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neDrive\Área de Trabalho\TNM\"/>
    </mc:Choice>
  </mc:AlternateContent>
  <bookViews>
    <workbookView xWindow="-120" yWindow="-120" windowWidth="20730" windowHeight="11160"/>
  </bookViews>
  <sheets>
    <sheet name="Registro de Vendas" sheetId="1" r:id="rId1"/>
    <sheet name="Dashboard_Faturamento" sheetId="10" r:id="rId2"/>
    <sheet name="Dashboard_Raking" sheetId="22" r:id="rId3"/>
    <sheet name="Raking" sheetId="23" state="hidden" r:id="rId4"/>
    <sheet name="DINAMICA_1" sheetId="3" state="hidden" r:id="rId5"/>
    <sheet name="DINAMICA_2" sheetId="19" state="hidden" r:id="rId6"/>
    <sheet name="DINAMICA_3" sheetId="21" state="hidden" r:id="rId7"/>
    <sheet name="MÊS" sheetId="18" state="hidden" r:id="rId8"/>
  </sheets>
  <definedNames>
    <definedName name="SegmentaçãodeDados_Dia">#N/A</definedName>
    <definedName name="SegmentaçãodeDados_Filial">#N/A</definedName>
    <definedName name="SegmentaçãodeDados_Filial1">#N/A</definedName>
    <definedName name="SegmentaçãodeDados_Filial2">#N/A</definedName>
    <definedName name="SegmentaçãodeDados_MÊS">#N/A</definedName>
    <definedName name="SegmentaçãodeDados_PRODUTO">#N/A</definedName>
    <definedName name="SegmentaçãodeDados_PRODUTO1">#N/A</definedName>
  </definedNames>
  <calcPr calcId="162913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06" i="1" l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G606" i="1"/>
  <c r="G607" i="1"/>
  <c r="G608" i="1"/>
  <c r="H608" i="1" s="1"/>
  <c r="G609" i="1"/>
  <c r="H609" i="1" s="1"/>
  <c r="G610" i="1"/>
  <c r="G611" i="1"/>
  <c r="G612" i="1"/>
  <c r="H612" i="1" s="1"/>
  <c r="G613" i="1"/>
  <c r="H613" i="1" s="1"/>
  <c r="G614" i="1"/>
  <c r="G615" i="1"/>
  <c r="G616" i="1"/>
  <c r="H616" i="1" s="1"/>
  <c r="G617" i="1"/>
  <c r="H617" i="1" s="1"/>
  <c r="G618" i="1"/>
  <c r="G619" i="1"/>
  <c r="G620" i="1"/>
  <c r="H620" i="1" s="1"/>
  <c r="G621" i="1"/>
  <c r="H621" i="1" s="1"/>
  <c r="G622" i="1"/>
  <c r="G623" i="1"/>
  <c r="G624" i="1"/>
  <c r="H624" i="1" s="1"/>
  <c r="G625" i="1"/>
  <c r="H625" i="1" s="1"/>
  <c r="G626" i="1"/>
  <c r="G627" i="1"/>
  <c r="G628" i="1"/>
  <c r="H628" i="1" s="1"/>
  <c r="G629" i="1"/>
  <c r="H629" i="1" s="1"/>
  <c r="G630" i="1"/>
  <c r="G631" i="1"/>
  <c r="G632" i="1"/>
  <c r="H632" i="1" s="1"/>
  <c r="G633" i="1"/>
  <c r="H633" i="1" s="1"/>
  <c r="G634" i="1"/>
  <c r="G635" i="1"/>
  <c r="H606" i="1"/>
  <c r="H607" i="1"/>
  <c r="H610" i="1"/>
  <c r="H611" i="1"/>
  <c r="H614" i="1"/>
  <c r="H615" i="1"/>
  <c r="H618" i="1"/>
  <c r="H619" i="1"/>
  <c r="H622" i="1"/>
  <c r="H623" i="1"/>
  <c r="H626" i="1"/>
  <c r="H627" i="1"/>
  <c r="H630" i="1"/>
  <c r="H631" i="1"/>
  <c r="H634" i="1"/>
  <c r="H63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05" i="1" l="1"/>
  <c r="H605" i="1"/>
  <c r="G605" i="1"/>
  <c r="E605" i="1"/>
  <c r="E604" i="1" l="1"/>
  <c r="G604" i="1"/>
  <c r="H604" i="1" s="1"/>
  <c r="I60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H600" i="1"/>
  <c r="H601" i="1"/>
  <c r="H602" i="1"/>
  <c r="H603" i="1"/>
  <c r="G603" i="1"/>
  <c r="G602" i="1"/>
  <c r="G601" i="1"/>
  <c r="G600" i="1"/>
  <c r="E600" i="1"/>
  <c r="E601" i="1"/>
  <c r="E602" i="1"/>
  <c r="E603" i="1"/>
  <c r="E599" i="1" l="1"/>
  <c r="G599" i="1"/>
  <c r="H599" i="1" s="1"/>
  <c r="E598" i="1"/>
  <c r="G598" i="1"/>
  <c r="H598" i="1" s="1"/>
  <c r="E597" i="1"/>
  <c r="G597" i="1"/>
  <c r="H597" i="1" s="1"/>
  <c r="E596" i="1" l="1"/>
  <c r="G596" i="1"/>
  <c r="H596" i="1"/>
  <c r="E595" i="1" l="1"/>
  <c r="G595" i="1"/>
  <c r="H595" i="1" s="1"/>
  <c r="E594" i="1"/>
  <c r="G594" i="1"/>
  <c r="H594" i="1" s="1"/>
  <c r="E593" i="1" l="1"/>
  <c r="G593" i="1"/>
  <c r="H593" i="1" s="1"/>
  <c r="E592" i="1"/>
  <c r="G592" i="1"/>
  <c r="H592" i="1" s="1"/>
  <c r="E591" i="1" l="1"/>
  <c r="G591" i="1"/>
  <c r="H591" i="1" s="1"/>
  <c r="E590" i="1"/>
  <c r="G590" i="1"/>
  <c r="H590" i="1"/>
  <c r="E589" i="1" l="1"/>
  <c r="G589" i="1"/>
  <c r="H589" i="1" s="1"/>
  <c r="E588" i="1"/>
  <c r="G588" i="1"/>
  <c r="H588" i="1" s="1"/>
  <c r="E587" i="1"/>
  <c r="G587" i="1"/>
  <c r="H587" i="1" s="1"/>
  <c r="E586" i="1"/>
  <c r="G586" i="1"/>
  <c r="H586" i="1" s="1"/>
  <c r="E585" i="1"/>
  <c r="G585" i="1"/>
  <c r="H585" i="1" s="1"/>
  <c r="E584" i="1"/>
  <c r="G584" i="1"/>
  <c r="H584" i="1" s="1"/>
  <c r="E583" i="1"/>
  <c r="G583" i="1"/>
  <c r="H583" i="1" s="1"/>
  <c r="E582" i="1" l="1"/>
  <c r="G582" i="1"/>
  <c r="H582" i="1" s="1"/>
  <c r="E581" i="1"/>
  <c r="G581" i="1"/>
  <c r="H581" i="1" s="1"/>
  <c r="E580" i="1"/>
  <c r="G580" i="1"/>
  <c r="H580" i="1" s="1"/>
  <c r="E579" i="1" l="1"/>
  <c r="G579" i="1"/>
  <c r="H579" i="1" s="1"/>
  <c r="E575" i="1" l="1"/>
  <c r="E578" i="1"/>
  <c r="G578" i="1"/>
  <c r="H578" i="1" s="1"/>
  <c r="E577" i="1"/>
  <c r="G577" i="1"/>
  <c r="H577" i="1" s="1"/>
  <c r="E576" i="1" l="1"/>
  <c r="G576" i="1"/>
  <c r="H576" i="1" s="1"/>
  <c r="E574" i="1" l="1"/>
  <c r="G574" i="1"/>
  <c r="H574" i="1" s="1"/>
  <c r="E573" i="1"/>
  <c r="G573" i="1"/>
  <c r="H573" i="1" s="1"/>
  <c r="E572" i="1"/>
  <c r="G572" i="1"/>
  <c r="H572" i="1" s="1"/>
  <c r="E571" i="1"/>
  <c r="G571" i="1"/>
  <c r="H571" i="1" s="1"/>
  <c r="E570" i="1"/>
  <c r="E569" i="1" l="1"/>
  <c r="G569" i="1"/>
  <c r="H569" i="1" s="1"/>
  <c r="E568" i="1" l="1"/>
  <c r="G568" i="1"/>
  <c r="H568" i="1" s="1"/>
  <c r="E567" i="1" l="1"/>
  <c r="G567" i="1"/>
  <c r="H567" i="1" s="1"/>
  <c r="E566" i="1"/>
  <c r="G566" i="1"/>
  <c r="H566" i="1" s="1"/>
  <c r="E565" i="1"/>
  <c r="G565" i="1"/>
  <c r="H565" i="1" s="1"/>
  <c r="E564" i="1"/>
  <c r="G564" i="1"/>
  <c r="H564" i="1" s="1"/>
  <c r="E561" i="1" l="1"/>
  <c r="E562" i="1"/>
  <c r="E563" i="1"/>
  <c r="G561" i="1"/>
  <c r="H561" i="1" s="1"/>
  <c r="G562" i="1"/>
  <c r="H562" i="1" s="1"/>
  <c r="G563" i="1"/>
  <c r="H563" i="1" s="1"/>
  <c r="E555" i="1"/>
  <c r="E556" i="1"/>
  <c r="E557" i="1"/>
  <c r="E558" i="1"/>
  <c r="E559" i="1"/>
  <c r="E560" i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E554" i="1"/>
  <c r="G554" i="1"/>
  <c r="H554" i="1" s="1"/>
  <c r="E552" i="1"/>
  <c r="E553" i="1"/>
  <c r="G552" i="1"/>
  <c r="H552" i="1" s="1"/>
  <c r="G553" i="1"/>
  <c r="H553" i="1" s="1"/>
  <c r="E514" i="1" l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G551" i="1"/>
  <c r="H551" i="1" s="1"/>
  <c r="G550" i="1"/>
  <c r="H550" i="1" s="1"/>
  <c r="G546" i="1"/>
  <c r="H546" i="1" s="1"/>
  <c r="G547" i="1"/>
  <c r="H547" i="1" s="1"/>
  <c r="G548" i="1"/>
  <c r="H548" i="1" s="1"/>
  <c r="G549" i="1"/>
  <c r="H549" i="1" s="1"/>
  <c r="G545" i="1"/>
  <c r="H545" i="1" s="1"/>
  <c r="G544" i="1"/>
  <c r="H544" i="1" s="1"/>
  <c r="G539" i="1"/>
  <c r="H539" i="1" s="1"/>
  <c r="G540" i="1"/>
  <c r="H540" i="1" s="1"/>
  <c r="G541" i="1"/>
  <c r="H541" i="1" s="1"/>
  <c r="G542" i="1"/>
  <c r="H542" i="1" s="1"/>
  <c r="G543" i="1"/>
  <c r="H543" i="1" s="1"/>
  <c r="G537" i="1"/>
  <c r="H537" i="1" s="1"/>
  <c r="G538" i="1"/>
  <c r="H538" i="1" s="1"/>
  <c r="G532" i="1"/>
  <c r="H532" i="1" s="1"/>
  <c r="G533" i="1"/>
  <c r="H533" i="1" s="1"/>
  <c r="G534" i="1"/>
  <c r="H534" i="1" s="1"/>
  <c r="G535" i="1"/>
  <c r="H535" i="1" s="1"/>
  <c r="G536" i="1"/>
  <c r="H536" i="1" s="1"/>
  <c r="G530" i="1"/>
  <c r="H530" i="1" s="1"/>
  <c r="G531" i="1"/>
  <c r="H531" i="1" s="1"/>
  <c r="G529" i="1"/>
  <c r="H529" i="1" s="1"/>
  <c r="G525" i="1"/>
  <c r="H525" i="1" s="1"/>
  <c r="G526" i="1"/>
  <c r="H526" i="1" s="1"/>
  <c r="G527" i="1"/>
  <c r="H527" i="1" s="1"/>
  <c r="G528" i="1"/>
  <c r="H528" i="1" s="1"/>
  <c r="G524" i="1"/>
  <c r="H524" i="1" s="1"/>
  <c r="G522" i="1"/>
  <c r="H522" i="1" s="1"/>
  <c r="G523" i="1"/>
  <c r="H523" i="1" s="1"/>
  <c r="G521" i="1"/>
  <c r="H521" i="1" s="1"/>
  <c r="G518" i="1"/>
  <c r="H518" i="1" s="1"/>
  <c r="G519" i="1"/>
  <c r="H519" i="1" s="1"/>
  <c r="G520" i="1"/>
  <c r="H520" i="1" s="1"/>
  <c r="G516" i="1"/>
  <c r="H516" i="1" s="1"/>
  <c r="G517" i="1"/>
  <c r="H517" i="1" s="1"/>
  <c r="G515" i="1"/>
  <c r="H515" i="1" s="1"/>
  <c r="G514" i="1"/>
  <c r="H514" i="1" s="1"/>
  <c r="B18" i="19" l="1"/>
  <c r="E512" i="1" l="1"/>
  <c r="E513" i="1"/>
  <c r="G512" i="1"/>
  <c r="H512" i="1" s="1"/>
  <c r="G513" i="1"/>
  <c r="H513" i="1" s="1"/>
  <c r="E509" i="1"/>
  <c r="E510" i="1"/>
  <c r="E511" i="1"/>
  <c r="G509" i="1"/>
  <c r="H509" i="1" s="1"/>
  <c r="G510" i="1"/>
  <c r="H510" i="1" s="1"/>
  <c r="G511" i="1"/>
  <c r="H511" i="1" s="1"/>
  <c r="E508" i="1"/>
  <c r="G508" i="1"/>
  <c r="H508" i="1" s="1"/>
  <c r="E507" i="1"/>
  <c r="G507" i="1"/>
  <c r="H507" i="1" s="1"/>
  <c r="E506" i="1"/>
  <c r="G506" i="1"/>
  <c r="H506" i="1" s="1"/>
  <c r="E505" i="1"/>
  <c r="G505" i="1"/>
  <c r="H505" i="1" s="1"/>
  <c r="E501" i="1"/>
  <c r="E502" i="1"/>
  <c r="E503" i="1"/>
  <c r="E504" i="1"/>
  <c r="G501" i="1"/>
  <c r="H501" i="1" s="1"/>
  <c r="G502" i="1"/>
  <c r="H502" i="1" s="1"/>
  <c r="G503" i="1"/>
  <c r="H503" i="1" s="1"/>
  <c r="G504" i="1"/>
  <c r="H504" i="1" s="1"/>
  <c r="E499" i="1"/>
  <c r="E500" i="1"/>
  <c r="G499" i="1"/>
  <c r="H499" i="1" s="1"/>
  <c r="G500" i="1"/>
  <c r="H500" i="1" s="1"/>
  <c r="E497" i="1"/>
  <c r="E498" i="1"/>
  <c r="G497" i="1"/>
  <c r="H497" i="1" s="1"/>
  <c r="G498" i="1"/>
  <c r="H498" i="1" s="1"/>
  <c r="E496" i="1"/>
  <c r="G496" i="1"/>
  <c r="H496" i="1" s="1"/>
  <c r="E495" i="1"/>
  <c r="G495" i="1"/>
  <c r="H495" i="1" s="1"/>
  <c r="E493" i="1"/>
  <c r="E494" i="1"/>
  <c r="G493" i="1"/>
  <c r="H493" i="1" s="1"/>
  <c r="G494" i="1"/>
  <c r="H494" i="1" s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H3" i="23" l="1"/>
  <c r="K3" i="23"/>
  <c r="K4" i="23"/>
  <c r="K2" i="23"/>
  <c r="G470" i="1"/>
  <c r="H470" i="1" s="1"/>
  <c r="G469" i="1"/>
  <c r="H469" i="1" s="1"/>
  <c r="G468" i="1"/>
  <c r="H468" i="1" s="1"/>
  <c r="G467" i="1"/>
  <c r="H467" i="1" s="1"/>
  <c r="G466" i="1"/>
  <c r="H466" i="1" s="1"/>
  <c r="G465" i="1"/>
  <c r="H465" i="1" s="1"/>
  <c r="G464" i="1"/>
  <c r="H464" i="1" s="1"/>
  <c r="G463" i="1"/>
  <c r="H463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G454" i="1"/>
  <c r="H454" i="1" s="1"/>
  <c r="G453" i="1"/>
  <c r="H453" i="1" s="1"/>
  <c r="G452" i="1"/>
  <c r="H452" i="1" s="1"/>
  <c r="G451" i="1"/>
  <c r="H451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G442" i="1"/>
  <c r="H442" i="1" s="1"/>
  <c r="G441" i="1"/>
  <c r="H441" i="1" s="1"/>
  <c r="G440" i="1"/>
  <c r="H440" i="1" s="1"/>
  <c r="G439" i="1"/>
  <c r="H439" i="1" s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G430" i="1"/>
  <c r="H430" i="1" s="1"/>
  <c r="G429" i="1"/>
  <c r="H429" i="1" s="1"/>
  <c r="G428" i="1"/>
  <c r="H428" i="1" s="1"/>
  <c r="G427" i="1"/>
  <c r="H427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G418" i="1"/>
  <c r="H418" i="1" s="1"/>
  <c r="G417" i="1"/>
  <c r="H417" i="1" s="1"/>
  <c r="G416" i="1"/>
  <c r="H416" i="1" s="1"/>
  <c r="G415" i="1"/>
  <c r="H415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I3" i="23" l="1"/>
  <c r="I4" i="23"/>
  <c r="I5" i="23"/>
  <c r="I6" i="23"/>
  <c r="I7" i="23"/>
  <c r="I8" i="23"/>
  <c r="I9" i="23"/>
  <c r="I10" i="23"/>
  <c r="I2" i="23"/>
  <c r="H4" i="23"/>
  <c r="H5" i="23"/>
  <c r="H6" i="23"/>
  <c r="H7" i="23"/>
  <c r="H8" i="23"/>
  <c r="H9" i="23"/>
  <c r="H10" i="23"/>
  <c r="H2" i="23"/>
  <c r="G4" i="23"/>
  <c r="G5" i="23"/>
  <c r="G6" i="23"/>
  <c r="G7" i="23"/>
  <c r="G8" i="23"/>
  <c r="G9" i="23"/>
  <c r="G10" i="23"/>
  <c r="G3" i="23"/>
  <c r="F2" i="23"/>
  <c r="E3" i="23"/>
  <c r="E4" i="23"/>
  <c r="E5" i="23"/>
  <c r="E6" i="23"/>
  <c r="E7" i="23"/>
  <c r="E8" i="23"/>
  <c r="E9" i="23"/>
  <c r="E10" i="23"/>
  <c r="E2" i="23"/>
  <c r="H12" i="23" l="1"/>
  <c r="E370" i="1"/>
  <c r="E463" i="1"/>
  <c r="E464" i="1"/>
  <c r="E465" i="1"/>
  <c r="E466" i="1"/>
  <c r="E467" i="1"/>
  <c r="E468" i="1"/>
  <c r="E469" i="1"/>
  <c r="E470" i="1"/>
  <c r="E461" i="1"/>
  <c r="E462" i="1"/>
  <c r="E451" i="1"/>
  <c r="E452" i="1"/>
  <c r="E453" i="1"/>
  <c r="E454" i="1"/>
  <c r="E455" i="1"/>
  <c r="E456" i="1"/>
  <c r="E457" i="1"/>
  <c r="E458" i="1"/>
  <c r="E459" i="1"/>
  <c r="E460" i="1"/>
  <c r="E450" i="1"/>
  <c r="E449" i="1"/>
  <c r="E447" i="1"/>
  <c r="E448" i="1"/>
  <c r="E446" i="1"/>
  <c r="E445" i="1"/>
  <c r="E443" i="1"/>
  <c r="E444" i="1"/>
  <c r="E438" i="1"/>
  <c r="E439" i="1"/>
  <c r="E440" i="1"/>
  <c r="E441" i="1"/>
  <c r="E442" i="1"/>
  <c r="E434" i="1"/>
  <c r="E435" i="1"/>
  <c r="E436" i="1"/>
  <c r="E437" i="1"/>
  <c r="E431" i="1"/>
  <c r="E432" i="1"/>
  <c r="E433" i="1"/>
  <c r="E426" i="1"/>
  <c r="E427" i="1"/>
  <c r="E428" i="1"/>
  <c r="E429" i="1"/>
  <c r="E430" i="1"/>
  <c r="E423" i="1"/>
  <c r="E424" i="1"/>
  <c r="E425" i="1"/>
  <c r="E415" i="1"/>
  <c r="E416" i="1"/>
  <c r="E417" i="1"/>
  <c r="E418" i="1"/>
  <c r="E419" i="1"/>
  <c r="E420" i="1"/>
  <c r="E421" i="1"/>
  <c r="E422" i="1"/>
  <c r="E410" i="1"/>
  <c r="E411" i="1"/>
  <c r="E412" i="1"/>
  <c r="E413" i="1"/>
  <c r="E414" i="1"/>
  <c r="E408" i="1"/>
  <c r="E409" i="1"/>
  <c r="E406" i="1"/>
  <c r="E407" i="1"/>
  <c r="E404" i="1"/>
  <c r="E405" i="1"/>
  <c r="E402" i="1"/>
  <c r="E403" i="1"/>
  <c r="E401" i="1"/>
  <c r="E394" i="1"/>
  <c r="E395" i="1"/>
  <c r="E396" i="1"/>
  <c r="E397" i="1"/>
  <c r="E398" i="1"/>
  <c r="E399" i="1"/>
  <c r="E400" i="1"/>
  <c r="E390" i="1"/>
  <c r="E391" i="1"/>
  <c r="E392" i="1"/>
  <c r="E393" i="1"/>
  <c r="E387" i="1"/>
  <c r="E388" i="1"/>
  <c r="E389" i="1"/>
  <c r="E386" i="1"/>
  <c r="E384" i="1"/>
  <c r="E385" i="1"/>
  <c r="E383" i="1"/>
  <c r="E382" i="1"/>
  <c r="E380" i="1"/>
  <c r="E381" i="1"/>
  <c r="E374" i="1"/>
  <c r="E375" i="1"/>
  <c r="E376" i="1"/>
  <c r="E377" i="1"/>
  <c r="E378" i="1"/>
  <c r="E379" i="1"/>
  <c r="E371" i="1"/>
  <c r="E372" i="1"/>
  <c r="E373" i="1"/>
  <c r="E368" i="1"/>
  <c r="E369" i="1"/>
  <c r="E364" i="1"/>
  <c r="E365" i="1"/>
  <c r="E366" i="1"/>
  <c r="E367" i="1"/>
  <c r="E362" i="1"/>
  <c r="E363" i="1"/>
  <c r="E360" i="1"/>
  <c r="E361" i="1"/>
  <c r="E359" i="1"/>
  <c r="E356" i="1"/>
  <c r="E357" i="1"/>
  <c r="E358" i="1"/>
  <c r="E355" i="1"/>
  <c r="E354" i="1"/>
  <c r="E353" i="1"/>
  <c r="E348" i="1"/>
  <c r="E349" i="1"/>
  <c r="E350" i="1"/>
  <c r="E351" i="1"/>
  <c r="E352" i="1"/>
  <c r="E346" i="1"/>
  <c r="E347" i="1"/>
  <c r="E345" i="1"/>
  <c r="E344" i="1"/>
  <c r="E342" i="1"/>
  <c r="E343" i="1"/>
  <c r="E337" i="1"/>
  <c r="E338" i="1"/>
  <c r="E339" i="1"/>
  <c r="E340" i="1"/>
  <c r="E341" i="1"/>
  <c r="E336" i="1"/>
  <c r="E334" i="1"/>
  <c r="E335" i="1"/>
  <c r="E328" i="1"/>
  <c r="E329" i="1"/>
  <c r="E330" i="1"/>
  <c r="E331" i="1"/>
  <c r="E332" i="1"/>
  <c r="E333" i="1"/>
  <c r="E327" i="1"/>
  <c r="E325" i="1"/>
  <c r="E326" i="1"/>
  <c r="E324" i="1"/>
  <c r="E322" i="1"/>
  <c r="E323" i="1"/>
  <c r="E321" i="1"/>
  <c r="E320" i="1"/>
  <c r="E318" i="1"/>
  <c r="E319" i="1"/>
  <c r="E315" i="1"/>
  <c r="E316" i="1"/>
  <c r="E317" i="1"/>
  <c r="E311" i="1"/>
  <c r="E312" i="1"/>
  <c r="E313" i="1"/>
  <c r="E314" i="1"/>
  <c r="E309" i="1"/>
  <c r="E310" i="1"/>
  <c r="E306" i="1"/>
  <c r="E307" i="1"/>
  <c r="E308" i="1"/>
  <c r="E303" i="1"/>
  <c r="E304" i="1"/>
  <c r="E305" i="1"/>
  <c r="E302" i="1"/>
  <c r="E300" i="1"/>
  <c r="E301" i="1"/>
  <c r="E299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67" i="1"/>
  <c r="E64" i="1"/>
  <c r="E65" i="1"/>
  <c r="E66" i="1"/>
  <c r="E60" i="1"/>
  <c r="E61" i="1"/>
  <c r="E62" i="1"/>
  <c r="E63" i="1"/>
  <c r="E59" i="1"/>
  <c r="E58" i="1"/>
  <c r="E55" i="1"/>
  <c r="E56" i="1"/>
  <c r="E57" i="1"/>
  <c r="E54" i="1"/>
  <c r="E53" i="1"/>
  <c r="E52" i="1"/>
  <c r="E51" i="1"/>
  <c r="E50" i="1"/>
  <c r="E49" i="1"/>
  <c r="E48" i="1"/>
  <c r="E47" i="1"/>
  <c r="E46" i="1"/>
  <c r="E45" i="1"/>
  <c r="E44" i="1"/>
  <c r="B12" i="21"/>
  <c r="D12" i="21"/>
  <c r="E12" i="21"/>
  <c r="F12" i="21"/>
  <c r="C12" i="21"/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O3" i="1"/>
  <c r="E11" i="1" l="1"/>
  <c r="E10" i="1"/>
  <c r="B17" i="19"/>
  <c r="A17" i="19"/>
  <c r="J13" i="19"/>
  <c r="J14" i="19" s="1"/>
  <c r="J15" i="19" s="1"/>
  <c r="I13" i="19"/>
  <c r="I14" i="19" s="1"/>
  <c r="I15" i="19" s="1"/>
  <c r="H13" i="19"/>
  <c r="H14" i="19" s="1"/>
  <c r="H15" i="19" s="1"/>
  <c r="G13" i="19"/>
  <c r="G14" i="19" s="1"/>
  <c r="G15" i="19" s="1"/>
  <c r="F13" i="19"/>
  <c r="F14" i="19" s="1"/>
  <c r="F15" i="19" s="1"/>
  <c r="E13" i="19"/>
  <c r="E14" i="19" s="1"/>
  <c r="E15" i="19" s="1"/>
  <c r="D13" i="19"/>
  <c r="D14" i="19" s="1"/>
  <c r="D15" i="19" s="1"/>
  <c r="C13" i="19"/>
  <c r="C14" i="19" s="1"/>
  <c r="C15" i="19" s="1"/>
  <c r="B13" i="19"/>
  <c r="B14" i="19" s="1"/>
  <c r="B15" i="19" s="1"/>
  <c r="G2" i="1"/>
  <c r="H2" i="1" s="1"/>
  <c r="E9" i="1"/>
  <c r="B26" i="19"/>
  <c r="E8" i="1" l="1"/>
  <c r="E7" i="1"/>
  <c r="E6" i="1"/>
  <c r="E5" i="1"/>
  <c r="E4" i="1"/>
  <c r="E3" i="1"/>
  <c r="E2" i="1"/>
  <c r="N3" i="1" l="1"/>
  <c r="N6" i="1" s="1"/>
  <c r="B19" i="19" l="1"/>
  <c r="C18" i="19" s="1"/>
  <c r="C17" i="19"/>
</calcChain>
</file>

<file path=xl/sharedStrings.xml><?xml version="1.0" encoding="utf-8"?>
<sst xmlns="http://schemas.openxmlformats.org/spreadsheetml/2006/main" count="2009" uniqueCount="431">
  <si>
    <t>Kamila</t>
  </si>
  <si>
    <t>NOME DO ANUNCIO</t>
  </si>
  <si>
    <t>PREÇO</t>
  </si>
  <si>
    <t>PRODUTO</t>
  </si>
  <si>
    <t>TOTAL</t>
  </si>
  <si>
    <t>UNIT</t>
  </si>
  <si>
    <t>Vestido Bata Kimono Bbb22 Plus Size #5</t>
  </si>
  <si>
    <t>Blusa Cropped Feminino Plus Size Primavera Verão Plus Size</t>
  </si>
  <si>
    <t>Cropped</t>
  </si>
  <si>
    <t>Vestidos Para Casamento Noiva Civil Branco Plus Size</t>
  </si>
  <si>
    <t>DATA</t>
  </si>
  <si>
    <t>Alice Fan</t>
  </si>
  <si>
    <t>Vestido Casamento Madrinha Plus Size Simples Renda Desconto</t>
  </si>
  <si>
    <t>Madri</t>
  </si>
  <si>
    <t>Roupa Feminina Saída De Praia Moda Primavera Verão Plus Size</t>
  </si>
  <si>
    <t>Vestido Plus Size Curto Kimono Moda Roupas Feminina Promoção</t>
  </si>
  <si>
    <t>Honeymoon</t>
  </si>
  <si>
    <t>TICKET MEDIO</t>
  </si>
  <si>
    <t>QUANTIDADE</t>
  </si>
  <si>
    <t>Vestido de Madrinha Alice Fan Rosê</t>
  </si>
  <si>
    <t>Soma de TOTAL</t>
  </si>
  <si>
    <t>Filial</t>
  </si>
  <si>
    <t>Mercado Livre 2</t>
  </si>
  <si>
    <t>Rótulos de Linha</t>
  </si>
  <si>
    <t>Total Geral</t>
  </si>
  <si>
    <t>Rótulos de Coluna</t>
  </si>
  <si>
    <t>Meses(numero)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</si>
  <si>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</si>
  <si>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</si>
  <si>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</si>
  <si>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</si>
  <si>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</si>
  <si>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</si>
  <si>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</si>
  <si>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</si>
  <si>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</si>
  <si>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</si>
  <si>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</si>
  <si>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</si>
  <si>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</si>
  <si>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Magazine Luiza</t>
  </si>
  <si>
    <t>MÁXIMO</t>
  </si>
  <si>
    <t>MAIOR</t>
  </si>
  <si>
    <t>OUTROS</t>
  </si>
  <si>
    <t>DIFERENÇA</t>
  </si>
  <si>
    <t>Vestido Kimono Social Curto Moda Feminina Fashion Plus</t>
  </si>
  <si>
    <t>Vestido Bata Kimono Casual Social Festa Plus Size Promoção</t>
  </si>
  <si>
    <t>Vestido Bata Kimono Bbb22 Plus Size #4</t>
  </si>
  <si>
    <t>Vestido Social Evangélico Curto Liso P Ao Xxg</t>
  </si>
  <si>
    <t>Vestido De Festa Longo Moda Plus Size Multiformas Envio 24h</t>
  </si>
  <si>
    <t>Vestido De Noiva Branco Casamento Estilo Ciganinha Plus Size</t>
  </si>
  <si>
    <t>Vestido Para Madrinha Plus Size Moda Feminina 36 Ao 58</t>
  </si>
  <si>
    <t>Vestido De Festa Simples Confortável Oferta</t>
  </si>
  <si>
    <t>Camisa Plus Size Social Moda Feminina Manga Longa Tendencia</t>
  </si>
  <si>
    <t>Vestido De Festa Longo Moda Plus Size Decote Fenda Promoção</t>
  </si>
  <si>
    <t>Camisa Feminina Levinha Tendência Outono Inverno Plus Size</t>
  </si>
  <si>
    <t>Vestido Casual Curto Kimono Acinturado Gestante Envio Rápido</t>
  </si>
  <si>
    <t>Conjunto 3 Kimono Bata Kaftan Plus Size Várias Cores Atacado</t>
  </si>
  <si>
    <t>Vestido De Festa Casual Plus Size P Ao Xxg Soltinho</t>
  </si>
  <si>
    <t>Blusa Feminina Evangélica Plus Size Uniforme Tnm Collection</t>
  </si>
  <si>
    <t>Vestido De Madrinha Ombro A Ombro Rosa Plus Size</t>
  </si>
  <si>
    <t>Camisa Feminina Manga Longa Bufante Casual Formal</t>
  </si>
  <si>
    <t>Vestido Plus Size Kimono Curto Casual Social Leve Manga 3/4</t>
  </si>
  <si>
    <t>Vestido Para Casamento E Madrinha Estilo Ciganinha Plus Size</t>
  </si>
  <si>
    <t>Vestido De Noiva Casamento Saia De Rendas Elegante Limitado</t>
  </si>
  <si>
    <t>Blusa Feminina Moda Evangélica Camisa Social Crepe Plus Size</t>
  </si>
  <si>
    <t>Vestido Tomara Que Caia Plus Size Festa Madrinha Casamento</t>
  </si>
  <si>
    <t>Vestido De Noiva Longo Varias Formas De Usar Envio Rápido</t>
  </si>
  <si>
    <t>Vestido De Formatura Romântico E Delicado Oferta Envio 24h</t>
  </si>
  <si>
    <t>Saia Envelope de Babado Estampado Janelas Preto</t>
  </si>
  <si>
    <t>Saia</t>
  </si>
  <si>
    <t>Kate</t>
  </si>
  <si>
    <t>Ana Julia</t>
  </si>
  <si>
    <t>Anathan</t>
  </si>
  <si>
    <t>Camisa Feminina Evangélica Social Manga Longa Plus Size</t>
  </si>
  <si>
    <t>Areta</t>
  </si>
  <si>
    <t>Vanessa</t>
  </si>
  <si>
    <t>Vestido de Noiva Perfect Off White</t>
  </si>
  <si>
    <t>Perfect</t>
  </si>
  <si>
    <t>Vestido Kimono Curto Kamila Preto</t>
  </si>
  <si>
    <t>Cropped Naninha Azul Royal</t>
  </si>
  <si>
    <t>Cropped Naninha</t>
  </si>
  <si>
    <t>Cibele</t>
  </si>
  <si>
    <t>Naninha Curto</t>
  </si>
  <si>
    <t>Vestido De Madrinha Anathan Rosê</t>
  </si>
  <si>
    <t>Vestido de Madrinha modelo Madri Amarelo</t>
  </si>
  <si>
    <t>Vestido de Madrinha Anathan Vermelho</t>
  </si>
  <si>
    <t>Vestido Madrinha Modelo Madri Marsala</t>
  </si>
  <si>
    <t>Cr.Naninha Saia</t>
  </si>
  <si>
    <t>Conjunto cropped naninha off white e saia envelope babado</t>
  </si>
  <si>
    <t>Vestido de Madrinha de Casamento Multiformas Verde menta</t>
  </si>
  <si>
    <t>Dafiti</t>
  </si>
  <si>
    <t>Vestido Kimono Curto Social Verão tnm collection plus size</t>
  </si>
  <si>
    <t xml:space="preserve">Vestido TNM COLLECTION Festa </t>
  </si>
  <si>
    <t>Vestido Madrinha de Casamento Verde Militar</t>
  </si>
  <si>
    <t>Vestido Curto Casual TNM COLLECTION PLUS SIZE</t>
  </si>
  <si>
    <t>Vestido de madrinha longo busto traspassado tnm collection</t>
  </si>
  <si>
    <t>Vestido De Madrinha E Noiva Casamento Civil Plus Size</t>
  </si>
  <si>
    <t>Vestido Kimono Curto Casual Festa Manga Longa Envio Imediato</t>
  </si>
  <si>
    <t>Vestido De Festa Madrinha De Casamento Plus Size Exclusiva</t>
  </si>
  <si>
    <t>Vestido Casamento Madrinha Formatura Plus Size Verde Tiffany</t>
  </si>
  <si>
    <t>Vestido Evangélico Longo Festa Plus Size Limitado Envio 24h</t>
  </si>
  <si>
    <t>Vestido De Madrinha Festa Azul Pastel Manga Longa Plus Size</t>
  </si>
  <si>
    <t>Vestido Rosê Para Madrinha De Casamento Plus Size Promoção</t>
  </si>
  <si>
    <t>Vestido Festa Várias Cores Moda Ciganinha Plus Size Promoção</t>
  </si>
  <si>
    <t>Vestido Madrinha Plus Size Envio 24h Modelo Madri Com Renda</t>
  </si>
  <si>
    <t>Vestido Madrinha De Casamento Verde Água Plus Size</t>
  </si>
  <si>
    <t>Kit Para Revenda Blusinha Cropped 9 Peças Plus Size Barato</t>
  </si>
  <si>
    <t>Vestido Para Casamento Debutante Elegante Limitado</t>
  </si>
  <si>
    <t>Vestidos Casamento Madrinha Várias Formas Elegante Plus Size</t>
  </si>
  <si>
    <t>Vestido Longo De Babado Plus Size Envio Imediato</t>
  </si>
  <si>
    <t>Vestido De Festa Madrinha Casamento Plus Size Várias Cores</t>
  </si>
  <si>
    <t>Vestido Longo Azul Serenity Madrinha De Casamento Plus Size</t>
  </si>
  <si>
    <t>Vestido Elegante Transpassado Várias Cores Madrinha Plus #1</t>
  </si>
  <si>
    <t>Vestido Longo Rosa Madrinha De Casamento Plus Size</t>
  </si>
  <si>
    <t>Vestido Curta Kimono Casual Social Festa Plus Size Promoção</t>
  </si>
  <si>
    <t>Vestido De Festa Decotado Rosa Moda Feminina Plus Size</t>
  </si>
  <si>
    <t>Vestido De Festa Envio Rápido Plus Size Várias Cores</t>
  </si>
  <si>
    <t>Vestido Longo Azul  Festa  De Alça Ate Plus Size</t>
  </si>
  <si>
    <t>Vestido Elegante Madrinha Casamento Plus Size Pronta Entrega</t>
  </si>
  <si>
    <t>Vestido De Festa E Madrinha Modelo Caroline Pronta Entrega</t>
  </si>
  <si>
    <t>Vestido Com Saia Removível Formatura 36 Ao 58 Envio 24h</t>
  </si>
  <si>
    <t>Vestido Madrinha Manga Longa Modelo Solange Pronta Entrega</t>
  </si>
  <si>
    <t>Vestido Kimono Lindo Elegante Plus Size Moda Feminina</t>
  </si>
  <si>
    <t>Conjunto 4 Cropped Feminino Plus Size Atacado Promoção</t>
  </si>
  <si>
    <t>Vestido Kimono Blusao Bata Lindo Soltinho Moda Plus Size</t>
  </si>
  <si>
    <t>Vestido Madrinha Plus Size Envio 24h Madri Com Renda #1</t>
  </si>
  <si>
    <t>Vestido Longo Festa Babado Madrinha De Casamento Tanamalasm</t>
  </si>
  <si>
    <t>Vestido De Gestante Estampado Curto Festa Plus Size</t>
  </si>
  <si>
    <t>Vestido Evangélico Com Forro Várias Cores 36 Ao 58</t>
  </si>
  <si>
    <t>Vestido Curto Social De Festa Modelo Cibele Pronta Entrega</t>
  </si>
  <si>
    <t>Vestido Evangélico Longo Festa Plus Limitado Envio 24h #1</t>
  </si>
  <si>
    <t>Saia Envelope Moda Saída De Praia Envio Imediato</t>
  </si>
  <si>
    <t>Vestido Evangélico De Madrinha Alça Grossa, Vem Com Bojo</t>
  </si>
  <si>
    <t>Cropped De Festa Primavera Verão Moda Praia Pronta Entrega</t>
  </si>
  <si>
    <t>Vestido Rosê Multiformas Longo Festa Plus Size Promoção</t>
  </si>
  <si>
    <t>Vestido Casamento Civil Festa Longo Plus Size Simples Renda</t>
  </si>
  <si>
    <t>Vestido Curto Plus Size Social Festa Estilo Saída De Praia</t>
  </si>
  <si>
    <t>Kimono Curto Saída De Praia Verão Festa Casual Plus Size</t>
  </si>
  <si>
    <t>Vestido De Madrinha Casamento Plus Size Envio Imediato</t>
  </si>
  <si>
    <t>Vestido Plus Size Madrinha Ombro Só Simples Barato</t>
  </si>
  <si>
    <t>Vestido Kimono Plus Size Várias Cores Moda Outono 2021</t>
  </si>
  <si>
    <t>Vestido Longo De Festa Social Plus Size Madrinha Florido</t>
  </si>
  <si>
    <t>Vestido Kimono Social Curto Moda Feminina Fashion Plus #1</t>
  </si>
  <si>
    <t>Vestido Plus Size Kimono Moda Roupas Femininas</t>
  </si>
  <si>
    <t>Vestido Longo Plus Size Decotado Moda Feminina P Ao Xxg</t>
  </si>
  <si>
    <t>Vestido Curtinho Branco De Festa Manga Longa Plus Size</t>
  </si>
  <si>
    <t>Vestido Evangélico De Madrinha Envio Rápido Plus Size</t>
  </si>
  <si>
    <t>Conjunto Verão Cropped E Saia Plus Size Várias Cores Bonito</t>
  </si>
  <si>
    <t>Vestido Kimono Social Curto Moda Feminina Fashion 2022</t>
  </si>
  <si>
    <t>Vestido De Madrinha Unilateral Minimalista Pronta Entrega</t>
  </si>
  <si>
    <t>Vestido Longo Ombro A Ombro Ciganinha Plus Size Envio 24h</t>
  </si>
  <si>
    <t>Vestido De Madrinha De Casamento Manga Longa Vazada Promoção</t>
  </si>
  <si>
    <t>Vestido Para Madrinha Para Casamento Moda Plus Size</t>
  </si>
  <si>
    <t>Blusa Cropped De Alcinha Social Saída De Praia Plus Size</t>
  </si>
  <si>
    <t>Vestido Longo Estampado Floral Manga Longa Plus Size</t>
  </si>
  <si>
    <t>Vestido Social De Festa Plus Size Curto Plus Size Promoção</t>
  </si>
  <si>
    <t>Saia Mullet Envelope Estilo Moda Feminina Verão Plus Size</t>
  </si>
  <si>
    <t>Vestido Festa Madrinha Ciganinha Plus Size Envio Rápido</t>
  </si>
  <si>
    <t>Vestido Madrinha De Casamento Moda Evangélico Ciganinha</t>
  </si>
  <si>
    <t>Vestido De Madrinha De Casamento Modelo Honeymoon Envio 24h</t>
  </si>
  <si>
    <t>Vestido Manga Longa Elegante Modelo Amanda Envio Rápido</t>
  </si>
  <si>
    <t>Vestido De Festa Longo Elegante Plus Size Tom Terracota</t>
  </si>
  <si>
    <t>Vestido Vermelho Com Babado Casamento Madrinha Plus Size</t>
  </si>
  <si>
    <t>Vestido Madrinha De Casamento Plus Size</t>
  </si>
  <si>
    <t>Vestido Longo Elegante Crepe Manga Longa Forrado Com Bojo</t>
  </si>
  <si>
    <t>Vestido Casamento Elegante Transpassado Plus Size Envio 24h</t>
  </si>
  <si>
    <t>Vestido Casamento Madrinha Noiva Plus Size Moda Feminina .</t>
  </si>
  <si>
    <t>Vestido Longo Azul Tiffany Madrinha De Casamento</t>
  </si>
  <si>
    <t>Vestidos De Noiva Casamento Madrinha Plus Size Com Fenda</t>
  </si>
  <si>
    <t>Cropped Primavera Verão Blogueira Praia Plus Size Envio 24h</t>
  </si>
  <si>
    <t>Camisa Feminina Evangélica Moda Social Manga Longa Plus Size</t>
  </si>
  <si>
    <t>Blusa Evangélica Manga Bufante Social Plus Size Promoção</t>
  </si>
  <si>
    <t>Vestido Longo Casamento Madrinha Decote E Fenda Plus Size</t>
  </si>
  <si>
    <t>Vestido De Festa Multiformas Varias Amarrações Tam P Ao Xxg</t>
  </si>
  <si>
    <t>Vestido De Madrinha Modelo Plus Size Caroline Envio Rápido</t>
  </si>
  <si>
    <t>Vestido De Festa Ombro A Ombro Ciganinha Plus Size</t>
  </si>
  <si>
    <t>Vestido De Madrinha Longo Multiformas Plus Size Envio Rápido</t>
  </si>
  <si>
    <t>Vestido Social Formatura Plus Size Multiformas Envio 24h</t>
  </si>
  <si>
    <t>Blusa Feminina Manga Longa Elegante Azul Claro Plus Size</t>
  </si>
  <si>
    <t>Cropped Feminino Curto Rosa Saída De Praia Plus Size Até 58</t>
  </si>
  <si>
    <t>Conjunto Feminino Cropped E Saia Envelope Primavera Verão</t>
  </si>
  <si>
    <t>Kit Conjunto Cropped Com Bojo E Saia Estilo Mullet Lindo</t>
  </si>
  <si>
    <t>Vestido De Festa Ombro A Ombro Ciganinha Plus Size Envio 24h</t>
  </si>
  <si>
    <t>Vestido De Festa Terracota Manga Longa Elegante Plus Size</t>
  </si>
  <si>
    <t>Kit 4 Cropped Várias Cores Plus Size Atacado Promoção</t>
  </si>
  <si>
    <t>Vestido Evangélico Madrinha Longo Casamento Noiva Plus Size</t>
  </si>
  <si>
    <t>Vestido De Festa Várias Amarrações Para Madrinha Envio 24h</t>
  </si>
  <si>
    <t>Vestido De Festa Transpassado Longo Decotado Oferta Limitada</t>
  </si>
  <si>
    <t>Vestido Longo Rosê Madrinha De Casamento Plus Size Promoção</t>
  </si>
  <si>
    <t>Vestido Longo Transpassado Elegante Várias Cores Plus Size</t>
  </si>
  <si>
    <t>Vestido De Gala Baile De Formatura Moda Plus Size Com Decote</t>
  </si>
  <si>
    <t>Vestido Para Festa De Casamento Ombro A Ombro Ciganinha</t>
  </si>
  <si>
    <t>Vestido De Madrinha Moda Feminina Grega Saia Longa Plus Size</t>
  </si>
  <si>
    <t>Vestido Longo Ombro A Ombro Rosa Bebê Para Madrinha</t>
  </si>
  <si>
    <t>Vestido De Festa E Madrinha Manga Longa Com Tule Promoção</t>
  </si>
  <si>
    <t>Vestido Madrinha Confortável Plus Size Promoção Limitado</t>
  </si>
  <si>
    <t>Vestido Madrinha De Casamento Romântico Elegante Envio 24h</t>
  </si>
  <si>
    <t>Vestido De Festa Multiformas Modelo Anathan Pronta Entrega</t>
  </si>
  <si>
    <t>Conjunto Cropped Elegante Estampa Animal Print Saia Envelope</t>
  </si>
  <si>
    <t>Conjunto De 3 Vestido Curtos Moda Verão Para Revenda Atacado</t>
  </si>
  <si>
    <t>Vestido Longo Festa Madrinha Casamento Preto Com Desconto</t>
  </si>
  <si>
    <t>Vestido Longo Festa Madrinha De Casamento Plus Size</t>
  </si>
  <si>
    <t>Caroline</t>
  </si>
  <si>
    <t>Sober</t>
  </si>
  <si>
    <t>Sublime</t>
  </si>
  <si>
    <t>Solange</t>
  </si>
  <si>
    <t>Saia Env. Babado</t>
  </si>
  <si>
    <t>Nara</t>
  </si>
  <si>
    <t>Kate Curto</t>
  </si>
  <si>
    <t>Greenery</t>
  </si>
  <si>
    <t>Amanda</t>
  </si>
  <si>
    <t>Blusa Gola Laço</t>
  </si>
  <si>
    <t>Blusa Decote Redondo</t>
  </si>
  <si>
    <t>Mercado Livre 1</t>
  </si>
  <si>
    <t>Mariane</t>
  </si>
  <si>
    <t>Fabi (curto)</t>
  </si>
  <si>
    <t>Leda Com Cauda</t>
  </si>
  <si>
    <t>Leda com cauda</t>
  </si>
  <si>
    <t>Cropped Naninha INFANTIL</t>
  </si>
  <si>
    <t>Saia Env. Babado INFANTIL</t>
  </si>
  <si>
    <t>Daiana</t>
  </si>
  <si>
    <t>Grace</t>
  </si>
  <si>
    <t>Site</t>
  </si>
  <si>
    <t>Soma de UNIT</t>
  </si>
  <si>
    <t>Ticket Medio</t>
  </si>
  <si>
    <t>Maior</t>
  </si>
  <si>
    <t>Outros</t>
  </si>
  <si>
    <t>Produto</t>
  </si>
  <si>
    <t>TOAL</t>
  </si>
  <si>
    <t>%</t>
  </si>
  <si>
    <t>Dia</t>
  </si>
  <si>
    <t>Vestido Evangélico Com Renda Madrinha Plus Size Envio 24h</t>
  </si>
  <si>
    <t>Vestido Longo Madrinha Casamento Plus Size Oferta Limitada</t>
  </si>
  <si>
    <t>Vestido Marsala Para Madrinha Casamento Plus Size Barato</t>
  </si>
  <si>
    <t>Vestido De Madrinha Elegante Decotado Plus Size</t>
  </si>
  <si>
    <t>Saia Envelope</t>
  </si>
  <si>
    <t>VARIAÇÃO</t>
  </si>
  <si>
    <t>Cropped Feminino Plus Size Casual Várias Opções Primavera Verão Saída de Praia Promoção Barato</t>
  </si>
  <si>
    <t>Conjunto Cropped Feminino e Saia Envelope Estilo Mullet Plus Size Moda Saída de Praia Exclusiva Promoção</t>
  </si>
  <si>
    <t>Blusa Social Formal Meia Estação Moda Feminina Plus Size Várias Cores</t>
  </si>
  <si>
    <t>Cropped Plus Size de Alcinha Moda Feminina Primavera Verão Bonito Barato Promoção</t>
  </si>
  <si>
    <t>Vestido Curto Para Festa Plus Size Moda Feminina Primavera Verão Manga Longa Causal</t>
  </si>
  <si>
    <t>Vestido Longo Plus Size Madrinha De Casamento Estilo Ciganinha com Babado Duplo</t>
  </si>
  <si>
    <t>Kit 6 Croppeds Para Revenda Atacado Sortidos P ao XXG Casual Social Festa Moda Roupas Femininas</t>
  </si>
  <si>
    <t>Vestido Curto De Festa Noiva Branco Manga Longa Plus Size</t>
  </si>
  <si>
    <t>Vestido Longo Para Madrinha de Casamento Plus Size Elegante Bonito Ciganinha</t>
  </si>
  <si>
    <t>Blusinha Cropped De Alcinha Moda Feminina Várias Cores Barato Plus Size</t>
  </si>
  <si>
    <t>Vestido De Festa Plus Size Elegante Madrinha De Casamento P ao XXG</t>
  </si>
  <si>
    <t>Blusa Sortida</t>
  </si>
  <si>
    <t>Cropped Colorido</t>
  </si>
  <si>
    <t>Gola Laço</t>
  </si>
  <si>
    <t>2022-02-01 21:39</t>
  </si>
  <si>
    <t>2022-02-02 05:12</t>
  </si>
  <si>
    <t>2022-02-02 14:12</t>
  </si>
  <si>
    <t>2022-02-02 21:34</t>
  </si>
  <si>
    <t>2022-02-02 22:27</t>
  </si>
  <si>
    <t>2022-02-03 10:43</t>
  </si>
  <si>
    <t>2022-02-03 18:05</t>
  </si>
  <si>
    <t>2022-02-06 14:25</t>
  </si>
  <si>
    <t>2022-02-07 14:31</t>
  </si>
  <si>
    <t>2022-02-07 15:36</t>
  </si>
  <si>
    <t>2022-02-07 18:43</t>
  </si>
  <si>
    <t>2022-02-11 01:46</t>
  </si>
  <si>
    <t>2022-02-13 17:48</t>
  </si>
  <si>
    <t>2022-02-16 20:00</t>
  </si>
  <si>
    <t>2022-02-17 15:59</t>
  </si>
  <si>
    <t>2022-02-19 13:01</t>
  </si>
  <si>
    <t>2022-02-19 14:28</t>
  </si>
  <si>
    <t>2022-02-19 14:47</t>
  </si>
  <si>
    <t>2022-02-21 19:04</t>
  </si>
  <si>
    <t>2022-02-22 18:13</t>
  </si>
  <si>
    <t>Shopee</t>
  </si>
  <si>
    <t>Vestido Kimono Curto Saída de Praia Casual Moda Roupas Femininas Plus Size</t>
  </si>
  <si>
    <t>Vestido Kimono Curto Para Festa Social Casual Soltinho Exclusiva TNM Collection Várias Cores</t>
  </si>
  <si>
    <t>Vestido Festa Formatura Feminino Com Decote Plus Size Preto Madrinha de Casamento</t>
  </si>
  <si>
    <t>Vestido Curto de Festa Casual Social Moda Plus Size Primavera Verão</t>
  </si>
  <si>
    <t>Roupa Feminina de Saída de Praia Cropped e Saia Mullet Moda Feminina Plus Size Primavera Verão</t>
  </si>
  <si>
    <t>Vestido Curto Para Usar Em Festa Social Casual Moda Feminina Plus Size</t>
  </si>
  <si>
    <t>Echarpe Lenço De Festa Para Casamento e Formatura 2,0m x 0,8m</t>
  </si>
  <si>
    <t>Saia Longa Envelope Redonda e Cropped Feminino Estampa Animal Print Plus Size Social Praia Verão</t>
  </si>
  <si>
    <t>Lenço Echarpe Para Vestido De Festa E Madrinha TNM Collection Coral</t>
  </si>
  <si>
    <t>Vestido De Festa Longo Forrado Para Madrinha de Casamento Várias Cores</t>
  </si>
  <si>
    <t>Croppeds Coloridos</t>
  </si>
  <si>
    <t>Echarpe</t>
  </si>
  <si>
    <t>2022-01-03 01:57</t>
  </si>
  <si>
    <t>2022-01-04 12:59</t>
  </si>
  <si>
    <t>2022-01-04 19:21</t>
  </si>
  <si>
    <t>2022-01-05 01:49</t>
  </si>
  <si>
    <t>2022-01-05 13:58</t>
  </si>
  <si>
    <t>2022-01-05 17:44</t>
  </si>
  <si>
    <t>2022-01-05 20:44</t>
  </si>
  <si>
    <t>2022-01-07 18:54</t>
  </si>
  <si>
    <t>2022-01-08 18:28</t>
  </si>
  <si>
    <t>2022-01-08 20:49</t>
  </si>
  <si>
    <t>2022-01-09 18:25</t>
  </si>
  <si>
    <t>2022-01-11 10:54</t>
  </si>
  <si>
    <t>2022-01-11 14:31</t>
  </si>
  <si>
    <t>2022-01-12 11:14</t>
  </si>
  <si>
    <t>2022-01-12 21:55</t>
  </si>
  <si>
    <t>2022-01-12 22:24</t>
  </si>
  <si>
    <t>2022-01-13 00:21</t>
  </si>
  <si>
    <t>2022-01-13 17:02</t>
  </si>
  <si>
    <t>2022-01-13 19:29</t>
  </si>
  <si>
    <t>2022-01-13 22:41</t>
  </si>
  <si>
    <t>2022-01-14 13:52</t>
  </si>
  <si>
    <t>2022-01-14 19:26</t>
  </si>
  <si>
    <t>2022-01-16 11:45</t>
  </si>
  <si>
    <t>2022-01-16 19:08</t>
  </si>
  <si>
    <t>2022-01-17 01:44</t>
  </si>
  <si>
    <t>2022-01-17 11:18</t>
  </si>
  <si>
    <t>2022-01-17 12:02</t>
  </si>
  <si>
    <t>2022-01-17 18:56</t>
  </si>
  <si>
    <t>2022-01-17 19:34</t>
  </si>
  <si>
    <t>2022-01-24 04:41</t>
  </si>
  <si>
    <t>2022-01-24 09:02</t>
  </si>
  <si>
    <t>2022-01-24 09:58</t>
  </si>
  <si>
    <t>2022-01-24 11:30</t>
  </si>
  <si>
    <t>2022-01-24 21:13</t>
  </si>
  <si>
    <t>2022-01-25 00:16</t>
  </si>
  <si>
    <t>2022-01-26 14:00</t>
  </si>
  <si>
    <t>2022-01-31 11:19</t>
  </si>
  <si>
    <t>Saia Env.Redonda</t>
  </si>
  <si>
    <t>Raquel Souza</t>
  </si>
  <si>
    <t>Rosa Chiclete</t>
  </si>
  <si>
    <t>XXG</t>
  </si>
  <si>
    <t>Luana Alcântara</t>
  </si>
  <si>
    <t>Amarelo</t>
  </si>
  <si>
    <t>XGG</t>
  </si>
  <si>
    <t>GG</t>
  </si>
  <si>
    <t>Aline Rodrigues</t>
  </si>
  <si>
    <t>Coral</t>
  </si>
  <si>
    <t>G</t>
  </si>
  <si>
    <t>Renata de Oliveira</t>
  </si>
  <si>
    <t>Verde Militar</t>
  </si>
  <si>
    <t>Fabiana Ricci</t>
  </si>
  <si>
    <t>Gabriela Santos</t>
  </si>
  <si>
    <t>Ana Júlia c/ decote</t>
  </si>
  <si>
    <t>Marsala</t>
  </si>
  <si>
    <t>Ana Paula Sousa</t>
  </si>
  <si>
    <t>Branco Puro</t>
  </si>
  <si>
    <t>Núbia Nascimento</t>
  </si>
  <si>
    <t>Verde Menta ESTAMPADO</t>
  </si>
  <si>
    <t>Flaviana</t>
  </si>
  <si>
    <t>Scarlett</t>
  </si>
  <si>
    <t>Branco Off</t>
  </si>
  <si>
    <t>Isabella</t>
  </si>
  <si>
    <t>COR</t>
  </si>
  <si>
    <t>Vestido Bata Kimono Casual Moda Feminina Plus Size Promoção</t>
  </si>
  <si>
    <t>Vermelho</t>
  </si>
  <si>
    <t>M</t>
  </si>
  <si>
    <t>Vestido De Madrinha Casamento Modelo Honeymoon</t>
  </si>
  <si>
    <t>2022-01-11 14:32</t>
  </si>
  <si>
    <t>Vestido Areta Preto</t>
  </si>
  <si>
    <t>Preto</t>
  </si>
  <si>
    <t>Vestido Bata Kimono Curto Manga 3/4 Tendência Plus Size</t>
  </si>
  <si>
    <t>Azul Marinho</t>
  </si>
  <si>
    <t>Vestido de Casamento Civil com alça varias cores P ao XXG</t>
  </si>
  <si>
    <t>Branco</t>
  </si>
  <si>
    <t>Echarpe Feminino Festa Lenço Para Madrinhas De Casamento</t>
  </si>
  <si>
    <t>Rosa Pink</t>
  </si>
  <si>
    <t>Vestido Festa Madrinha Modelo Nara Tnm Collection Envio 24h</t>
  </si>
  <si>
    <t>Azul Serenity</t>
  </si>
  <si>
    <t>Vestido De Madrinha Anathan Azul Royal</t>
  </si>
  <si>
    <t>Azul Royal</t>
  </si>
  <si>
    <t>Vestido Curto Plus Size Social Festa Moda Primavera Verão</t>
  </si>
  <si>
    <t>Vestido Cintura Regulável Decote V P Ao Xxg #5</t>
  </si>
  <si>
    <t>Cropped Manga Bufante Decote Fashion Plus Modelo Princesa</t>
  </si>
  <si>
    <t>Vestido Social Leve Manga Morcego 36 Ao 58 #7</t>
  </si>
  <si>
    <t>Vestido Bata Kimono Festa Plus Size Casual #12</t>
  </si>
  <si>
    <t>Vestido Bata Kimono Social Plus Size Evangelica #13</t>
  </si>
  <si>
    <t>P</t>
  </si>
  <si>
    <t>Vestido de Festa Caroline Azul Serenity</t>
  </si>
  <si>
    <t>Rose</t>
  </si>
  <si>
    <t>Calça</t>
  </si>
  <si>
    <t>Azul</t>
  </si>
  <si>
    <t>Vestido De Madrinha Anathan Vermelho</t>
  </si>
  <si>
    <t>Terracota</t>
  </si>
  <si>
    <t>Vestido De Madrinha Casamento Modelo Honeymoon Marsala</t>
  </si>
  <si>
    <t>Vestido De Madrinha Casamento Modelo Honeymoon Rosa Chá</t>
  </si>
  <si>
    <t>Vestido Bata Kimono Evangélica Plus Size Frete Gratis #11</t>
  </si>
  <si>
    <t>Vestido Bata Kimono Casual Social Plus Size</t>
  </si>
  <si>
    <t>Vestido Bata Kimono Festa Plus Size #10</t>
  </si>
  <si>
    <t>Vestido Estilo Bata Kaftan Original Tnm Collection Envio 24h</t>
  </si>
  <si>
    <t>Vestido Feminino Ciganinha Longo Moda Festa Até Plus Size</t>
  </si>
  <si>
    <t>Vestido Longo Ombro A Ombro Plus Size Envio Imediato</t>
  </si>
  <si>
    <t>Vestido Casamento Festa Ciganinha Longo Soltinho Plus Size</t>
  </si>
  <si>
    <t>Vestido Rosa Com Babado Ciganinha Casamento Madrinha Oferta</t>
  </si>
  <si>
    <t>Vestido Madrinha Elegante Comcote E Fenda Plus Size</t>
  </si>
  <si>
    <t>Blusa Com Manga Plus Size Uniforme Social Secretária Chique</t>
  </si>
  <si>
    <t>Calça Jeans Skinny Moda Super Plus Size#28</t>
  </si>
  <si>
    <t>Roupa Feminina Saída Praia Moda Primavera Verão Plus Size</t>
  </si>
  <si>
    <t>Vestido Festa Longo Moda Plus Size Multiformas Envio 24h</t>
  </si>
  <si>
    <t>Vestido Longo Noiva Madrinha Casamento Plus Size</t>
  </si>
  <si>
    <t>Vestido Madrinha Casamento Noiva Civil Ensaio Plus Size</t>
  </si>
  <si>
    <t>Calça Jeans Feminina Plus Size Mostarda Tnm Collection #0</t>
  </si>
  <si>
    <t>Vestido Festa Longo Moda Plus Size Multiformas Promoção</t>
  </si>
  <si>
    <t>Vestido  Plus Size Madrinha Casamento Tomara Que Caia</t>
  </si>
  <si>
    <t>Cropped Blusinha Social s Plus Size</t>
  </si>
  <si>
    <t>Blusa Curtinha Alça Grossa Com Bojo s Plus Size</t>
  </si>
  <si>
    <t>Vestido De Noiva Simples Plus Size s 44 Ao 58</t>
  </si>
  <si>
    <t>Vestido De Formatura Longo Tecido Macio s Plus Size</t>
  </si>
  <si>
    <t>Vestido De Noiva Simples Plus Size 8 Cores s Até 58</t>
  </si>
  <si>
    <t>Vestido Casamento Transpassado Forrado s Plus Size</t>
  </si>
  <si>
    <t>Vestido De Festa Verão Todos Os s Plus Size</t>
  </si>
  <si>
    <t>Vestido Longo Preto De Festa s Ate Plus Size</t>
  </si>
  <si>
    <t>Roupas Femininas Blusa Alcinha Plus Size Sortida Revenda Atacado s 36 ao 58</t>
  </si>
  <si>
    <t>Vestido Curto Social Festa Moda Primavera Verão Plus Size s 36 ao 58 Varias Cores</t>
  </si>
  <si>
    <t>Blusa Feminina Manga Longa Social Formal Festa Trabalho s Plus Size</t>
  </si>
  <si>
    <t>Vestido De Noiva Civil Simples Festa de Casamento Moda Feminina Plus Size s 36 Ao 58</t>
  </si>
  <si>
    <t>Vestido Para Festa Madrinha Casamento Formatura Manga Longa s Plus Size Elegante Forrado e Com Bojo</t>
  </si>
  <si>
    <t>Calça Jeans Skinny Moda s Grandes#1</t>
  </si>
  <si>
    <t xml:space="preserve">  G</t>
  </si>
  <si>
    <t xml:space="preserve">  XGG</t>
  </si>
  <si>
    <t xml:space="preserve">  GG</t>
  </si>
  <si>
    <t xml:space="preserve">  XXG</t>
  </si>
  <si>
    <t>Roupa Feminina Vários s Bonito P Ao Xxg #4</t>
  </si>
  <si>
    <t xml:space="preserve"> Lilás </t>
  </si>
  <si>
    <t xml:space="preserve"> Azul Tiffany </t>
  </si>
  <si>
    <t xml:space="preserve"> Marsala </t>
  </si>
  <si>
    <t xml:space="preserve"> Branco </t>
  </si>
  <si>
    <t xml:space="preserve"> Rosa Pink </t>
  </si>
  <si>
    <t xml:space="preserve"> Rosa-chiclete </t>
  </si>
  <si>
    <t xml:space="preserve"> Tiffany </t>
  </si>
  <si>
    <t xml:space="preserve"> Verde Militar </t>
  </si>
  <si>
    <t xml:space="preserve"> Preto </t>
  </si>
  <si>
    <t xml:space="preserve"> Azul </t>
  </si>
  <si>
    <t xml:space="preserve"> Coral </t>
  </si>
  <si>
    <t xml:space="preserve"> Terracota </t>
  </si>
  <si>
    <t xml:space="preserve"> Azul Serenity </t>
  </si>
  <si>
    <t xml:space="preserve"> Mostarda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</si>
</sst>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[$-F800]dddd\,\ mmmm\ dd\,\ yyyy"/>
    <numFmt numFmtId="165" formatCode="mmmm"/>
    <numFmt numFmtId="166" formatCode="&quot;R$&quot;\ 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</font>
    <font>
      <sz val="11"/>
      <color rgb="FF333333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</patternFill>
    </fill>
    <fill>
      <patternFill patternType="solid">
        <fgColor rgb="FFF8F8FF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44" fontId="5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44" fontId="0" fillId="0" borderId="0" xfId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44" fontId="0" fillId="3" borderId="0" xfId="0" applyNumberFormat="1" applyFill="1"/>
    <xf numFmtId="44" fontId="0" fillId="4" borderId="0" xfId="0" applyNumberFormat="1" applyFill="1"/>
    <xf numFmtId="44" fontId="0" fillId="5" borderId="0" xfId="0" applyNumberFormat="1" applyFill="1"/>
    <xf numFmtId="9" fontId="0" fillId="0" borderId="0" xfId="2" applyFont="1"/>
    <xf numFmtId="9" fontId="0" fillId="0" borderId="0" xfId="2" applyNumberFormat="1" applyFont="1"/>
    <xf numFmtId="164" fontId="2" fillId="2" borderId="5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4" fontId="8" fillId="0" borderId="1" xfId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44" fontId="10" fillId="0" borderId="1" xfId="1" applyFont="1" applyBorder="1" applyAlignment="1" applyProtection="1">
      <alignment horizontal="center" vertical="center"/>
      <protection locked="0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44" fontId="0" fillId="0" borderId="1" xfId="1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4" fontId="1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44" fontId="14" fillId="0" borderId="1" xfId="1" applyFont="1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14" fillId="0" borderId="3" xfId="0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20" fillId="0" borderId="1" xfId="1" applyNumberFormat="1" applyFont="1" applyBorder="1" applyAlignment="1">
      <alignment horizontal="center" vertical="center"/>
    </xf>
    <xf numFmtId="44" fontId="20" fillId="0" borderId="1" xfId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14" fontId="20" fillId="0" borderId="3" xfId="0" applyNumberFormat="1" applyFont="1" applyBorder="1" applyAlignment="1">
      <alignment horizontal="center" vertical="center"/>
    </xf>
    <xf numFmtId="0" fontId="16" fillId="0" borderId="1" xfId="1" applyNumberFormat="1" applyFont="1" applyBorder="1" applyAlignment="1">
      <alignment horizontal="center" vertical="center"/>
    </xf>
    <xf numFmtId="44" fontId="16" fillId="0" borderId="1" xfId="1" applyFont="1" applyBorder="1" applyAlignment="1">
      <alignment horizontal="center" vertical="center"/>
    </xf>
    <xf numFmtId="44" fontId="16" fillId="9" borderId="1" xfId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44" fontId="16" fillId="8" borderId="1" xfId="1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vertical="center"/>
      <protection locked="0"/>
    </xf>
    <xf numFmtId="166" fontId="0" fillId="0" borderId="1" xfId="0" applyNumberForma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44" fontId="17" fillId="8" borderId="1" xfId="1" applyFont="1" applyFill="1" applyBorder="1" applyAlignment="1">
      <alignment horizontal="center" vertical="center" wrapText="1"/>
    </xf>
    <xf numFmtId="44" fontId="19" fillId="9" borderId="1" xfId="1" applyFont="1" applyFill="1" applyBorder="1" applyAlignment="1">
      <alignment horizontal="center" vertical="center" wrapText="1"/>
    </xf>
    <xf numFmtId="44" fontId="19" fillId="8" borderId="1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4" fontId="14" fillId="0" borderId="8" xfId="1" applyFont="1" applyBorder="1" applyAlignment="1">
      <alignment horizontal="center" vertical="center"/>
    </xf>
    <xf numFmtId="0" fontId="14" fillId="0" borderId="8" xfId="1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164" fontId="0" fillId="10" borderId="10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14" fontId="0" fillId="10" borderId="1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1" applyNumberFormat="1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44" fontId="0" fillId="10" borderId="1" xfId="1" applyFont="1" applyFill="1" applyBorder="1" applyAlignment="1">
      <alignment horizontal="center" vertical="center"/>
    </xf>
    <xf numFmtId="14" fontId="0" fillId="10" borderId="10" xfId="0" applyNumberFormat="1" applyFont="1" applyFill="1" applyBorder="1" applyAlignment="1">
      <alignment horizontal="center" vertical="center"/>
    </xf>
    <xf numFmtId="44" fontId="0" fillId="10" borderId="8" xfId="1" applyFont="1" applyFill="1" applyBorder="1" applyAlignment="1">
      <alignment horizontal="center" vertical="center"/>
    </xf>
    <xf numFmtId="44" fontId="6" fillId="3" borderId="9" xfId="0" applyNumberFormat="1" applyFont="1" applyFill="1" applyBorder="1" applyAlignment="1">
      <alignment horizontal="center" vertical="center"/>
    </xf>
    <xf numFmtId="44" fontId="6" fillId="3" borderId="7" xfId="0" applyNumberFormat="1" applyFont="1" applyFill="1" applyBorder="1" applyAlignment="1">
      <alignment horizontal="center" vertical="center"/>
    </xf>
    <xf numFmtId="44" fontId="6" fillId="3" borderId="6" xfId="0" applyNumberFormat="1" applyFont="1" applyFill="1" applyBorder="1" applyAlignment="1">
      <alignment horizontal="center" vertical="center"/>
    </xf>
    <xf numFmtId="44" fontId="6" fillId="3" borderId="4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4" fontId="9" fillId="2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44" fontId="24" fillId="0" borderId="1" xfId="1" applyFont="1" applyBorder="1" applyAlignment="1">
      <alignment horizontal="center" vertical="center"/>
    </xf>
    <xf numFmtId="164" fontId="23" fillId="0" borderId="1" xfId="0" applyNumberFormat="1" applyFont="1" applyBorder="1" applyAlignment="1" applyProtection="1">
      <alignment horizontal="center" vertical="center"/>
      <protection locked="0"/>
    </xf>
    <xf numFmtId="0" fontId="24" fillId="0" borderId="3" xfId="0" applyNumberFormat="1" applyFont="1" applyBorder="1" applyAlignment="1">
      <alignment horizontal="center" vertical="center"/>
    </xf>
    <xf numFmtId="44" fontId="24" fillId="0" borderId="8" xfId="1" applyFont="1" applyBorder="1" applyAlignment="1">
      <alignment horizontal="center" vertical="center"/>
    </xf>
    <xf numFmtId="164" fontId="23" fillId="0" borderId="8" xfId="0" applyNumberFormat="1" applyFont="1" applyBorder="1" applyAlignment="1" applyProtection="1">
      <alignment horizontal="center" vertical="center"/>
      <protection locked="0"/>
    </xf>
    <xf numFmtId="0" fontId="24" fillId="0" borderId="9" xfId="0" applyNumberFormat="1" applyFont="1" applyBorder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48"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9" formatCode="dd/mm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1" tint="0.14996795556505021"/>
        </patternFill>
      </fill>
    </dxf>
  </dxfs>
  <tableStyles count="2" defaultTableStyle="TableStyleMedium2" defaultPivotStyle="PivotStyleLight16">
    <tableStyle name="Produtos" pivot="0" table="0" count="3"/>
    <tableStyle name="Produtos 2" pivot="0" table="0" count="6">
      <tableStyleElement type="wholeTable" dxfId="47"/>
    </tableStyle>
  </tableStyles>
  <extLst>
    <ext xmlns:x14="http://schemas.microsoft.com/office/spreadsheetml/2009/9/main" uri="{46F421CA-312F-682f-3DD2-61675219B42D}">
      <x14:dxfs count="8">
        <dxf>
          <fill>
            <patternFill>
              <bgColor theme="0" tint="-0.24994659260841701"/>
            </patternFill>
          </fill>
        </dxf>
        <dxf>
          <fill>
            <patternFill>
              <bgColor theme="0" tint="-4.9989318521683403E-2"/>
            </patternFill>
          </fill>
        </dxf>
        <dxf>
          <fill>
            <patternFill>
              <bgColor theme="0" tint="-4.9989318521683403E-2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2" tint="-0.749961851863155"/>
            </patternFill>
          </fill>
        </dxf>
        <dxf>
          <fill>
            <patternFill>
              <bgColor theme="2" tint="-0.74996185186315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Produtos">
          <x14:slicerStyleElements>
            <x14:slicerStyleElement type="selectedItemWithData" dxfId="7"/>
            <x14:slicerStyleElement type="hoveredSelectedItemWithData" dxfId="6"/>
            <x14:slicerStyleElement type="hoveredUnselectedItemWithNoData" dxfId="5"/>
          </x14:slicerStyleElements>
        </x14:slicerStyle>
        <x14:slicerStyle name="Produtos 2">
          <x14:slicerStyleElements>
            <x14:slicerStyleElement type="unselectedItemWithData" dxfId="4"/>
            <x14:slicerStyleElement type="unselectedItemWithNoData" dxfId="3"/>
            <x14:slicerStyleElement type="selectedItemWithData" dxfId="2"/>
            <x14:slicerStyleElement type="hoveredSelectedItemWithData" dxfId="1"/>
            <x14:slicerStyleElement type="hoveredUn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7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10" Type="http://schemas.microsoft.com/office/2007/relationships/slicerCache" Target="slicerCaches/slicerCache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TABELA DE FATURAMENTO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3726348492152768"/>
          <c:y val="0.29002303283518133"/>
          <c:w val="0.82527376935025976"/>
          <c:h val="0.38486439195100614"/>
        </c:manualLayout>
      </c:layout>
      <c:areaChart>
        <c:grouping val="standard"/>
        <c:varyColors val="0"/>
        <c:ser>
          <c:idx val="0"/>
          <c:order val="0"/>
          <c:tx>
            <c:v>DINAMICA_1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Lbl>
              <c:idx val="0"/>
              <c:layout>
                <c:manualLayout>
                  <c:x val="1.602136181575434E-2"/>
                  <c:y val="-2.2222235183572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24-4454-A201-725B825CF994}"/>
                </c:ext>
              </c:extLst>
            </c:dLbl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-2400000" spcFirstLastPara="1" vertOverflow="ellipsis" wrap="square" lIns="38100" tIns="19050" rIns="38100" bIns="19050" anchor="t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DINAMICA_1!$B$2:$M$2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DINAMICA_1!$B$4:$M$4</c:f>
              <c:numCache>
                <c:formatCode>_("R$"* #,##0.00_);_("R$"* \(#,##0.00\);_("R$"* "-"??_);_(@_)</c:formatCode>
                <c:ptCount val="12"/>
                <c:pt idx="0">
                  <c:v>309.60000000000002</c:v>
                </c:pt>
                <c:pt idx="1">
                  <c:v>293.60000000000002</c:v>
                </c:pt>
                <c:pt idx="2">
                  <c:v>2245.8000000000002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4C-4DB3-A239-6249FF57E6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94757216"/>
        <c:axId val="394759512"/>
      </c:areaChart>
      <c:catAx>
        <c:axId val="39475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759512"/>
        <c:crosses val="autoZero"/>
        <c:auto val="1"/>
        <c:lblAlgn val="ctr"/>
        <c:lblOffset val="100"/>
        <c:noMultiLvlLbl val="0"/>
      </c:catAx>
      <c:valAx>
        <c:axId val="3947595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39475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96948895415207E-2"/>
          <c:y val="9.1666741657292841E-2"/>
          <c:w val="0.92010885039370083"/>
          <c:h val="0.74393971593750674"/>
        </c:manualLayout>
      </c:layout>
      <c:barChart>
        <c:barDir val="col"/>
        <c:grouping val="stacked"/>
        <c:varyColors val="0"/>
        <c:ser>
          <c:idx val="0"/>
          <c:order val="0"/>
          <c:tx>
            <c:v>MÁXIMO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DINAMICA_2!$B$4:$J$4</c:f>
              <c:strCache>
                <c:ptCount val="1"/>
                <c:pt idx="0">
                  <c:v>Mercado Livre 2</c:v>
                </c:pt>
              </c:strCache>
            </c:strRef>
          </c:cat>
          <c:val>
            <c:numRef>
              <c:f>DINAMICA_2!$B$14:$J$14</c:f>
              <c:numCache>
                <c:formatCode>_("R$"* #,##0.00_);_("R$"* \(#,##0.00\);_("R$"* "-"??_);_(@_)</c:formatCode>
                <c:ptCount val="9"/>
                <c:pt idx="0">
                  <c:v>2849.0000000000009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8-4E4F-8692-C5CA229ADEF8}"/>
            </c:ext>
          </c:extLst>
        </c:ser>
        <c:ser>
          <c:idx val="1"/>
          <c:order val="1"/>
          <c:tx>
            <c:v>OUTROS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val>
            <c:numRef>
              <c:f>DINAMICA_2!$B$15:$J$15</c:f>
              <c:numCache>
                <c:formatCode>_("R$"* #,##0.00_);_("R$"* \(#,##0.00\);_("R$"*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8-4E4F-8692-C5CA229ADE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2535624"/>
        <c:axId val="312531688"/>
      </c:barChart>
      <c:catAx>
        <c:axId val="312535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accent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531688"/>
        <c:crosses val="autoZero"/>
        <c:auto val="1"/>
        <c:lblAlgn val="ctr"/>
        <c:lblOffset val="100"/>
        <c:noMultiLvlLbl val="0"/>
      </c:catAx>
      <c:valAx>
        <c:axId val="31253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53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% VENDAS TOTAIS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3898944245045863"/>
          <c:y val="0.20587449296110713"/>
          <c:w val="0.7438743041301753"/>
          <c:h val="0.74387390970068135"/>
        </c:manualLayout>
      </c:layout>
      <c:doughnutChart>
        <c:varyColors val="1"/>
        <c:ser>
          <c:idx val="0"/>
          <c:order val="0"/>
          <c:tx>
            <c:v>DINAMICA_2</c:v>
          </c:tx>
          <c:spPr>
            <a:solidFill>
              <a:sysClr val="window" lastClr="FFFFFF"/>
            </a:solidFill>
            <a:ln>
              <a:noFill/>
            </a:ln>
          </c:spPr>
          <c:explosion val="5"/>
          <c:dPt>
            <c:idx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19050">
                <a:noFill/>
              </a:ln>
              <a:effectLst>
                <a:innerShdw blurRad="63500" dist="50800" dir="27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9758-4DEB-85A1-FC34BC31611E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>
                <a:innerShdw blurRad="63500" dist="50800" dir="27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9758-4DEB-85A1-FC34BC31611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88BA559-04DE-4A89-A617-B96D2142E98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758-4DEB-85A1-FC34BC31611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55A538E-4CA2-49A0-BC97-6172B14C7B8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758-4DEB-85A1-FC34BC316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(DINAMICA_2!$B$17,DINAMICA_2!$B$19)</c:f>
              <c:numCache>
                <c:formatCode>_("R$"* #,##0.00_);_("R$"* \(#,##0.00\);_("R$"* "-"??_);_(@_)</c:formatCode>
                <c:ptCount val="2"/>
                <c:pt idx="0">
                  <c:v>2849.0000000000009</c:v>
                </c:pt>
                <c:pt idx="1">
                  <c:v>10274.69999999999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DINAMICA_2!$C$17:$C$18</c15:f>
                <c15:dlblRangeCache>
                  <c:ptCount val="2"/>
                  <c:pt idx="0">
                    <c:v>22%</c:v>
                  </c:pt>
                  <c:pt idx="1">
                    <c:v>78%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758-4DEB-85A1-FC34BC316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Raking!$F$1</c:f>
              <c:strCache>
                <c:ptCount val="1"/>
                <c:pt idx="0">
                  <c:v>Maior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44450"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Raking!$E$2:$E$10</c15:sqref>
                  </c15:fullRef>
                </c:ext>
              </c:extLst>
              <c:f>Raking!$E$2:$E$7</c:f>
              <c:strCache>
                <c:ptCount val="6"/>
                <c:pt idx="0">
                  <c:v>Blusa Gola Laço</c:v>
                </c:pt>
                <c:pt idx="1">
                  <c:v>Kamila</c:v>
                </c:pt>
                <c:pt idx="2">
                  <c:v>Cibele</c:v>
                </c:pt>
                <c:pt idx="3">
                  <c:v>Calça</c:v>
                </c:pt>
                <c:pt idx="4">
                  <c:v>0</c:v>
                </c:pt>
                <c:pt idx="5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Raking!$F$2:$F$10</c15:sqref>
                  </c15:fullRef>
                </c:ext>
              </c:extLst>
              <c:f>Raking!$F$2:$F$7</c:f>
              <c:numCache>
                <c:formatCode>General</c:formatCode>
                <c:ptCount val="6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3-4359-8D67-785D91F17DE6}"/>
            </c:ext>
          </c:extLst>
        </c:ser>
        <c:ser>
          <c:idx val="1"/>
          <c:order val="1"/>
          <c:tx>
            <c:strRef>
              <c:f>Raking!$G$1</c:f>
              <c:strCache>
                <c:ptCount val="1"/>
                <c:pt idx="0">
                  <c:v>Outros</c:v>
                </c:pt>
              </c:strCache>
            </c:strRef>
          </c:tx>
          <c:spPr>
            <a:solidFill>
              <a:schemeClr val="bg1"/>
            </a:solidFill>
            <a:ln w="38100">
              <a:solidFill>
                <a:schemeClr val="bg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Raking!$E$2:$E$10</c15:sqref>
                  </c15:fullRef>
                </c:ext>
              </c:extLst>
              <c:f>Raking!$E$2:$E$7</c:f>
              <c:strCache>
                <c:ptCount val="6"/>
                <c:pt idx="0">
                  <c:v>Blusa Gola Laço</c:v>
                </c:pt>
                <c:pt idx="1">
                  <c:v>Kamila</c:v>
                </c:pt>
                <c:pt idx="2">
                  <c:v>Cibele</c:v>
                </c:pt>
                <c:pt idx="3">
                  <c:v>Calça</c:v>
                </c:pt>
                <c:pt idx="4">
                  <c:v>0</c:v>
                </c:pt>
                <c:pt idx="5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Raking!$G$2:$G$10</c15:sqref>
                  </c15:fullRef>
                </c:ext>
              </c:extLst>
              <c:f>Raking!$G$2:$G$7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D3-4359-8D67-785D91F17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28885512"/>
        <c:axId val="328882232"/>
      </c:barChart>
      <c:catAx>
        <c:axId val="328885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882232"/>
        <c:crosses val="autoZero"/>
        <c:auto val="1"/>
        <c:lblAlgn val="ctr"/>
        <c:lblOffset val="100"/>
        <c:noMultiLvlLbl val="0"/>
      </c:catAx>
      <c:valAx>
        <c:axId val="328882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885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22703412073491E-2"/>
          <c:y val="0.18591486034569113"/>
          <c:w val="0.86652515310586176"/>
          <c:h val="0.61258998385332775"/>
        </c:manualLayout>
      </c:layout>
      <c:lineChart>
        <c:grouping val="standard"/>
        <c:varyColors val="0"/>
        <c:ser>
          <c:idx val="0"/>
          <c:order val="0"/>
          <c:tx>
            <c:strRef>
              <c:f>Raking!$E$20</c:f>
              <c:strCache>
                <c:ptCount val="1"/>
                <c:pt idx="0">
                  <c:v>Alice Fan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Raking!$F$19:$Q$19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Raking!$F$20:$Q$20</c:f>
              <c:numCache>
                <c:formatCode>General</c:formatCode>
                <c:ptCount val="12"/>
                <c:pt idx="0">
                  <c:v>21</c:v>
                </c:pt>
                <c:pt idx="1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600-4B2B-9656-EE3EEE4124B6}"/>
            </c:ext>
          </c:extLst>
        </c:ser>
        <c:ser>
          <c:idx val="1"/>
          <c:order val="1"/>
          <c:tx>
            <c:strRef>
              <c:f>Raking!$E$21</c:f>
              <c:strCache>
                <c:ptCount val="1"/>
                <c:pt idx="0">
                  <c:v>Honeymoon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Raking!$F$19:$Q$19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Raking!$F$21:$Q$21</c:f>
              <c:numCache>
                <c:formatCode>General</c:formatCode>
                <c:ptCount val="12"/>
                <c:pt idx="0">
                  <c:v>44</c:v>
                </c:pt>
                <c:pt idx="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600-4B2B-9656-EE3EEE4124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4144528"/>
        <c:axId val="454149120"/>
      </c:lineChart>
      <c:catAx>
        <c:axId val="4541445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4149120"/>
        <c:crosses val="autoZero"/>
        <c:auto val="1"/>
        <c:lblAlgn val="ctr"/>
        <c:lblOffset val="100"/>
        <c:noMultiLvlLbl val="0"/>
      </c:catAx>
      <c:valAx>
        <c:axId val="4541491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5414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38101</xdr:rowOff>
    </xdr:from>
    <xdr:to>
      <xdr:col>10</xdr:col>
      <xdr:colOff>123825</xdr:colOff>
      <xdr:row>7</xdr:row>
      <xdr:rowOff>66675</xdr:rowOff>
    </xdr:to>
    <xdr:sp macro="" textlink="">
      <xdr:nvSpPr>
        <xdr:cNvPr id="25" name="Arredondar Retângulo no Mesmo Canto Later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790825" y="609601"/>
          <a:ext cx="2228850" cy="790574"/>
        </a:xfrm>
        <a:prstGeom prst="round2SameRect">
          <a:avLst>
            <a:gd name="adj1" fmla="val 0"/>
            <a:gd name="adj2" fmla="val 0"/>
          </a:avLst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9525</xdr:rowOff>
    </xdr:from>
    <xdr:to>
      <xdr:col>10</xdr:col>
      <xdr:colOff>133350</xdr:colOff>
      <xdr:row>18</xdr:row>
      <xdr:rowOff>114301</xdr:rowOff>
    </xdr:to>
    <xdr:sp macro="" textlink="">
      <xdr:nvSpPr>
        <xdr:cNvPr id="26" name="Arredondar Retângulo no Mesmo Canto Lateral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790825" y="3057525"/>
          <a:ext cx="2238375" cy="295276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0</xdr:row>
      <xdr:rowOff>85725</xdr:rowOff>
    </xdr:from>
    <xdr:to>
      <xdr:col>10</xdr:col>
      <xdr:colOff>133350</xdr:colOff>
      <xdr:row>3</xdr:row>
      <xdr:rowOff>28576</xdr:rowOff>
    </xdr:to>
    <xdr:sp macro="" textlink="Dashboard_Faturamento!$A$1">
      <xdr:nvSpPr>
        <xdr:cNvPr id="8" name="Retângulo Arredondad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790825" y="85725"/>
          <a:ext cx="2238375" cy="514351"/>
        </a:xfrm>
        <a:prstGeom prst="roundRect">
          <a:avLst>
            <a:gd name="adj" fmla="val 50000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2AF91E2-B926-42D9-B15F-B582D0B294F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 </a:t>
          </a:fld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</xdr:row>
      <xdr:rowOff>152400</xdr:rowOff>
    </xdr:from>
    <xdr:to>
      <xdr:col>10</xdr:col>
      <xdr:colOff>133350</xdr:colOff>
      <xdr:row>4</xdr:row>
      <xdr:rowOff>133350</xdr:rowOff>
    </xdr:to>
    <xdr:sp macro="" textlink="">
      <xdr:nvSpPr>
        <xdr:cNvPr id="3" name="Arredondar Retângulo no Mesmo Canto Later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790825" y="342900"/>
          <a:ext cx="2238375" cy="552450"/>
        </a:xfrm>
        <a:prstGeom prst="round2SameRect">
          <a:avLst>
            <a:gd name="adj1" fmla="val 0"/>
            <a:gd name="adj2" fmla="val 0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0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43500" y="0"/>
          <a:ext cx="4781550" cy="1714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257175</xdr:colOff>
      <xdr:row>10</xdr:row>
      <xdr:rowOff>123826</xdr:rowOff>
    </xdr:from>
    <xdr:to>
      <xdr:col>15</xdr:col>
      <xdr:colOff>0</xdr:colOff>
      <xdr:row>19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53025" y="1838326"/>
          <a:ext cx="4772025" cy="193357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</xdr:colOff>
      <xdr:row>0</xdr:row>
      <xdr:rowOff>1</xdr:rowOff>
    </xdr:from>
    <xdr:to>
      <xdr:col>20</xdr:col>
      <xdr:colOff>0</xdr:colOff>
      <xdr:row>20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363201" y="1"/>
          <a:ext cx="1885949" cy="401002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0</xdr:row>
      <xdr:rowOff>0</xdr:rowOff>
    </xdr:from>
    <xdr:to>
      <xdr:col>15</xdr:col>
      <xdr:colOff>0</xdr:colOff>
      <xdr:row>8</xdr:row>
      <xdr:rowOff>190499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85725</xdr:colOff>
      <xdr:row>2</xdr:row>
      <xdr:rowOff>104775</xdr:rowOff>
    </xdr:from>
    <xdr:to>
      <xdr:col>6</xdr:col>
      <xdr:colOff>171450</xdr:colOff>
      <xdr:row>2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PRODUTO 1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" y="485775"/>
              <a:ext cx="2600325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47624</xdr:colOff>
      <xdr:row>2</xdr:row>
      <xdr:rowOff>114302</xdr:rowOff>
    </xdr:from>
    <xdr:to>
      <xdr:col>16384</xdr:col>
      <xdr:colOff>352425</xdr:colOff>
      <xdr:row>2</xdr:row>
      <xdr:rowOff>114302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Filial 1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2674" y="495302"/>
              <a:ext cx="2628901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10</xdr:col>
      <xdr:colOff>257175</xdr:colOff>
      <xdr:row>10</xdr:row>
      <xdr:rowOff>123825</xdr:rowOff>
    </xdr:from>
    <xdr:to>
      <xdr:col>15</xdr:col>
      <xdr:colOff>9527</xdr:colOff>
      <xdr:row>19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</xdr:colOff>
      <xdr:row>12</xdr:row>
      <xdr:rowOff>19050</xdr:rowOff>
    </xdr:from>
    <xdr:to>
      <xdr:col>20</xdr:col>
      <xdr:colOff>0</xdr:colOff>
      <xdr:row>19</xdr:row>
      <xdr:rowOff>228600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0</xdr:row>
      <xdr:rowOff>9525</xdr:rowOff>
    </xdr:from>
    <xdr:to>
      <xdr:col>5</xdr:col>
      <xdr:colOff>0</xdr:colOff>
      <xdr:row>20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" y="9525"/>
          <a:ext cx="2514599" cy="4000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 editAs="oneCell">
    <xdr:from>
      <xdr:col>0</xdr:col>
      <xdr:colOff>1</xdr:colOff>
      <xdr:row>11</xdr:row>
      <xdr:rowOff>9525</xdr:rowOff>
    </xdr:from>
    <xdr:to>
      <xdr:col>5</xdr:col>
      <xdr:colOff>0</xdr:colOff>
      <xdr:row>20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PRODUTO 2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1914525"/>
              <a:ext cx="2514599" cy="209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6</xdr:row>
      <xdr:rowOff>0</xdr:rowOff>
    </xdr:from>
    <xdr:to>
      <xdr:col>10</xdr:col>
      <xdr:colOff>123825</xdr:colOff>
      <xdr:row>10</xdr:row>
      <xdr:rowOff>104775</xdr:rowOff>
    </xdr:to>
    <xdr:sp macro="" textlink="Dashboard_Faturamento!$A$1">
      <xdr:nvSpPr>
        <xdr:cNvPr id="22" name="Retângulo Arredondad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90825" y="1143000"/>
          <a:ext cx="2228850" cy="6762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ADE35B5-F51D-4F90-BA2F-AA5014584B0E}" type="TxLink">
            <a:rPr lang="en-US" sz="11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 </a:t>
          </a:fld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</xdr:row>
      <xdr:rowOff>9525</xdr:rowOff>
    </xdr:from>
    <xdr:to>
      <xdr:col>10</xdr:col>
      <xdr:colOff>133350</xdr:colOff>
      <xdr:row>18</xdr:row>
      <xdr:rowOff>447675</xdr:rowOff>
    </xdr:to>
    <xdr:sp macro="" textlink="Dashboard_Faturamento!$A$1">
      <xdr:nvSpPr>
        <xdr:cNvPr id="23" name="Retângulo Arredondad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790825" y="3057525"/>
          <a:ext cx="2238375" cy="628650"/>
        </a:xfrm>
        <a:prstGeom prst="roundRect">
          <a:avLst>
            <a:gd name="adj" fmla="val 50000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ADE35B5-F51D-4F90-BA2F-AA5014584B0E}" type="TxLink">
            <a:rPr lang="en-US" sz="11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 </a:t>
          </a:fld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0</xdr:colOff>
      <xdr:row>1</xdr:row>
      <xdr:rowOff>28575</xdr:rowOff>
    </xdr:from>
    <xdr:ext cx="1552575" cy="647700"/>
    <xdr:sp macro="" textlink="DINAMICA_2!A17">
      <xdr:nvSpPr>
        <xdr:cNvPr id="13" name="Retângul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00425" y="219075"/>
          <a:ext cx="1552575" cy="64770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2DCEE84B-B71F-4F12-9D0B-59437D186521}" type="TxLink">
            <a:rPr lang="en-US" sz="16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Blusa Gola Laço</a:t>
          </a:fld>
          <a:endParaRPr lang="en-US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581025</xdr:colOff>
      <xdr:row>17</xdr:row>
      <xdr:rowOff>186539</xdr:rowOff>
    </xdr:from>
    <xdr:ext cx="1573316" cy="308761"/>
    <xdr:sp macro="" textlink="DINAMICA_2!B18">
      <xdr:nvSpPr>
        <xdr:cNvPr id="29" name="Retângul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371850" y="3234539"/>
          <a:ext cx="1573316" cy="30876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fld id="{AB72257F-98E0-475B-92DC-C5E40A50B273}" type="TxLink">
            <a:rPr lang="en-US" sz="16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 R$ 13.123,70 </a:t>
          </a:fld>
          <a:endParaRPr lang="en-US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6</xdr:col>
      <xdr:colOff>26753</xdr:colOff>
      <xdr:row>0</xdr:row>
      <xdr:rowOff>180975</xdr:rowOff>
    </xdr:from>
    <xdr:to>
      <xdr:col>7</xdr:col>
      <xdr:colOff>157055</xdr:colOff>
      <xdr:row>4</xdr:row>
      <xdr:rowOff>28575</xdr:rowOff>
    </xdr:to>
    <xdr:pic>
      <xdr:nvPicPr>
        <xdr:cNvPr id="1024" name="Imagem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7578" y="180975"/>
          <a:ext cx="739902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252011</xdr:colOff>
      <xdr:row>18</xdr:row>
      <xdr:rowOff>57150</xdr:rowOff>
    </xdr:from>
    <xdr:to>
      <xdr:col>6</xdr:col>
      <xdr:colOff>523875</xdr:colOff>
      <xdr:row>18</xdr:row>
      <xdr:rowOff>285750</xdr:rowOff>
    </xdr:to>
    <xdr:pic>
      <xdr:nvPicPr>
        <xdr:cNvPr id="1026" name="Imagem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2836" y="3295650"/>
          <a:ext cx="271864" cy="228600"/>
        </a:xfrm>
        <a:prstGeom prst="rect">
          <a:avLst/>
        </a:prstGeom>
      </xdr:spPr>
    </xdr:pic>
    <xdr:clientData/>
  </xdr:twoCellAnchor>
  <xdr:twoCellAnchor>
    <xdr:from>
      <xdr:col>17</xdr:col>
      <xdr:colOff>1</xdr:colOff>
      <xdr:row>0</xdr:row>
      <xdr:rowOff>0</xdr:rowOff>
    </xdr:from>
    <xdr:to>
      <xdr:col>20</xdr:col>
      <xdr:colOff>0</xdr:colOff>
      <xdr:row>2</xdr:row>
      <xdr:rowOff>28575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0363201" y="0"/>
          <a:ext cx="1885949" cy="4095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>
              <a:solidFill>
                <a:schemeClr val="bg1"/>
              </a:solidFill>
            </a:rPr>
            <a:t>FILIAL</a:t>
          </a:r>
        </a:p>
      </xdr:txBody>
    </xdr:sp>
    <xdr:clientData/>
  </xdr:twoCellAnchor>
  <xdr:twoCellAnchor>
    <xdr:from>
      <xdr:col>6</xdr:col>
      <xdr:colOff>0</xdr:colOff>
      <xdr:row>4</xdr:row>
      <xdr:rowOff>114300</xdr:rowOff>
    </xdr:from>
    <xdr:to>
      <xdr:col>10</xdr:col>
      <xdr:colOff>133351</xdr:colOff>
      <xdr:row>5</xdr:row>
      <xdr:rowOff>9525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0825" y="876300"/>
          <a:ext cx="2238376" cy="857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16</xdr:row>
      <xdr:rowOff>190499</xdr:rowOff>
    </xdr:from>
    <xdr:to>
      <xdr:col>10</xdr:col>
      <xdr:colOff>133351</xdr:colOff>
      <xdr:row>17</xdr:row>
      <xdr:rowOff>76200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790825" y="3047999"/>
          <a:ext cx="2238376" cy="7620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0</xdr:row>
      <xdr:rowOff>161925</xdr:rowOff>
    </xdr:from>
    <xdr:to>
      <xdr:col>4</xdr:col>
      <xdr:colOff>38100</xdr:colOff>
      <xdr:row>10</xdr:row>
      <xdr:rowOff>161925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28625" y="161925"/>
          <a:ext cx="1714500" cy="1714500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  <a:effectLst>
          <a:glow rad="101600">
            <a:schemeClr val="accent5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1</xdr:colOff>
      <xdr:row>2</xdr:row>
      <xdr:rowOff>9525</xdr:rowOff>
    </xdr:from>
    <xdr:to>
      <xdr:col>20</xdr:col>
      <xdr:colOff>0</xdr:colOff>
      <xdr:row>12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Filial 2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1" y="390525"/>
              <a:ext cx="1885949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247650</xdr:colOff>
      <xdr:row>2</xdr:row>
      <xdr:rowOff>76201</xdr:rowOff>
    </xdr:from>
    <xdr:to>
      <xdr:col>3</xdr:col>
      <xdr:colOff>453627</xdr:colOff>
      <xdr:row>8</xdr:row>
      <xdr:rowOff>133350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457201"/>
          <a:ext cx="1425177" cy="120014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85723</xdr:rowOff>
    </xdr:from>
    <xdr:to>
      <xdr:col>10</xdr:col>
      <xdr:colOff>123825</xdr:colOff>
      <xdr:row>13</xdr:row>
      <xdr:rowOff>180974</xdr:rowOff>
    </xdr:to>
    <xdr:sp macro="" textlink="">
      <xdr:nvSpPr>
        <xdr:cNvPr id="33" name="Arredondar Retângulo no Mesmo Canto Lateral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90825" y="1800223"/>
          <a:ext cx="2228850" cy="666751"/>
        </a:xfrm>
        <a:prstGeom prst="round2SameRect">
          <a:avLst>
            <a:gd name="adj1" fmla="val 0"/>
            <a:gd name="adj2" fmla="val 0"/>
          </a:avLst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276224</xdr:colOff>
      <xdr:row>12</xdr:row>
      <xdr:rowOff>152400</xdr:rowOff>
    </xdr:from>
    <xdr:to>
      <xdr:col>10</xdr:col>
      <xdr:colOff>133349</xdr:colOff>
      <xdr:row>17</xdr:row>
      <xdr:rowOff>9525</xdr:rowOff>
    </xdr:to>
    <xdr:sp macro="" textlink="Dashboard_Faturamento!$A$1">
      <xdr:nvSpPr>
        <xdr:cNvPr id="34" name="Retângulo Arredondado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790824" y="2247900"/>
          <a:ext cx="2238375" cy="80962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ADE35B5-F51D-4F90-BA2F-AA5014584B0E}" type="TxLink">
            <a:rPr lang="en-US" sz="11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 </a:t>
          </a:fld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202157</xdr:colOff>
      <xdr:row>15</xdr:row>
      <xdr:rowOff>57150</xdr:rowOff>
    </xdr:from>
    <xdr:to>
      <xdr:col>7</xdr:col>
      <xdr:colOff>9525</xdr:colOff>
      <xdr:row>16</xdr:row>
      <xdr:rowOff>123826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2982" y="2724150"/>
          <a:ext cx="416968" cy="25717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10</xdr:col>
      <xdr:colOff>123825</xdr:colOff>
      <xdr:row>13</xdr:row>
      <xdr:rowOff>114300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90825" y="2286000"/>
          <a:ext cx="2228850" cy="1143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537888</xdr:colOff>
      <xdr:row>13</xdr:row>
      <xdr:rowOff>107448</xdr:rowOff>
    </xdr:from>
    <xdr:ext cx="1134028" cy="311496"/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328713" y="2393448"/>
          <a:ext cx="113402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Ticket</a:t>
          </a:r>
          <a:r>
            <a:rPr lang="pt-BR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Medio</a:t>
          </a:r>
          <a:endParaRPr lang="pt-BR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368399</xdr:colOff>
      <xdr:row>4</xdr:row>
      <xdr:rowOff>164754</xdr:rowOff>
    </xdr:from>
    <xdr:ext cx="1585755" cy="311496"/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3159224" y="926754"/>
          <a:ext cx="158575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Número de Vendas</a:t>
          </a:r>
        </a:p>
      </xdr:txBody>
    </xdr:sp>
    <xdr:clientData/>
  </xdr:oneCellAnchor>
  <xdr:oneCellAnchor>
    <xdr:from>
      <xdr:col>6</xdr:col>
      <xdr:colOff>552450</xdr:colOff>
      <xdr:row>15</xdr:row>
      <xdr:rowOff>19050</xdr:rowOff>
    </xdr:from>
    <xdr:ext cx="1573316" cy="308761"/>
    <xdr:sp macro="" textlink="DINAMICA_2!B26">
      <xdr:nvSpPr>
        <xdr:cNvPr id="40" name="Retângulo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3343275" y="2686050"/>
          <a:ext cx="1573316" cy="30876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fld id="{79DCB6EC-C3D7-40F2-9019-279FB6B212DD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 R$ 73,05 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9525</xdr:colOff>
      <xdr:row>10</xdr:row>
      <xdr:rowOff>142875</xdr:rowOff>
    </xdr:from>
    <xdr:ext cx="1524000" cy="323850"/>
    <xdr:sp macro="" textlink="DINAMICA_2!B17">
      <xdr:nvSpPr>
        <xdr:cNvPr id="24" name="Retângulo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409950" y="1857375"/>
          <a:ext cx="1524000" cy="3238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fld id="{CF2FF414-F0DC-45E8-B498-B1A92664D2B0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 R$ 2.849,00 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6</xdr:col>
      <xdr:colOff>192632</xdr:colOff>
      <xdr:row>11</xdr:row>
      <xdr:rowOff>0</xdr:rowOff>
    </xdr:from>
    <xdr:to>
      <xdr:col>7</xdr:col>
      <xdr:colOff>0</xdr:colOff>
      <xdr:row>12</xdr:row>
      <xdr:rowOff>66676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3457" y="1905000"/>
          <a:ext cx="416968" cy="25717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10</xdr:col>
      <xdr:colOff>123825</xdr:colOff>
      <xdr:row>8</xdr:row>
      <xdr:rowOff>114300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790825" y="1524000"/>
          <a:ext cx="2228850" cy="1143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103195</xdr:colOff>
      <xdr:row>8</xdr:row>
      <xdr:rowOff>69504</xdr:rowOff>
    </xdr:from>
    <xdr:ext cx="2001830" cy="311496"/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894020" y="1593504"/>
          <a:ext cx="200183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Faturamento do Produto</a:t>
          </a:r>
        </a:p>
      </xdr:txBody>
    </xdr:sp>
    <xdr:clientData/>
  </xdr:oneCellAnchor>
  <xdr:oneCellAnchor>
    <xdr:from>
      <xdr:col>6</xdr:col>
      <xdr:colOff>342900</xdr:colOff>
      <xdr:row>5</xdr:row>
      <xdr:rowOff>9525</xdr:rowOff>
    </xdr:from>
    <xdr:ext cx="1524000" cy="323850"/>
    <xdr:sp macro="" textlink="DINAMICA_2!B24">
      <xdr:nvSpPr>
        <xdr:cNvPr id="47" name="Retângulo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3133725" y="962025"/>
          <a:ext cx="1524000" cy="3238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fld id="{5E8C32E2-F7D1-4A16-94A6-B3FB33FC45FF}" type="TxLink">
            <a:rPr lang="en-US" sz="11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 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323850</xdr:colOff>
      <xdr:row>5</xdr:row>
      <xdr:rowOff>180975</xdr:rowOff>
    </xdr:from>
    <xdr:ext cx="1573316" cy="308761"/>
    <xdr:sp macro="" textlink="DINAMICA_2!A24">
      <xdr:nvSpPr>
        <xdr:cNvPr id="49" name="Retângulo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3114675" y="1133475"/>
          <a:ext cx="1573316" cy="30876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fld id="{19C98567-0660-4E87-8416-EBB63BA36672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39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133350</xdr:rowOff>
    </xdr:from>
    <xdr:to>
      <xdr:col>20</xdr:col>
      <xdr:colOff>285750</xdr:colOff>
      <xdr:row>11</xdr:row>
      <xdr:rowOff>76200</xdr:rowOff>
    </xdr:to>
    <xdr:sp macro="" textlink="">
      <xdr:nvSpPr>
        <xdr:cNvPr id="31" name="Retângulo Arredondado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8820150" y="514350"/>
          <a:ext cx="3657600" cy="1657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371475</xdr:colOff>
      <xdr:row>2</xdr:row>
      <xdr:rowOff>190499</xdr:rowOff>
    </xdr:from>
    <xdr:to>
      <xdr:col>14</xdr:col>
      <xdr:colOff>1</xdr:colOff>
      <xdr:row>13</xdr:row>
      <xdr:rowOff>0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248275" y="571499"/>
          <a:ext cx="3286126" cy="1905001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304799</xdr:colOff>
      <xdr:row>28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2743199" cy="53340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20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333376</xdr:colOff>
      <xdr:row>1</xdr:row>
      <xdr:rowOff>38101</xdr:rowOff>
    </xdr:from>
    <xdr:to>
      <xdr:col>3</xdr:col>
      <xdr:colOff>590550</xdr:colOff>
      <xdr:row>12</xdr:row>
      <xdr:rowOff>28575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33376" y="228601"/>
          <a:ext cx="2085974" cy="2085974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  <a:effectLst>
          <a:glow rad="101600">
            <a:schemeClr val="accent5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409576</xdr:colOff>
      <xdr:row>2</xdr:row>
      <xdr:rowOff>123827</xdr:rowOff>
    </xdr:from>
    <xdr:to>
      <xdr:col>3</xdr:col>
      <xdr:colOff>427602</xdr:colOff>
      <xdr:row>10</xdr:row>
      <xdr:rowOff>155049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6" y="504827"/>
          <a:ext cx="1846826" cy="1555222"/>
        </a:xfrm>
        <a:prstGeom prst="rect">
          <a:avLst/>
        </a:prstGeom>
      </xdr:spPr>
    </xdr:pic>
    <xdr:clientData/>
  </xdr:twoCellAnchor>
  <xdr:twoCellAnchor>
    <xdr:from>
      <xdr:col>8</xdr:col>
      <xdr:colOff>1</xdr:colOff>
      <xdr:row>14</xdr:row>
      <xdr:rowOff>0</xdr:rowOff>
    </xdr:from>
    <xdr:to>
      <xdr:col>11</xdr:col>
      <xdr:colOff>1</xdr:colOff>
      <xdr:row>15</xdr:row>
      <xdr:rowOff>123825</xdr:rowOff>
    </xdr:to>
    <xdr:sp macro="" textlink="Raking!E3">
      <xdr:nvSpPr>
        <xdr:cNvPr id="6" name="Retângulo Arredondad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876801" y="2667000"/>
          <a:ext cx="1828800" cy="314325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B4C70CF-8D8D-4FCC-BCA4-38A9086B8B1F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Kamila</a:t>
          </a:fld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504825</xdr:colOff>
      <xdr:row>15</xdr:row>
      <xdr:rowOff>133350</xdr:rowOff>
    </xdr:to>
    <xdr:sp macro="" textlink="Raking!$E$2">
      <xdr:nvSpPr>
        <xdr:cNvPr id="8" name="Retângulo Arredond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048000" y="2667000"/>
          <a:ext cx="1724025" cy="32385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9717386-3D1C-4667-9DE6-DBF029D37027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Blusa Gola Laço</a:t>
          </a:fld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142874</xdr:colOff>
      <xdr:row>14</xdr:row>
      <xdr:rowOff>0</xdr:rowOff>
    </xdr:from>
    <xdr:to>
      <xdr:col>14</xdr:col>
      <xdr:colOff>0</xdr:colOff>
      <xdr:row>15</xdr:row>
      <xdr:rowOff>142875</xdr:rowOff>
    </xdr:to>
    <xdr:sp macro="" textlink="Raking!E4">
      <xdr:nvSpPr>
        <xdr:cNvPr id="10" name="Retângulo Arredonda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848474" y="2667000"/>
          <a:ext cx="1685926" cy="333375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9E2895AA-64A4-4C3B-A8CD-A7A3FC752D3B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Cibele</a:t>
          </a:fld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28575</xdr:colOff>
      <xdr:row>13</xdr:row>
      <xdr:rowOff>190499</xdr:rowOff>
    </xdr:from>
    <xdr:to>
      <xdr:col>8</xdr:col>
      <xdr:colOff>314324</xdr:colOff>
      <xdr:row>15</xdr:row>
      <xdr:rowOff>95248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2666999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11</xdr:col>
      <xdr:colOff>140475</xdr:colOff>
      <xdr:row>13</xdr:row>
      <xdr:rowOff>188101</xdr:rowOff>
    </xdr:from>
    <xdr:to>
      <xdr:col>11</xdr:col>
      <xdr:colOff>447675</xdr:colOff>
      <xdr:row>15</xdr:row>
      <xdr:rowOff>114301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075" y="2664601"/>
          <a:ext cx="307200" cy="307200"/>
        </a:xfrm>
        <a:prstGeom prst="rect">
          <a:avLst/>
        </a:prstGeom>
      </xdr:spPr>
    </xdr:pic>
    <xdr:clientData/>
  </xdr:twoCellAnchor>
  <xdr:twoCellAnchor editAs="oneCell">
    <xdr:from>
      <xdr:col>5</xdr:col>
      <xdr:colOff>14250</xdr:colOff>
      <xdr:row>14</xdr:row>
      <xdr:rowOff>4724</xdr:rowOff>
    </xdr:from>
    <xdr:to>
      <xdr:col>5</xdr:col>
      <xdr:colOff>314326</xdr:colOff>
      <xdr:row>15</xdr:row>
      <xdr:rowOff>114300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250" y="2671724"/>
          <a:ext cx="300076" cy="300076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4</xdr:row>
      <xdr:rowOff>180973</xdr:rowOff>
    </xdr:from>
    <xdr:to>
      <xdr:col>9</xdr:col>
      <xdr:colOff>419100</xdr:colOff>
      <xdr:row>10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MÊS 1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275" y="942973"/>
              <a:ext cx="657225" cy="11334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17</xdr:row>
      <xdr:rowOff>19050</xdr:rowOff>
    </xdr:from>
    <xdr:to>
      <xdr:col>4</xdr:col>
      <xdr:colOff>190499</xdr:colOff>
      <xdr:row>27</xdr:row>
      <xdr:rowOff>47624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285750</xdr:colOff>
      <xdr:row>11</xdr:row>
      <xdr:rowOff>171450</xdr:rowOff>
    </xdr:from>
    <xdr:to>
      <xdr:col>20</xdr:col>
      <xdr:colOff>285750</xdr:colOff>
      <xdr:row>26</xdr:row>
      <xdr:rowOff>76199</xdr:rowOff>
    </xdr:to>
    <xdr:sp macro="" textlink="">
      <xdr:nvSpPr>
        <xdr:cNvPr id="21" name="Retângulo Arredondad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8820150" y="2266950"/>
          <a:ext cx="3657600" cy="2762249"/>
        </a:xfrm>
        <a:prstGeom prst="roundRect">
          <a:avLst>
            <a:gd name="adj" fmla="val 10690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</xdr:colOff>
      <xdr:row>3</xdr:row>
      <xdr:rowOff>0</xdr:rowOff>
    </xdr:from>
    <xdr:to>
      <xdr:col>8</xdr:col>
      <xdr:colOff>295275</xdr:colOff>
      <xdr:row>13</xdr:row>
      <xdr:rowOff>0</xdr:rowOff>
    </xdr:to>
    <xdr:sp macro="" textlink="">
      <xdr:nvSpPr>
        <xdr:cNvPr id="19" name="Retângulo Arredondad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048001" y="571500"/>
          <a:ext cx="2124074" cy="190500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 w="38100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14</xdr:row>
      <xdr:rowOff>114300</xdr:rowOff>
    </xdr:from>
    <xdr:to>
      <xdr:col>4</xdr:col>
      <xdr:colOff>304800</xdr:colOff>
      <xdr:row>17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525" y="2781300"/>
          <a:ext cx="273367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313745</xdr:colOff>
      <xdr:row>14</xdr:row>
      <xdr:rowOff>93160</xdr:rowOff>
    </xdr:from>
    <xdr:ext cx="934615" cy="468013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23345" y="2760160"/>
          <a:ext cx="93461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TOP</a:t>
          </a:r>
          <a:r>
            <a:rPr lang="pt-BR" sz="2400" b="1" cap="none" spc="0" baseline="0">
              <a:ln w="0"/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5</a:t>
          </a:r>
          <a:endParaRPr lang="pt-BR" sz="2400" b="1" cap="none" spc="0">
            <a:ln w="0"/>
            <a:solidFill>
              <a:schemeClr val="tx1">
                <a:lumMod val="85000"/>
                <a:lumOff val="1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5</xdr:col>
      <xdr:colOff>190501</xdr:colOff>
      <xdr:row>4</xdr:row>
      <xdr:rowOff>171451</xdr:rowOff>
    </xdr:from>
    <xdr:to>
      <xdr:col>8</xdr:col>
      <xdr:colOff>190501</xdr:colOff>
      <xdr:row>12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Filial 5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1" y="933451"/>
              <a:ext cx="1828800" cy="1457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0</xdr:row>
      <xdr:rowOff>142875</xdr:rowOff>
    </xdr:from>
    <xdr:to>
      <xdr:col>13</xdr:col>
      <xdr:colOff>552449</xdr:colOff>
      <xdr:row>2</xdr:row>
      <xdr:rowOff>85725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048000" y="142875"/>
          <a:ext cx="5429249" cy="32385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0</xdr:colOff>
      <xdr:row>0</xdr:row>
      <xdr:rowOff>121735</xdr:rowOff>
    </xdr:from>
    <xdr:ext cx="4876800" cy="374141"/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3048000" y="121735"/>
          <a:ext cx="487680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FILTROS DO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LADO ESQUERDO</a:t>
          </a:r>
          <a:endParaRPr lang="pt-BR" sz="1800" b="1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9</xdr:col>
      <xdr:colOff>361950</xdr:colOff>
      <xdr:row>4</xdr:row>
      <xdr:rowOff>152399</xdr:rowOff>
    </xdr:from>
    <xdr:to>
      <xdr:col>13</xdr:col>
      <xdr:colOff>428625</xdr:colOff>
      <xdr:row>12</xdr:row>
      <xdr:rowOff>140399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Dia 1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8350" y="914399"/>
              <a:ext cx="2505075" cy="15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14</xdr:col>
      <xdr:colOff>361950</xdr:colOff>
      <xdr:row>13</xdr:row>
      <xdr:rowOff>1</xdr:rowOff>
    </xdr:from>
    <xdr:to>
      <xdr:col>20</xdr:col>
      <xdr:colOff>238126</xdr:colOff>
      <xdr:row>25</xdr:row>
      <xdr:rowOff>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400050</xdr:colOff>
      <xdr:row>5</xdr:row>
      <xdr:rowOff>171450</xdr:rowOff>
    </xdr:from>
    <xdr:to>
      <xdr:col>17</xdr:col>
      <xdr:colOff>400050</xdr:colOff>
      <xdr:row>10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PRODUTO 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34450" y="1123950"/>
              <a:ext cx="18288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428625</xdr:colOff>
      <xdr:row>5</xdr:row>
      <xdr:rowOff>161925</xdr:rowOff>
    </xdr:from>
    <xdr:to>
      <xdr:col>20</xdr:col>
      <xdr:colOff>209550</xdr:colOff>
      <xdr:row>10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Filial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1825" y="1114425"/>
              <a:ext cx="1609725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14</xdr:col>
      <xdr:colOff>285750</xdr:colOff>
      <xdr:row>0</xdr:row>
      <xdr:rowOff>142875</xdr:rowOff>
    </xdr:from>
    <xdr:to>
      <xdr:col>20</xdr:col>
      <xdr:colOff>285750</xdr:colOff>
      <xdr:row>2</xdr:row>
      <xdr:rowOff>85725</xdr:rowOff>
    </xdr:to>
    <xdr:sp macro="" textlink="">
      <xdr:nvSpPr>
        <xdr:cNvPr id="29" name="Retângulo Arredondad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8820150" y="142875"/>
          <a:ext cx="3657600" cy="32385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304800</xdr:colOff>
      <xdr:row>0</xdr:row>
      <xdr:rowOff>133350</xdr:rowOff>
    </xdr:from>
    <xdr:ext cx="3657599" cy="276225"/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8839200" y="133350"/>
          <a:ext cx="3657599" cy="2762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FILTRO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COMPARATIVO</a:t>
          </a:r>
          <a:endParaRPr lang="pt-BR" sz="1800" b="1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14</xdr:col>
      <xdr:colOff>112394</xdr:colOff>
      <xdr:row>1</xdr:row>
      <xdr:rowOff>0</xdr:rowOff>
    </xdr:from>
    <xdr:to>
      <xdr:col>14</xdr:col>
      <xdr:colOff>158113</xdr:colOff>
      <xdr:row>26</xdr:row>
      <xdr:rowOff>19050</xdr:rowOff>
    </xdr:to>
    <xdr:sp macro="" textlink="">
      <xdr:nvSpPr>
        <xdr:cNvPr id="32" name="Retângulo Arredondado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 flipH="1">
          <a:off x="8646794" y="190500"/>
          <a:ext cx="45719" cy="4781550"/>
        </a:xfrm>
        <a:prstGeom prst="roundRect">
          <a:avLst>
            <a:gd name="adj" fmla="val 5000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438151</xdr:colOff>
      <xdr:row>3</xdr:row>
      <xdr:rowOff>7435</xdr:rowOff>
    </xdr:from>
    <xdr:ext cx="3171824" cy="374141"/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314951" y="578935"/>
          <a:ext cx="317182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CALENDARIO</a:t>
          </a:r>
        </a:p>
      </xdr:txBody>
    </xdr:sp>
    <xdr:clientData/>
  </xdr:oneCellAnchor>
  <xdr:oneCellAnchor>
    <xdr:from>
      <xdr:col>6</xdr:col>
      <xdr:colOff>65781</xdr:colOff>
      <xdr:row>3</xdr:row>
      <xdr:rowOff>26485</xdr:rowOff>
    </xdr:from>
    <xdr:ext cx="763799" cy="374141"/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3723381" y="597985"/>
          <a:ext cx="76379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LOJAS</a:t>
          </a:r>
        </a:p>
      </xdr:txBody>
    </xdr:sp>
    <xdr:clientData/>
  </xdr:oneCellAnchor>
  <xdr:oneCellAnchor>
    <xdr:from>
      <xdr:col>18</xdr:col>
      <xdr:colOff>84831</xdr:colOff>
      <xdr:row>2</xdr:row>
      <xdr:rowOff>188410</xdr:rowOff>
    </xdr:from>
    <xdr:ext cx="763799" cy="374141"/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1057631" y="569410"/>
          <a:ext cx="76379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LOJAS</a:t>
          </a:r>
        </a:p>
      </xdr:txBody>
    </xdr:sp>
    <xdr:clientData/>
  </xdr:oneCellAnchor>
  <xdr:oneCellAnchor>
    <xdr:from>
      <xdr:col>14</xdr:col>
      <xdr:colOff>555970</xdr:colOff>
      <xdr:row>2</xdr:row>
      <xdr:rowOff>188410</xdr:rowOff>
    </xdr:from>
    <xdr:ext cx="1269322" cy="374141"/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9090370" y="569410"/>
          <a:ext cx="1269322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PRODUTOS</a:t>
          </a:r>
        </a:p>
      </xdr:txBody>
    </xdr:sp>
    <xdr:clientData/>
  </xdr:oneCellAnchor>
  <xdr:twoCellAnchor>
    <xdr:from>
      <xdr:col>17</xdr:col>
      <xdr:colOff>312418</xdr:colOff>
      <xdr:row>3</xdr:row>
      <xdr:rowOff>9525</xdr:rowOff>
    </xdr:from>
    <xdr:to>
      <xdr:col>17</xdr:col>
      <xdr:colOff>358137</xdr:colOff>
      <xdr:row>11</xdr:row>
      <xdr:rowOff>38101</xdr:rowOff>
    </xdr:to>
    <xdr:sp macro="" textlink="">
      <xdr:nvSpPr>
        <xdr:cNvPr id="39" name="Retângulo Arredondado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 flipH="1">
          <a:off x="10675618" y="581025"/>
          <a:ext cx="45719" cy="1552576"/>
        </a:xfrm>
        <a:prstGeom prst="roundRect">
          <a:avLst>
            <a:gd name="adj" fmla="val 50000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552450</xdr:colOff>
      <xdr:row>16</xdr:row>
      <xdr:rowOff>114300</xdr:rowOff>
    </xdr:from>
    <xdr:to>
      <xdr:col>7</xdr:col>
      <xdr:colOff>485775</xdr:colOff>
      <xdr:row>26</xdr:row>
      <xdr:rowOff>0</xdr:rowOff>
    </xdr:to>
    <xdr:sp macro="" textlink="">
      <xdr:nvSpPr>
        <xdr:cNvPr id="41" name="Retângulo Arredondad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990850" y="3162300"/>
          <a:ext cx="1762125" cy="179070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16</xdr:row>
      <xdr:rowOff>114300</xdr:rowOff>
    </xdr:from>
    <xdr:to>
      <xdr:col>10</xdr:col>
      <xdr:colOff>552450</xdr:colOff>
      <xdr:row>26</xdr:row>
      <xdr:rowOff>0</xdr:rowOff>
    </xdr:to>
    <xdr:sp macro="" textlink="">
      <xdr:nvSpPr>
        <xdr:cNvPr id="42" name="Retângulo Arredondado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886325" y="3162300"/>
          <a:ext cx="1762125" cy="179070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16</xdr:row>
      <xdr:rowOff>104775</xdr:rowOff>
    </xdr:from>
    <xdr:to>
      <xdr:col>14</xdr:col>
      <xdr:colOff>0</xdr:colOff>
      <xdr:row>25</xdr:row>
      <xdr:rowOff>180975</xdr:rowOff>
    </xdr:to>
    <xdr:sp macro="" textlink="">
      <xdr:nvSpPr>
        <xdr:cNvPr id="43" name="Retângulo Arredondad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6772275" y="3152775"/>
          <a:ext cx="1762125" cy="1790700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542925</xdr:colOff>
      <xdr:row>18</xdr:row>
      <xdr:rowOff>19050</xdr:rowOff>
    </xdr:from>
    <xdr:ext cx="1752600" cy="590550"/>
    <xdr:sp macro="" textlink="Raking!B$5">
      <xdr:nvSpPr>
        <xdr:cNvPr id="44" name="Retângul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2981325" y="3448050"/>
          <a:ext cx="1752600" cy="5905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6226FE50-FE8B-470A-B639-D193B7763397}" type="TxLink">
            <a:rPr lang="en-US" sz="2800" b="0" i="0" u="none" strike="noStrike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18</a:t>
          </a:fld>
          <a:endParaRPr lang="pt-BR" sz="28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0</xdr:colOff>
      <xdr:row>18</xdr:row>
      <xdr:rowOff>9525</xdr:rowOff>
    </xdr:from>
    <xdr:ext cx="1752600" cy="590550"/>
    <xdr:sp macro="" textlink="Raking!B$6">
      <xdr:nvSpPr>
        <xdr:cNvPr id="45" name="Retângul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876800" y="3438525"/>
          <a:ext cx="1752600" cy="5905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ECB8BBE8-50E1-42AF-92AE-BF96846FD664}" type="TxLink">
            <a:rPr lang="en-US" sz="2800" b="0" i="0" u="none" strike="noStrike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6</a:t>
          </a:fld>
          <a:endParaRPr lang="pt-BR" sz="28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18</xdr:row>
      <xdr:rowOff>9525</xdr:rowOff>
    </xdr:from>
    <xdr:ext cx="1752600" cy="590550"/>
    <xdr:sp macro="" textlink="Raking!B$7">
      <xdr:nvSpPr>
        <xdr:cNvPr id="46" name="Retângulo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6772275" y="3438525"/>
          <a:ext cx="1752600" cy="5905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10ED8892-594B-40E7-AF07-EC2831376BC2}" type="TxLink">
            <a:rPr lang="en-US" sz="2800" b="0" i="0" u="none" strike="noStrike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</a:t>
          </a:fld>
          <a:endParaRPr lang="pt-BR" sz="28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552450</xdr:colOff>
      <xdr:row>22</xdr:row>
      <xdr:rowOff>171450</xdr:rowOff>
    </xdr:from>
    <xdr:ext cx="1752600" cy="590550"/>
    <xdr:sp macro="" textlink="Raking!H2">
      <xdr:nvSpPr>
        <xdr:cNvPr id="47" name="Retângulo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2990850" y="4362450"/>
          <a:ext cx="1752600" cy="5905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DBCFF566-119B-4FAF-93E1-C32F8A39F8E4}" type="TxLink">
            <a:rPr lang="en-US" sz="2400" b="0" i="0" u="none" strike="noStrike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 R$ 69,90 </a:t>
          </a:fld>
          <a:endParaRPr lang="pt-BR" sz="2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19050</xdr:colOff>
      <xdr:row>22</xdr:row>
      <xdr:rowOff>152400</xdr:rowOff>
    </xdr:from>
    <xdr:ext cx="1752600" cy="590550"/>
    <xdr:sp macro="" textlink="Raking!H$3">
      <xdr:nvSpPr>
        <xdr:cNvPr id="48" name="Retângulo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4895850" y="4343400"/>
          <a:ext cx="1752600" cy="5905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0F9FD491-9822-4150-A52F-BBA9C92B26D7}" type="TxLink">
            <a:rPr lang="en-US" sz="2400" b="0" i="0" u="none" strike="noStrike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 R$ 88,07 </a:t>
          </a:fld>
          <a:endParaRPr lang="pt-BR" sz="2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22</xdr:row>
      <xdr:rowOff>161925</xdr:rowOff>
    </xdr:from>
    <xdr:ext cx="1752600" cy="590550"/>
    <xdr:sp macro="" textlink="Raking!H$4">
      <xdr:nvSpPr>
        <xdr:cNvPr id="49" name="Retângulo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6772275" y="4352925"/>
          <a:ext cx="1752600" cy="5905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fld id="{90A3EAE2-03B2-40B0-86CA-08D566E18A1C}" type="TxLink">
            <a:rPr lang="en-US" sz="2400" b="0" i="0" u="none" strike="noStrike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 R$ 83,90 </a:t>
          </a:fld>
          <a:endParaRPr lang="pt-BR" sz="2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552450</xdr:colOff>
      <xdr:row>16</xdr:row>
      <xdr:rowOff>76200</xdr:rowOff>
    </xdr:from>
    <xdr:to>
      <xdr:col>7</xdr:col>
      <xdr:colOff>485775</xdr:colOff>
      <xdr:row>18</xdr:row>
      <xdr:rowOff>19050</xdr:rowOff>
    </xdr:to>
    <xdr:sp macro="" textlink="">
      <xdr:nvSpPr>
        <xdr:cNvPr id="50" name="Arredondar Retângulo no Mesmo Canto Lateral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2990850" y="3124200"/>
          <a:ext cx="1762125" cy="323850"/>
        </a:xfrm>
        <a:prstGeom prst="round2SameRect">
          <a:avLst>
            <a:gd name="adj1" fmla="val 50000"/>
            <a:gd name="adj2" fmla="val 0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</xdr:row>
      <xdr:rowOff>66675</xdr:rowOff>
    </xdr:from>
    <xdr:to>
      <xdr:col>10</xdr:col>
      <xdr:colOff>561975</xdr:colOff>
      <xdr:row>18</xdr:row>
      <xdr:rowOff>9525</xdr:rowOff>
    </xdr:to>
    <xdr:sp macro="" textlink="">
      <xdr:nvSpPr>
        <xdr:cNvPr id="53" name="Arredondar Retângulo no Mesmo Canto Lateral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4876800" y="3114675"/>
          <a:ext cx="1781175" cy="323850"/>
        </a:xfrm>
        <a:prstGeom prst="round2SameRect">
          <a:avLst>
            <a:gd name="adj1" fmla="val 50000"/>
            <a:gd name="adj2" fmla="val 0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</xdr:colOff>
      <xdr:row>16</xdr:row>
      <xdr:rowOff>66675</xdr:rowOff>
    </xdr:from>
    <xdr:to>
      <xdr:col>14</xdr:col>
      <xdr:colOff>9525</xdr:colOff>
      <xdr:row>18</xdr:row>
      <xdr:rowOff>9525</xdr:rowOff>
    </xdr:to>
    <xdr:sp macro="" textlink="">
      <xdr:nvSpPr>
        <xdr:cNvPr id="54" name="Arredondar Retângulo no Mesmo Canto Lateral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6753225" y="3114675"/>
          <a:ext cx="1790700" cy="323850"/>
        </a:xfrm>
        <a:prstGeom prst="round2SameRect">
          <a:avLst>
            <a:gd name="adj1" fmla="val 50000"/>
            <a:gd name="adj2" fmla="val 0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552450</xdr:colOff>
      <xdr:row>21</xdr:row>
      <xdr:rowOff>38100</xdr:rowOff>
    </xdr:from>
    <xdr:to>
      <xdr:col>7</xdr:col>
      <xdr:colOff>485775</xdr:colOff>
      <xdr:row>22</xdr:row>
      <xdr:rowOff>171450</xdr:rowOff>
    </xdr:to>
    <xdr:sp macro="" textlink="">
      <xdr:nvSpPr>
        <xdr:cNvPr id="55" name="Arredondar Retângulo no Mesmo Canto Lateral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2990850" y="4038600"/>
          <a:ext cx="1762125" cy="323850"/>
        </a:xfrm>
        <a:prstGeom prst="round2SameRect">
          <a:avLst>
            <a:gd name="adj1" fmla="val 0"/>
            <a:gd name="adj2" fmla="val 0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21</xdr:row>
      <xdr:rowOff>28575</xdr:rowOff>
    </xdr:from>
    <xdr:to>
      <xdr:col>10</xdr:col>
      <xdr:colOff>552450</xdr:colOff>
      <xdr:row>22</xdr:row>
      <xdr:rowOff>161925</xdr:rowOff>
    </xdr:to>
    <xdr:sp macro="" textlink="">
      <xdr:nvSpPr>
        <xdr:cNvPr id="56" name="Arredondar Retângulo no Mesmo Canto Lateral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4886325" y="4029075"/>
          <a:ext cx="1762125" cy="323850"/>
        </a:xfrm>
        <a:prstGeom prst="round2SameRect">
          <a:avLst>
            <a:gd name="adj1" fmla="val 0"/>
            <a:gd name="adj2" fmla="val 0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47624</xdr:colOff>
      <xdr:row>21</xdr:row>
      <xdr:rowOff>28575</xdr:rowOff>
    </xdr:from>
    <xdr:to>
      <xdr:col>13</xdr:col>
      <xdr:colOff>609599</xdr:colOff>
      <xdr:row>22</xdr:row>
      <xdr:rowOff>161925</xdr:rowOff>
    </xdr:to>
    <xdr:sp macro="" textlink="">
      <xdr:nvSpPr>
        <xdr:cNvPr id="57" name="Arredondar Retângulo no Mesmo Canto Lateral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6753224" y="4029075"/>
          <a:ext cx="1781175" cy="323850"/>
        </a:xfrm>
        <a:prstGeom prst="round2SameRect">
          <a:avLst>
            <a:gd name="adj1" fmla="val 0"/>
            <a:gd name="adj2" fmla="val 0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552450</xdr:colOff>
      <xdr:row>16</xdr:row>
      <xdr:rowOff>76200</xdr:rowOff>
    </xdr:from>
    <xdr:ext cx="1743075" cy="324426"/>
    <xdr:sp macro="" textlink="">
      <xdr:nvSpPr>
        <xdr:cNvPr id="61" name="Retângulo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2990850" y="3124200"/>
          <a:ext cx="1743075" cy="3244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UNIDADES</a:t>
          </a:r>
        </a:p>
      </xdr:txBody>
    </xdr:sp>
    <xdr:clientData/>
  </xdr:oneCellAnchor>
  <xdr:oneCellAnchor>
    <xdr:from>
      <xdr:col>8</xdr:col>
      <xdr:colOff>19050</xdr:colOff>
      <xdr:row>16</xdr:row>
      <xdr:rowOff>57150</xdr:rowOff>
    </xdr:from>
    <xdr:ext cx="1743075" cy="324426"/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895850" y="3105150"/>
          <a:ext cx="1743075" cy="3244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UNIDADES</a:t>
          </a:r>
        </a:p>
      </xdr:txBody>
    </xdr:sp>
    <xdr:clientData/>
  </xdr:oneCellAnchor>
  <xdr:oneCellAnchor>
    <xdr:from>
      <xdr:col>11</xdr:col>
      <xdr:colOff>66675</xdr:colOff>
      <xdr:row>16</xdr:row>
      <xdr:rowOff>66675</xdr:rowOff>
    </xdr:from>
    <xdr:ext cx="1743075" cy="324426"/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6772275" y="3114675"/>
          <a:ext cx="1743075" cy="3244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UNIDADES</a:t>
          </a:r>
        </a:p>
      </xdr:txBody>
    </xdr:sp>
    <xdr:clientData/>
  </xdr:oneCellAnchor>
  <xdr:oneCellAnchor>
    <xdr:from>
      <xdr:col>4</xdr:col>
      <xdr:colOff>561975</xdr:colOff>
      <xdr:row>21</xdr:row>
      <xdr:rowOff>28575</xdr:rowOff>
    </xdr:from>
    <xdr:ext cx="1743075" cy="324426"/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3000375" y="4029075"/>
          <a:ext cx="1743075" cy="3244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TICKET MÉDIO</a:t>
          </a:r>
        </a:p>
      </xdr:txBody>
    </xdr:sp>
    <xdr:clientData/>
  </xdr:oneCellAnchor>
  <xdr:oneCellAnchor>
    <xdr:from>
      <xdr:col>8</xdr:col>
      <xdr:colOff>19050</xdr:colOff>
      <xdr:row>21</xdr:row>
      <xdr:rowOff>28575</xdr:rowOff>
    </xdr:from>
    <xdr:ext cx="1743075" cy="324426"/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4895850" y="4029075"/>
          <a:ext cx="1743075" cy="3244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TICKET MÉDIO</a:t>
          </a:r>
        </a:p>
      </xdr:txBody>
    </xdr:sp>
    <xdr:clientData/>
  </xdr:oneCellAnchor>
  <xdr:oneCellAnchor>
    <xdr:from>
      <xdr:col>11</xdr:col>
      <xdr:colOff>66675</xdr:colOff>
      <xdr:row>21</xdr:row>
      <xdr:rowOff>28575</xdr:rowOff>
    </xdr:from>
    <xdr:ext cx="1743075" cy="324426"/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6772275" y="4029075"/>
          <a:ext cx="1743075" cy="3244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TICKET MÉDIO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15</xdr:row>
      <xdr:rowOff>66675</xdr:rowOff>
    </xdr:from>
    <xdr:to>
      <xdr:col>9</xdr:col>
      <xdr:colOff>581025</xdr:colOff>
      <xdr:row>28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Filial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6975" y="29241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657225</xdr:colOff>
      <xdr:row>8</xdr:row>
      <xdr:rowOff>142876</xdr:rowOff>
    </xdr:from>
    <xdr:to>
      <xdr:col>5</xdr:col>
      <xdr:colOff>1076325</xdr:colOff>
      <xdr:row>22</xdr:row>
      <xdr:rowOff>123826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RODUTO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1925" y="1666876"/>
              <a:ext cx="19431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15</xdr:row>
      <xdr:rowOff>152400</xdr:rowOff>
    </xdr:from>
    <xdr:to>
      <xdr:col>11</xdr:col>
      <xdr:colOff>276225</xdr:colOff>
      <xdr:row>29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RODUTO 3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2400" y="3009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38100</xdr:colOff>
      <xdr:row>15</xdr:row>
      <xdr:rowOff>133350</xdr:rowOff>
    </xdr:from>
    <xdr:to>
      <xdr:col>13</xdr:col>
      <xdr:colOff>590550</xdr:colOff>
      <xdr:row>28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Filial 3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0" y="29908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as Rodrigues" refreshedDate="44632.32129965278" createdVersion="6" refreshedVersion="6" minRefreshableVersion="3" recordCount="604">
  <cacheSource type="worksheet">
    <worksheetSource name="Tabela2"/>
  </cacheSource>
  <cacheFields count="12">
    <cacheField name="PRODUTO" numFmtId="0">
      <sharedItems containsBlank="1" count="55">
        <s v="Kamila"/>
        <s v="Cropped Naninha"/>
        <s v="Alice Fan"/>
        <s v="Madri"/>
        <s v="Honeymoon"/>
        <s v="Anathan"/>
        <s v="Areta"/>
        <s v="Blusa Gola Laço"/>
        <s v="Ana Julia"/>
        <s v="Cibele"/>
        <s v="Naninha Curto"/>
        <s v="Kate"/>
        <s v="Cropped"/>
        <s v="Vanessa"/>
        <s v="Saia"/>
        <s v="Perfect"/>
        <s v="Cr.Naninha Saia"/>
        <s v="Caroline"/>
        <s v="Sober"/>
        <s v="Sublime"/>
        <s v="Solange"/>
        <s v="Nara"/>
        <s v="Kate Curto"/>
        <s v="Greenery"/>
        <s v="Amanda"/>
        <s v="Blusa Decote Redondo"/>
        <s v="Mariane"/>
        <s v="Fabi (curto)"/>
        <s v="Leda Com Cauda"/>
        <s v="Saia Env. Babado"/>
        <s v="Cropped Naninha INFANTIL"/>
        <s v="Saia Env. Babado INFANTIL"/>
        <s v="Daiana"/>
        <s v="Grace"/>
        <s v="Saia Envelope"/>
        <s v="Blusa Sortida"/>
        <s v="Cropped Colorido"/>
        <s v="Gola Laço"/>
        <s v="Croppeds Coloridos"/>
        <s v="Echarpe"/>
        <s v="Saia Env.Redonda"/>
        <s v="Ana Júlia c/ decote"/>
        <s v="Calça"/>
        <m u="1"/>
        <s v="CJ04" u="1"/>
        <s v="Cr. Naninha Saia" u="1"/>
        <s v="Blusa Blusa Gola Laço" u="1"/>
        <s v="Kit Cibele" u="1"/>
        <s v="TODOS" u="1"/>
        <s v="Cropped Sortido" u="1"/>
        <s v="Katia Goncalves" u="1"/>
        <s v="Naninha" u="1"/>
        <s v="Carolina" u="1"/>
        <s v="CJ03" u="1"/>
        <s v="Cr. Naninha e Saia" u="1"/>
      </sharedItems>
    </cacheField>
    <cacheField name="NOME DO ANUNCIO" numFmtId="0">
      <sharedItems containsBlank="1"/>
    </cacheField>
    <cacheField name="PREÇO" numFmtId="0">
      <sharedItems containsSemiMixedTypes="0" containsString="0" containsNumber="1" minValue="22.8" maxValue="515.6"/>
    </cacheField>
    <cacheField name="UNIT" numFmtId="0">
      <sharedItems containsSemiMixedTypes="0" containsString="0" containsNumber="1" containsInteger="1" minValue="1" maxValue="12"/>
    </cacheField>
    <cacheField name="TOTAL" numFmtId="44">
      <sharedItems containsSemiMixedTypes="0" containsString="0" containsNumber="1" minValue="22.8" maxValue="838.80000000000007"/>
    </cacheField>
    <cacheField name="DATA" numFmtId="0">
      <sharedItems containsDate="1" containsMixedTypes="1" minDate="2022-01-01T00:00:00" maxDate="2022-03-12T00:00:00" count="125">
        <d v="2022-02-21T00:00:00"/>
        <d v="2022-02-20T00:00:00"/>
        <d v="2022-02-19T00:00:00"/>
        <d v="2022-02-18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2-09T00:00:00"/>
        <d v="2022-02-10T00:00:00"/>
        <d v="2022-01-04T00:00:00"/>
        <d v="2022-01-31T00:00:00"/>
        <d v="2022-01-20T00:00:00"/>
        <d v="2022-01-21T00:00:00"/>
        <d v="2022-01-22T00:00:00"/>
        <d v="2022-01-23T00:00:00"/>
        <d v="2022-01-28T00:00:00"/>
        <d v="2022-02-06T00:00:00"/>
        <d v="2022-02-07T00:00:00"/>
        <d v="2022-02-08T00:00:00"/>
        <d v="2022-01-01T00:00:00"/>
        <d v="2022-01-02T00:00:00"/>
        <d v="2022-01-03T00:00:00"/>
        <d v="2022-01-24T00:00:00"/>
        <d v="2022-01-25T00:00:00"/>
        <d v="2022-01-26T00:00:00"/>
        <d v="2022-01-27T00:00:00"/>
        <d v="2022-01-29T00:00:00"/>
        <d v="2022-01-30T00:00:00"/>
        <d v="2022-02-03T00:00:00"/>
        <d v="2022-02-17T00:00:00"/>
        <d v="2022-02-16T00:00:00"/>
        <d v="2022-02-15T00:00:00"/>
        <d v="2022-02-14T00:00:00"/>
        <d v="2022-02-13T00:00:00"/>
        <d v="2022-02-12T00:00:00"/>
        <d v="2022-02-01T15:33:00"/>
        <s v="2022-02-01 21:39"/>
        <s v="2022-02-02 05:12"/>
        <s v="2022-02-02 14:12"/>
        <s v="2022-02-02 21:34"/>
        <s v="2022-02-02 22:27"/>
        <s v="2022-02-03 10:43"/>
        <s v="2022-02-03 18:05"/>
        <s v="2022-02-06 14:25"/>
        <s v="2022-02-07 14:31"/>
        <s v="2022-02-07 15:36"/>
        <s v="2022-02-07 18:43"/>
        <s v="2022-02-11 01:46"/>
        <s v="2022-02-13 17:48"/>
        <s v="2022-02-16 20:00"/>
        <s v="2022-02-17 15:59"/>
        <s v="2022-02-19 13:01"/>
        <s v="2022-02-19 14:28"/>
        <s v="2022-02-19 14:47"/>
        <s v="2022-02-21 19:04"/>
        <s v="2022-02-22 18:13"/>
        <s v="2022-01-03 01:57"/>
        <s v="2022-01-04 12:59"/>
        <s v="2022-01-04 19:21"/>
        <s v="2022-01-05 01:49"/>
        <s v="2022-01-05 13:58"/>
        <s v="2022-01-05 17:44"/>
        <s v="2022-01-05 20:44"/>
        <s v="2022-01-07 18:54"/>
        <s v="2022-01-08 18:28"/>
        <s v="2022-01-08 20:49"/>
        <s v="2022-01-09 18:25"/>
        <s v="2022-01-11 10:54"/>
        <s v="2022-01-11 14:31"/>
        <s v="2022-01-11 14:32"/>
        <s v="2022-01-12 11:14"/>
        <s v="2022-01-12 21:55"/>
        <s v="2022-01-12 22:24"/>
        <s v="2022-01-13 00:21"/>
        <s v="2022-01-13 17:02"/>
        <s v="2022-01-13 19:29"/>
        <s v="2022-01-13 22:41"/>
        <s v="2022-01-14 13:52"/>
        <s v="2022-01-14 19:26"/>
        <s v="2022-01-16 11:45"/>
        <s v="2022-01-16 19:08"/>
        <s v="2022-01-17 01:44"/>
        <s v="2022-01-17 11:18"/>
        <s v="2022-01-17 12:02"/>
        <s v="2022-01-17 18:56"/>
        <s v="2022-01-17 19:34"/>
        <s v="2022-01-24 04:41"/>
        <s v="2022-01-24 09:02"/>
        <s v="2022-01-24 09:58"/>
        <s v="2022-01-24 11:30"/>
        <s v="2022-01-24 21:13"/>
        <s v="2022-01-25 00:16"/>
        <s v="2022-01-26 14:00"/>
        <s v="2022-01-31 11:19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s v="quarta-feira, 2 de março de 2022" u="1"/>
      </sharedItems>
    </cacheField>
    <cacheField name="Meses(numero)" numFmtId="0">
      <sharedItems containsBlank="1" containsMixedTypes="1" containsNumber="1" containsInteger="1" minValue="1" maxValue="3"/>
    </cacheField>
    <cacheField name="MÊS" numFmtId="0">
      <sharedItems containsBlank="1" count="16">
        <s v="fevereiro"/>
        <s v="janeiro"/>
        <s v="março"/>
        <m u="1"/>
        <s v="G" u="1"/>
        <e v="#VALUE!" u="1"/>
        <s v="abril" u="1"/>
        <e v="#REF!" u="1"/>
        <s v="julho" u="1"/>
        <s v="dezembro" u="1"/>
        <s v="outubro" u="1"/>
        <s v="junho" u="1"/>
        <s v="setembro" u="1"/>
        <s v="maio" u="1"/>
        <s v="novembro" u="1"/>
        <s v="agosto" u="1"/>
      </sharedItems>
    </cacheField>
    <cacheField name="Dia" numFmtId="0">
      <sharedItems containsSemiMixedTypes="0" containsString="0" containsNumber="1" containsInteger="1" minValue="1" maxValue="31" count="31">
        <n v="21"/>
        <n v="20"/>
        <n v="19"/>
        <n v="18"/>
        <n v="22"/>
        <n v="23"/>
        <n v="24"/>
        <n v="25"/>
        <n v="26"/>
        <n v="27"/>
        <n v="28"/>
        <n v="5"/>
        <n v="6"/>
        <n v="7"/>
        <n v="8"/>
        <n v="9"/>
        <n v="10"/>
        <n v="11"/>
        <n v="12"/>
        <n v="13"/>
        <n v="14"/>
        <n v="15"/>
        <n v="16"/>
        <n v="17"/>
        <n v="4"/>
        <n v="31"/>
        <n v="1"/>
        <n v="2"/>
        <n v="3"/>
        <n v="29"/>
        <n v="30"/>
      </sharedItems>
    </cacheField>
    <cacheField name="Filial" numFmtId="0">
      <sharedItems count="11">
        <s v="Mercado Livre 2"/>
        <s v="Magazine Luiza"/>
        <s v="Dafiti"/>
        <s v="Mercado Livre 1"/>
        <s v="Site"/>
        <s v="Shopee"/>
        <s v="Site da Loja" u="1"/>
        <s v="TODOS" u="1"/>
        <s v="SHOOPE" u="1"/>
        <s v="Amazon" u="1"/>
        <s v="Enjoei" u="1"/>
      </sharedItems>
    </cacheField>
    <cacheField name="VARIAÇÃO" numFmtId="0">
      <sharedItems containsBlank="1"/>
    </cacheField>
    <cacheField name="COR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4">
  <r>
    <x v="0"/>
    <s v="Vestido Bata Kimono Bbb22 Plus Size #5"/>
    <n v="87.9"/>
    <n v="1"/>
    <n v="87.9"/>
    <x v="0"/>
    <n v="2"/>
    <x v="0"/>
    <x v="0"/>
    <x v="0"/>
    <m/>
    <m/>
  </r>
  <r>
    <x v="0"/>
    <s v="Roupa Feminina Saída De Praia Moda Primavera Verão Plus Size"/>
    <n v="89.9"/>
    <n v="1"/>
    <n v="89.9"/>
    <x v="0"/>
    <n v="2"/>
    <x v="0"/>
    <x v="0"/>
    <x v="0"/>
    <m/>
    <m/>
  </r>
  <r>
    <x v="1"/>
    <s v="Blusa Cropped Feminino Plus Size Primavera Verão Plus Size"/>
    <n v="129.9"/>
    <n v="1"/>
    <n v="129.9"/>
    <x v="1"/>
    <n v="2"/>
    <x v="0"/>
    <x v="1"/>
    <x v="0"/>
    <m/>
    <m/>
  </r>
  <r>
    <x v="2"/>
    <s v="Vestidos Para Casamento Noiva Civil Branco Plus Size"/>
    <n v="324.89999999999998"/>
    <n v="1"/>
    <n v="324.89999999999998"/>
    <x v="2"/>
    <n v="2"/>
    <x v="0"/>
    <x v="2"/>
    <x v="0"/>
    <m/>
    <m/>
  </r>
  <r>
    <x v="3"/>
    <s v="Vestido Casamento Madrinha Plus Size Simples Renda Desconto"/>
    <n v="249.9"/>
    <n v="1"/>
    <n v="249.9"/>
    <x v="3"/>
    <n v="2"/>
    <x v="0"/>
    <x v="3"/>
    <x v="0"/>
    <m/>
    <m/>
  </r>
  <r>
    <x v="0"/>
    <s v="Vestido Plus Size Curto Kimono Moda Roupas Feminina Promoção"/>
    <n v="89.9"/>
    <n v="1"/>
    <n v="89.9"/>
    <x v="3"/>
    <n v="2"/>
    <x v="0"/>
    <x v="3"/>
    <x v="0"/>
    <m/>
    <m/>
  </r>
  <r>
    <x v="4"/>
    <s v="Vestido Tamanho Plus Size Madrinha Casamento Tomara Que Caia"/>
    <n v="306"/>
    <n v="1"/>
    <n v="306"/>
    <x v="3"/>
    <n v="2"/>
    <x v="0"/>
    <x v="3"/>
    <x v="0"/>
    <m/>
    <m/>
  </r>
  <r>
    <x v="2"/>
    <s v="Vestido de Madrinha Alice Fan Rosê"/>
    <n v="206"/>
    <n v="1"/>
    <n v="206"/>
    <x v="1"/>
    <n v="2"/>
    <x v="0"/>
    <x v="1"/>
    <x v="1"/>
    <m/>
    <m/>
  </r>
  <r>
    <x v="0"/>
    <s v="Vestido Kimono Social Curto Moda Feminina Fashion Plus"/>
    <n v="79.900000000000006"/>
    <n v="1"/>
    <n v="79.900000000000006"/>
    <x v="4"/>
    <n v="2"/>
    <x v="0"/>
    <x v="4"/>
    <x v="0"/>
    <m/>
    <m/>
  </r>
  <r>
    <x v="0"/>
    <s v="Vestido Bata Kimono Casual Social Festa Plus Size Promoção"/>
    <n v="87.9"/>
    <n v="1"/>
    <n v="87.9"/>
    <x v="5"/>
    <n v="2"/>
    <x v="0"/>
    <x v="5"/>
    <x v="0"/>
    <m/>
    <m/>
  </r>
  <r>
    <x v="0"/>
    <s v="Vestido Bata Kimono Bbb22 Plus Size #4"/>
    <n v="87.9"/>
    <n v="4"/>
    <n v="351.6"/>
    <x v="6"/>
    <n v="2"/>
    <x v="0"/>
    <x v="6"/>
    <x v="0"/>
    <m/>
    <m/>
  </r>
  <r>
    <x v="0"/>
    <s v="Vestido Bata Kimono Casual Social Festa Plus Size Promoção"/>
    <n v="87.9"/>
    <n v="2"/>
    <n v="175.8"/>
    <x v="7"/>
    <n v="2"/>
    <x v="0"/>
    <x v="7"/>
    <x v="0"/>
    <m/>
    <m/>
  </r>
  <r>
    <x v="0"/>
    <s v="Vestido Bata Kimono Casual Social Festa Plus Size Promoção"/>
    <n v="87.9"/>
    <n v="2"/>
    <n v="175.8"/>
    <x v="8"/>
    <n v="2"/>
    <x v="0"/>
    <x v="8"/>
    <x v="0"/>
    <m/>
    <m/>
  </r>
  <r>
    <x v="0"/>
    <s v="Vestido Social Evangélico Curto Liso P Ao Xxg"/>
    <n v="89.9"/>
    <n v="1"/>
    <n v="89.9"/>
    <x v="9"/>
    <n v="2"/>
    <x v="0"/>
    <x v="9"/>
    <x v="0"/>
    <m/>
    <m/>
  </r>
  <r>
    <x v="5"/>
    <s v="Vestido De Festa Longo Moda Plus Size Multiformas Envio 24h"/>
    <n v="297"/>
    <n v="1"/>
    <n v="297"/>
    <x v="10"/>
    <n v="2"/>
    <x v="0"/>
    <x v="10"/>
    <x v="0"/>
    <m/>
    <m/>
  </r>
  <r>
    <x v="5"/>
    <s v="Vestido De Festa Longo Moda Plus Size Multiformas Envio 24h"/>
    <n v="297"/>
    <n v="1"/>
    <n v="297"/>
    <x v="4"/>
    <n v="2"/>
    <x v="0"/>
    <x v="4"/>
    <x v="0"/>
    <m/>
    <m/>
  </r>
  <r>
    <x v="4"/>
    <s v="Vestido De Noiva Branco Casamento Estilo Ciganinha Plus Size"/>
    <n v="306"/>
    <n v="1"/>
    <n v="306"/>
    <x v="4"/>
    <n v="2"/>
    <x v="0"/>
    <x v="4"/>
    <x v="0"/>
    <m/>
    <m/>
  </r>
  <r>
    <x v="5"/>
    <s v="Vestido Para Madrinha Plus Size Moda Feminina 36 Ao 58"/>
    <n v="349"/>
    <n v="1"/>
    <n v="349"/>
    <x v="4"/>
    <n v="2"/>
    <x v="0"/>
    <x v="4"/>
    <x v="0"/>
    <m/>
    <m/>
  </r>
  <r>
    <x v="6"/>
    <s v="Vestido De Festa Simples Confortável Oferta"/>
    <n v="309"/>
    <n v="1"/>
    <n v="309"/>
    <x v="4"/>
    <n v="2"/>
    <x v="0"/>
    <x v="4"/>
    <x v="0"/>
    <m/>
    <m/>
  </r>
  <r>
    <x v="7"/>
    <s v="Camisa Plus Size Social Moda Feminina Manga Longa Tendencia"/>
    <n v="76.900000000000006"/>
    <n v="1"/>
    <n v="76.900000000000006"/>
    <x v="4"/>
    <n v="2"/>
    <x v="0"/>
    <x v="4"/>
    <x v="0"/>
    <m/>
    <m/>
  </r>
  <r>
    <x v="8"/>
    <s v="Vestido De Festa Longo Moda Plus Size Decote Fenda Promoção"/>
    <n v="319"/>
    <n v="1"/>
    <n v="319"/>
    <x v="4"/>
    <n v="2"/>
    <x v="0"/>
    <x v="4"/>
    <x v="0"/>
    <m/>
    <m/>
  </r>
  <r>
    <x v="7"/>
    <s v="Camisa Feminina Levinha Tendência Outono Inverno Plus Size"/>
    <n v="76.900000000000006"/>
    <n v="1"/>
    <n v="76.900000000000006"/>
    <x v="4"/>
    <n v="2"/>
    <x v="0"/>
    <x v="4"/>
    <x v="0"/>
    <m/>
    <m/>
  </r>
  <r>
    <x v="0"/>
    <s v="Vestido Casual Curto Kimono Acinturado Gestante Envio Rápido"/>
    <n v="119"/>
    <n v="1"/>
    <n v="119"/>
    <x v="4"/>
    <n v="2"/>
    <x v="0"/>
    <x v="4"/>
    <x v="0"/>
    <m/>
    <m/>
  </r>
  <r>
    <x v="9"/>
    <s v="Conjunto 3 Kimono Bata Kaftan Plus Size Várias Cores Atacado"/>
    <n v="249"/>
    <n v="1"/>
    <n v="249"/>
    <x v="4"/>
    <n v="2"/>
    <x v="0"/>
    <x v="4"/>
    <x v="0"/>
    <m/>
    <m/>
  </r>
  <r>
    <x v="10"/>
    <s v="Vestido De Festa Casual Plus Size P Ao Xxg Soltinho"/>
    <n v="54.5"/>
    <n v="1"/>
    <n v="54.5"/>
    <x v="4"/>
    <n v="2"/>
    <x v="0"/>
    <x v="4"/>
    <x v="0"/>
    <m/>
    <m/>
  </r>
  <r>
    <x v="0"/>
    <s v="Roupa Feminina Saída De Praia Moda Primavera Verão Plus Size"/>
    <n v="89.9"/>
    <n v="1"/>
    <n v="89.9"/>
    <x v="4"/>
    <n v="2"/>
    <x v="0"/>
    <x v="4"/>
    <x v="0"/>
    <m/>
    <m/>
  </r>
  <r>
    <x v="7"/>
    <s v="Blusa Feminina Evangélica Plus Size Uniforme Tnm Collection"/>
    <n v="139.80000000000001"/>
    <n v="1"/>
    <n v="139.80000000000001"/>
    <x v="4"/>
    <n v="2"/>
    <x v="0"/>
    <x v="4"/>
    <x v="0"/>
    <m/>
    <m/>
  </r>
  <r>
    <x v="4"/>
    <s v="Vestido De Madrinha Ombro A Ombro Rosa Plus Size"/>
    <n v="292"/>
    <n v="1"/>
    <n v="292"/>
    <x v="11"/>
    <n v="1"/>
    <x v="1"/>
    <x v="11"/>
    <x v="0"/>
    <m/>
    <m/>
  </r>
  <r>
    <x v="7"/>
    <s v="Camisa Feminina Evangélica Social Manga Longa Plus Size"/>
    <n v="76.900000000000006"/>
    <n v="2"/>
    <n v="153.80000000000001"/>
    <x v="12"/>
    <n v="1"/>
    <x v="1"/>
    <x v="12"/>
    <x v="0"/>
    <m/>
    <m/>
  </r>
  <r>
    <x v="7"/>
    <s v="Camisa Feminina Manga Longa Bufante Casual Formal"/>
    <n v="76.900000000000006"/>
    <n v="1"/>
    <n v="76.900000000000006"/>
    <x v="13"/>
    <n v="1"/>
    <x v="1"/>
    <x v="13"/>
    <x v="0"/>
    <m/>
    <m/>
  </r>
  <r>
    <x v="0"/>
    <s v="Vestido Plus Size Kimono Curto Casual Social Leve Manga 3/4"/>
    <n v="124"/>
    <n v="1"/>
    <n v="124"/>
    <x v="14"/>
    <n v="1"/>
    <x v="1"/>
    <x v="14"/>
    <x v="0"/>
    <m/>
    <m/>
  </r>
  <r>
    <x v="4"/>
    <s v="Vestido Para Casamento E Madrinha Estilo Ciganinha Plus Size"/>
    <n v="306"/>
    <n v="1"/>
    <n v="306"/>
    <x v="15"/>
    <n v="1"/>
    <x v="1"/>
    <x v="15"/>
    <x v="0"/>
    <m/>
    <m/>
  </r>
  <r>
    <x v="4"/>
    <s v="Vestido Para Casamento E Madrinha Estilo Ciganinha Plus Size"/>
    <n v="306"/>
    <n v="1"/>
    <n v="306"/>
    <x v="16"/>
    <n v="1"/>
    <x v="1"/>
    <x v="16"/>
    <x v="0"/>
    <m/>
    <m/>
  </r>
  <r>
    <x v="11"/>
    <s v="Vestido De Noiva Casamento Saia De Rendas Elegante Limitado"/>
    <n v="514"/>
    <n v="1"/>
    <n v="514"/>
    <x v="17"/>
    <n v="1"/>
    <x v="1"/>
    <x v="17"/>
    <x v="0"/>
    <m/>
    <m/>
  </r>
  <r>
    <x v="7"/>
    <s v="Blusa Feminina Moda Evangélica Camisa Social Crepe Plus Size"/>
    <n v="78.900000000000006"/>
    <n v="1"/>
    <n v="78.900000000000006"/>
    <x v="18"/>
    <n v="1"/>
    <x v="1"/>
    <x v="18"/>
    <x v="0"/>
    <m/>
    <m/>
  </r>
  <r>
    <x v="12"/>
    <s v="Cropped Blusinha Social Tamanhos Plus Size"/>
    <n v="28"/>
    <n v="1"/>
    <n v="28"/>
    <x v="19"/>
    <n v="1"/>
    <x v="1"/>
    <x v="19"/>
    <x v="0"/>
    <m/>
    <m/>
  </r>
  <r>
    <x v="2"/>
    <s v="Vestidos Para Casamento Noiva Civil Branco Plus Size"/>
    <n v="324"/>
    <n v="1"/>
    <n v="324"/>
    <x v="20"/>
    <n v="1"/>
    <x v="1"/>
    <x v="20"/>
    <x v="0"/>
    <m/>
    <m/>
  </r>
  <r>
    <x v="4"/>
    <s v="Vestido Tomara Que Caia Plus Size Festa Madrinha Casamento"/>
    <n v="299"/>
    <n v="1"/>
    <n v="299"/>
    <x v="21"/>
    <n v="1"/>
    <x v="1"/>
    <x v="21"/>
    <x v="0"/>
    <m/>
    <m/>
  </r>
  <r>
    <x v="5"/>
    <s v="Vestido De Noiva Longo Varias Formas De Usar Envio Rápido"/>
    <n v="239.9"/>
    <n v="1"/>
    <n v="239.9"/>
    <x v="22"/>
    <n v="1"/>
    <x v="1"/>
    <x v="22"/>
    <x v="0"/>
    <m/>
    <m/>
  </r>
  <r>
    <x v="13"/>
    <s v="Vestido De Formatura Romântico E Delicado Oferta Envio 24h"/>
    <n v="239"/>
    <n v="1"/>
    <n v="239"/>
    <x v="23"/>
    <n v="1"/>
    <x v="1"/>
    <x v="23"/>
    <x v="0"/>
    <m/>
    <m/>
  </r>
  <r>
    <x v="8"/>
    <s v="Vestido De Festa Longo Moda Plus Size Decote Fenda Promoção"/>
    <n v="319"/>
    <n v="1"/>
    <n v="319"/>
    <x v="24"/>
    <n v="1"/>
    <x v="1"/>
    <x v="3"/>
    <x v="0"/>
    <m/>
    <m/>
  </r>
  <r>
    <x v="0"/>
    <s v="Vestido Casual Curto Kimono Acinturado Gestante Envio Rápido"/>
    <n v="112"/>
    <n v="1"/>
    <n v="112"/>
    <x v="25"/>
    <n v="1"/>
    <x v="1"/>
    <x v="2"/>
    <x v="0"/>
    <m/>
    <m/>
  </r>
  <r>
    <x v="14"/>
    <s v="Saia Envelope de Babado Estampado Janelas Preto"/>
    <n v="151"/>
    <n v="1"/>
    <n v="151"/>
    <x v="4"/>
    <n v="2"/>
    <x v="0"/>
    <x v="4"/>
    <x v="1"/>
    <m/>
    <m/>
  </r>
  <r>
    <x v="15"/>
    <s v="Vestido de Noiva Perfect Off White"/>
    <n v="263"/>
    <n v="1"/>
    <n v="263"/>
    <x v="3"/>
    <n v="2"/>
    <x v="0"/>
    <x v="3"/>
    <x v="1"/>
    <m/>
    <m/>
  </r>
  <r>
    <x v="0"/>
    <s v="Vestido Kimono Curto Kamila Preto"/>
    <n v="79"/>
    <n v="1"/>
    <n v="79"/>
    <x v="5"/>
    <n v="2"/>
    <x v="0"/>
    <x v="5"/>
    <x v="1"/>
    <m/>
    <m/>
  </r>
  <r>
    <x v="1"/>
    <s v="Cropped Naninha Azul Royal"/>
    <n v="96"/>
    <n v="1"/>
    <n v="96"/>
    <x v="26"/>
    <n v="2"/>
    <x v="0"/>
    <x v="15"/>
    <x v="1"/>
    <m/>
    <m/>
  </r>
  <r>
    <x v="5"/>
    <s v="Vestido De Madrinha Anathan Rosê"/>
    <n v="239"/>
    <n v="1"/>
    <n v="239"/>
    <x v="27"/>
    <n v="2"/>
    <x v="0"/>
    <x v="16"/>
    <x v="1"/>
    <m/>
    <m/>
  </r>
  <r>
    <x v="3"/>
    <s v="Vestido de Madrinha modelo Madri Amarelo"/>
    <n v="219.47"/>
    <n v="1"/>
    <n v="219.47"/>
    <x v="28"/>
    <n v="1"/>
    <x v="1"/>
    <x v="24"/>
    <x v="1"/>
    <m/>
    <m/>
  </r>
  <r>
    <x v="5"/>
    <s v="Vestido de Madrinha Anathan Vermelho"/>
    <n v="249.45"/>
    <n v="1"/>
    <n v="249.45"/>
    <x v="11"/>
    <n v="1"/>
    <x v="1"/>
    <x v="11"/>
    <x v="1"/>
    <m/>
    <m/>
  </r>
  <r>
    <x v="3"/>
    <s v="Vestido Madrinha Modelo Madri Marsala"/>
    <n v="325.89"/>
    <n v="1"/>
    <n v="325.89"/>
    <x v="15"/>
    <n v="1"/>
    <x v="1"/>
    <x v="15"/>
    <x v="1"/>
    <m/>
    <m/>
  </r>
  <r>
    <x v="16"/>
    <s v="Conjunto cropped naninha off white e saia envelope babado"/>
    <n v="356.38"/>
    <n v="1"/>
    <n v="356.38"/>
    <x v="23"/>
    <n v="1"/>
    <x v="1"/>
    <x v="23"/>
    <x v="1"/>
    <m/>
    <m/>
  </r>
  <r>
    <x v="5"/>
    <s v="Vestido de Madrinha Anathan Vermelho"/>
    <n v="239.2"/>
    <n v="1"/>
    <n v="239.2"/>
    <x v="29"/>
    <n v="1"/>
    <x v="1"/>
    <x v="25"/>
    <x v="1"/>
    <m/>
    <m/>
  </r>
  <r>
    <x v="5"/>
    <s v="Vestido de Madrinha de Casamento Multiformas Verde menta"/>
    <n v="328.08"/>
    <n v="1"/>
    <n v="328.08"/>
    <x v="11"/>
    <n v="1"/>
    <x v="1"/>
    <x v="11"/>
    <x v="2"/>
    <m/>
    <m/>
  </r>
  <r>
    <x v="5"/>
    <s v="Vestido de Madrinha de Casamento Multiformas Verde menta"/>
    <n v="328.08"/>
    <n v="1"/>
    <n v="328.08"/>
    <x v="12"/>
    <n v="1"/>
    <x v="1"/>
    <x v="12"/>
    <x v="2"/>
    <m/>
    <m/>
  </r>
  <r>
    <x v="0"/>
    <s v="Vestido Kimono Curto Social Verão tnm collection plus size"/>
    <n v="195.87"/>
    <n v="1"/>
    <n v="195.87"/>
    <x v="17"/>
    <n v="1"/>
    <x v="1"/>
    <x v="17"/>
    <x v="2"/>
    <m/>
    <m/>
  </r>
  <r>
    <x v="0"/>
    <s v="Vestido Kimono Curto Social Verão tnm collection plus size"/>
    <n v="150.02000000000001"/>
    <n v="2"/>
    <n v="300.04000000000002"/>
    <x v="20"/>
    <n v="1"/>
    <x v="1"/>
    <x v="20"/>
    <x v="2"/>
    <m/>
    <m/>
  </r>
  <r>
    <x v="0"/>
    <s v="Vestido Kimono Curto Social Verão tnm collection plus size"/>
    <n v="156.05000000000001"/>
    <n v="1"/>
    <n v="156.05000000000001"/>
    <x v="24"/>
    <n v="1"/>
    <x v="1"/>
    <x v="3"/>
    <x v="2"/>
    <m/>
    <m/>
  </r>
  <r>
    <x v="8"/>
    <s v="Vestido TNM COLLECTION Festa "/>
    <n v="403.61"/>
    <n v="1"/>
    <n v="403.61"/>
    <x v="30"/>
    <n v="1"/>
    <x v="1"/>
    <x v="1"/>
    <x v="2"/>
    <m/>
    <m/>
  </r>
  <r>
    <x v="5"/>
    <s v="Vestido Madrinha de Casamento Verde Militar"/>
    <n v="346.74"/>
    <n v="1"/>
    <n v="346.74"/>
    <x v="31"/>
    <n v="1"/>
    <x v="1"/>
    <x v="0"/>
    <x v="2"/>
    <m/>
    <m/>
  </r>
  <r>
    <x v="5"/>
    <s v="Vestido Madrinha de Casamento Verde Militar"/>
    <n v="329.49"/>
    <n v="1"/>
    <n v="329.49"/>
    <x v="32"/>
    <n v="1"/>
    <x v="1"/>
    <x v="4"/>
    <x v="2"/>
    <m/>
    <m/>
  </r>
  <r>
    <x v="9"/>
    <s v="Vestido Curto Casual TNM COLLECTION PLUS SIZE"/>
    <n v="127.66"/>
    <n v="1"/>
    <n v="127.66"/>
    <x v="33"/>
    <n v="1"/>
    <x v="1"/>
    <x v="5"/>
    <x v="2"/>
    <m/>
    <m/>
  </r>
  <r>
    <x v="2"/>
    <s v="Vestido de madrinha longo busto traspassado tnm collection"/>
    <n v="368.73"/>
    <n v="1"/>
    <n v="368.73"/>
    <x v="34"/>
    <n v="1"/>
    <x v="1"/>
    <x v="10"/>
    <x v="2"/>
    <m/>
    <m/>
  </r>
  <r>
    <x v="0"/>
    <s v="Vestido Kimono Curto Social Verão tnm collection plus size"/>
    <n v="179.85"/>
    <n v="1"/>
    <n v="179.85"/>
    <x v="35"/>
    <n v="2"/>
    <x v="0"/>
    <x v="12"/>
    <x v="2"/>
    <m/>
    <m/>
  </r>
  <r>
    <x v="0"/>
    <s v="Vestido Kimono Curto Social Verão tnm collection plus size"/>
    <n v="158.21"/>
    <n v="1"/>
    <n v="158.21"/>
    <x v="36"/>
    <n v="2"/>
    <x v="0"/>
    <x v="13"/>
    <x v="2"/>
    <m/>
    <m/>
  </r>
  <r>
    <x v="0"/>
    <s v="Vestido Kimono Curto Social Verão tnm collection plus size"/>
    <n v="162.6"/>
    <n v="1"/>
    <n v="162.6"/>
    <x v="37"/>
    <n v="2"/>
    <x v="0"/>
    <x v="14"/>
    <x v="2"/>
    <m/>
    <m/>
  </r>
  <r>
    <x v="0"/>
    <s v="Vestido Kimono Curto Social Verão tnm collection plus size"/>
    <n v="156.05000000000001"/>
    <n v="1"/>
    <n v="156.05000000000001"/>
    <x v="26"/>
    <n v="2"/>
    <x v="0"/>
    <x v="15"/>
    <x v="2"/>
    <m/>
    <m/>
  </r>
  <r>
    <x v="17"/>
    <s v="Vestido De Madrinha E Noiva Casamento Civil Plus Size"/>
    <n v="342"/>
    <n v="1"/>
    <n v="342"/>
    <x v="26"/>
    <n v="2"/>
    <x v="0"/>
    <x v="15"/>
    <x v="3"/>
    <m/>
    <m/>
  </r>
  <r>
    <x v="0"/>
    <s v="Vestido Kimono Curto Casual Festa Manga Longa Envio Imediato"/>
    <n v="104"/>
    <n v="1"/>
    <n v="104"/>
    <x v="26"/>
    <n v="2"/>
    <x v="0"/>
    <x v="15"/>
    <x v="3"/>
    <m/>
    <m/>
  </r>
  <r>
    <x v="6"/>
    <s v="Vestido De Festa Madrinha De Casamento Plus Size Exclusiva"/>
    <n v="309"/>
    <n v="1"/>
    <n v="309"/>
    <x v="26"/>
    <n v="2"/>
    <x v="0"/>
    <x v="15"/>
    <x v="3"/>
    <m/>
    <m/>
  </r>
  <r>
    <x v="8"/>
    <s v="Vestido Casamento Madrinha Formatura Plus Size Verde Tiffany"/>
    <n v="319"/>
    <n v="1"/>
    <n v="319"/>
    <x v="26"/>
    <n v="2"/>
    <x v="0"/>
    <x v="15"/>
    <x v="3"/>
    <m/>
    <m/>
  </r>
  <r>
    <x v="2"/>
    <s v="Vestido Evangélico Longo Festa Plus Size Limitado Envio 24h"/>
    <n v="289"/>
    <n v="1"/>
    <n v="289"/>
    <x v="26"/>
    <n v="2"/>
    <x v="0"/>
    <x v="15"/>
    <x v="3"/>
    <m/>
    <m/>
  </r>
  <r>
    <x v="17"/>
    <s v="Vestido De Madrinha Festa Azul Pastel Manga Longa Plus Size"/>
    <n v="342"/>
    <n v="1"/>
    <n v="342"/>
    <x v="26"/>
    <n v="2"/>
    <x v="0"/>
    <x v="15"/>
    <x v="3"/>
    <m/>
    <m/>
  </r>
  <r>
    <x v="8"/>
    <s v="Vestido Casamento Madrinha Formatura Plus Size Verde Tiffany"/>
    <n v="319"/>
    <n v="1"/>
    <n v="319"/>
    <x v="26"/>
    <n v="2"/>
    <x v="0"/>
    <x v="15"/>
    <x v="3"/>
    <m/>
    <m/>
  </r>
  <r>
    <x v="4"/>
    <s v="Vestido Rosê Para Madrinha De Casamento Plus Size Promoção"/>
    <n v="296.67"/>
    <n v="1"/>
    <n v="296.67"/>
    <x v="26"/>
    <n v="2"/>
    <x v="0"/>
    <x v="15"/>
    <x v="3"/>
    <m/>
    <m/>
  </r>
  <r>
    <x v="4"/>
    <s v="Vestido Festa Várias Cores Moda Ciganinha Plus Size Promoção"/>
    <n v="284.58"/>
    <n v="1"/>
    <n v="284.58"/>
    <x v="26"/>
    <n v="2"/>
    <x v="0"/>
    <x v="15"/>
    <x v="3"/>
    <m/>
    <m/>
  </r>
  <r>
    <x v="3"/>
    <s v="Vestido Madrinha Plus Size Envio 24h Modelo Madri Com Renda"/>
    <n v="209"/>
    <n v="1"/>
    <n v="209"/>
    <x v="26"/>
    <n v="2"/>
    <x v="0"/>
    <x v="15"/>
    <x v="3"/>
    <m/>
    <m/>
  </r>
  <r>
    <x v="4"/>
    <s v="Vestido Madrinha De Casamento Verde Água Plus Size"/>
    <n v="296.67"/>
    <n v="1"/>
    <n v="296.67"/>
    <x v="26"/>
    <n v="2"/>
    <x v="0"/>
    <x v="15"/>
    <x v="3"/>
    <m/>
    <m/>
  </r>
  <r>
    <x v="12"/>
    <s v="Kit Para Revenda Blusinha Cropped 9 Peças Plus Size Barato"/>
    <n v="67"/>
    <n v="1"/>
    <n v="67"/>
    <x v="26"/>
    <n v="2"/>
    <x v="0"/>
    <x v="15"/>
    <x v="3"/>
    <m/>
    <m/>
  </r>
  <r>
    <x v="4"/>
    <s v="Vestido Rosê Para Madrinha De Casamento Plus Size Promoção"/>
    <n v="296.67"/>
    <n v="1"/>
    <n v="296.67"/>
    <x v="26"/>
    <n v="2"/>
    <x v="0"/>
    <x v="15"/>
    <x v="3"/>
    <m/>
    <m/>
  </r>
  <r>
    <x v="4"/>
    <s v="Vestido Festa Várias Cores Moda Ciganinha Plus Size Promoção"/>
    <n v="284.58"/>
    <n v="1"/>
    <n v="284.58"/>
    <x v="26"/>
    <n v="2"/>
    <x v="0"/>
    <x v="15"/>
    <x v="3"/>
    <m/>
    <m/>
  </r>
  <r>
    <x v="4"/>
    <s v="Vestido Para Casamento Debutante Elegante Limitado"/>
    <n v="242.44"/>
    <n v="1"/>
    <n v="242.44"/>
    <x v="26"/>
    <n v="2"/>
    <x v="0"/>
    <x v="15"/>
    <x v="3"/>
    <m/>
    <m/>
  </r>
  <r>
    <x v="5"/>
    <s v="Vestidos Casamento Madrinha Várias Formas Elegante Plus Size"/>
    <n v="349"/>
    <n v="1"/>
    <n v="349"/>
    <x v="26"/>
    <n v="2"/>
    <x v="0"/>
    <x v="15"/>
    <x v="3"/>
    <m/>
    <m/>
  </r>
  <r>
    <x v="1"/>
    <s v="Blusa Curtinha Alça Grossa Com Bojo Tamanhos Plus Size"/>
    <n v="129"/>
    <n v="1"/>
    <n v="129"/>
    <x v="26"/>
    <n v="2"/>
    <x v="0"/>
    <x v="15"/>
    <x v="3"/>
    <m/>
    <m/>
  </r>
  <r>
    <x v="4"/>
    <s v="Vestido Longo De Babado Plus Size Envio Imediato"/>
    <n v="232.56"/>
    <n v="1"/>
    <n v="232.56"/>
    <x v="26"/>
    <n v="2"/>
    <x v="0"/>
    <x v="15"/>
    <x v="3"/>
    <m/>
    <m/>
  </r>
  <r>
    <x v="8"/>
    <s v="Vestido De Festa Madrinha Casamento Plus Size Várias Cores"/>
    <n v="329"/>
    <n v="1"/>
    <n v="329"/>
    <x v="26"/>
    <n v="2"/>
    <x v="0"/>
    <x v="15"/>
    <x v="3"/>
    <m/>
    <m/>
  </r>
  <r>
    <x v="8"/>
    <s v="Vestido Casamento Madrinha Formatura Plus Size Verde Tiffany"/>
    <n v="319"/>
    <n v="1"/>
    <n v="319"/>
    <x v="26"/>
    <n v="2"/>
    <x v="0"/>
    <x v="15"/>
    <x v="3"/>
    <m/>
    <m/>
  </r>
  <r>
    <x v="18"/>
    <s v="Vestido Longo Azul Serenity Madrinha De Casamento Plus Size"/>
    <n v="267.89999999999998"/>
    <n v="1"/>
    <n v="267.89999999999998"/>
    <x v="26"/>
    <n v="2"/>
    <x v="0"/>
    <x v="15"/>
    <x v="3"/>
    <m/>
    <m/>
  </r>
  <r>
    <x v="2"/>
    <s v="Vestido Elegante Transpassado Várias Cores Madrinha Plus #1"/>
    <n v="289"/>
    <n v="1"/>
    <n v="289"/>
    <x v="26"/>
    <n v="2"/>
    <x v="0"/>
    <x v="15"/>
    <x v="3"/>
    <m/>
    <m/>
  </r>
  <r>
    <x v="2"/>
    <s v="Vestido Longo Rosa Madrinha De Casamento Plus Size"/>
    <n v="311.04000000000002"/>
    <n v="1"/>
    <n v="311.04000000000002"/>
    <x v="26"/>
    <n v="2"/>
    <x v="0"/>
    <x v="15"/>
    <x v="3"/>
    <m/>
    <m/>
  </r>
  <r>
    <x v="4"/>
    <s v="Vestido Madrinha De Casamento Verde Água Plus Size"/>
    <n v="296.67"/>
    <n v="1"/>
    <n v="296.67"/>
    <x v="26"/>
    <n v="2"/>
    <x v="0"/>
    <x v="15"/>
    <x v="3"/>
    <m/>
    <m/>
  </r>
  <r>
    <x v="0"/>
    <s v="Vestido Curta Kimono Casual Social Festa Plus Size Promoção"/>
    <n v="87.9"/>
    <n v="1"/>
    <n v="87.9"/>
    <x v="26"/>
    <n v="2"/>
    <x v="0"/>
    <x v="15"/>
    <x v="3"/>
    <m/>
    <m/>
  </r>
  <r>
    <x v="2"/>
    <s v="Vestido De Festa Decotado Rosa Moda Feminina Plus Size"/>
    <n v="311.04000000000002"/>
    <n v="1"/>
    <n v="311.04000000000002"/>
    <x v="26"/>
    <n v="2"/>
    <x v="0"/>
    <x v="15"/>
    <x v="3"/>
    <m/>
    <m/>
  </r>
  <r>
    <x v="4"/>
    <s v="Vestido De Festa Envio Rápido Plus Size Várias Cores"/>
    <n v="319"/>
    <n v="1"/>
    <n v="319"/>
    <x v="26"/>
    <n v="2"/>
    <x v="0"/>
    <x v="15"/>
    <x v="3"/>
    <m/>
    <m/>
  </r>
  <r>
    <x v="3"/>
    <s v="Vestido Longo Azul  Festa  De Alça Ate Plus Size"/>
    <n v="199.9"/>
    <n v="1"/>
    <n v="199.9"/>
    <x v="26"/>
    <n v="2"/>
    <x v="0"/>
    <x v="15"/>
    <x v="3"/>
    <m/>
    <m/>
  </r>
  <r>
    <x v="6"/>
    <s v="Vestido Elegante Madrinha Casamento Plus Size Pronta Entrega"/>
    <n v="242"/>
    <n v="1"/>
    <n v="242"/>
    <x v="26"/>
    <n v="2"/>
    <x v="0"/>
    <x v="15"/>
    <x v="3"/>
    <m/>
    <m/>
  </r>
  <r>
    <x v="4"/>
    <s v="Vestido Festa Várias Cores Moda Ciganinha Plus Size Promoção"/>
    <n v="284.58"/>
    <n v="1"/>
    <n v="284.58"/>
    <x v="26"/>
    <n v="2"/>
    <x v="0"/>
    <x v="15"/>
    <x v="3"/>
    <m/>
    <m/>
  </r>
  <r>
    <x v="3"/>
    <s v="Vestido Longo Azul  Festa  De Alça Ate Plus Size"/>
    <n v="199.9"/>
    <n v="1"/>
    <n v="199.9"/>
    <x v="26"/>
    <n v="2"/>
    <x v="0"/>
    <x v="15"/>
    <x v="3"/>
    <m/>
    <m/>
  </r>
  <r>
    <x v="17"/>
    <s v="Vestido De Festa E Madrinha Modelo Caroline Pronta Entrega"/>
    <n v="297"/>
    <n v="1"/>
    <n v="297"/>
    <x v="26"/>
    <n v="2"/>
    <x v="0"/>
    <x v="15"/>
    <x v="3"/>
    <m/>
    <m/>
  </r>
  <r>
    <x v="19"/>
    <s v="Vestido Com Saia Removível Formatura 36 Ao 58 Envio 24h"/>
    <n v="292"/>
    <n v="1"/>
    <n v="292"/>
    <x v="26"/>
    <n v="2"/>
    <x v="0"/>
    <x v="15"/>
    <x v="3"/>
    <m/>
    <m/>
  </r>
  <r>
    <x v="20"/>
    <s v="Vestido Madrinha Manga Longa Modelo Solange Pronta Entrega"/>
    <n v="278"/>
    <n v="1"/>
    <n v="278"/>
    <x v="26"/>
    <n v="2"/>
    <x v="0"/>
    <x v="15"/>
    <x v="3"/>
    <m/>
    <m/>
  </r>
  <r>
    <x v="4"/>
    <s v="Vestido Festa Várias Cores Moda Ciganinha Plus Size Promoção"/>
    <n v="306"/>
    <n v="1"/>
    <n v="306"/>
    <x v="26"/>
    <n v="2"/>
    <x v="0"/>
    <x v="15"/>
    <x v="3"/>
    <m/>
    <m/>
  </r>
  <r>
    <x v="17"/>
    <s v="Vestido De Festa E Madrinha Modelo Caroline Pronta Entrega"/>
    <n v="297"/>
    <n v="1"/>
    <n v="297"/>
    <x v="26"/>
    <n v="2"/>
    <x v="0"/>
    <x v="15"/>
    <x v="3"/>
    <m/>
    <m/>
  </r>
  <r>
    <x v="17"/>
    <s v="Vestido De Festa E Madrinha Modelo Caroline Pronta Entrega"/>
    <n v="297"/>
    <n v="1"/>
    <n v="297"/>
    <x v="26"/>
    <n v="2"/>
    <x v="0"/>
    <x v="15"/>
    <x v="3"/>
    <m/>
    <m/>
  </r>
  <r>
    <x v="4"/>
    <s v="Vestido Festa Várias Cores Moda Ciganinha Plus Size Promoção"/>
    <n v="306"/>
    <n v="1"/>
    <n v="306"/>
    <x v="26"/>
    <n v="2"/>
    <x v="0"/>
    <x v="15"/>
    <x v="3"/>
    <m/>
    <m/>
  </r>
  <r>
    <x v="9"/>
    <s v="Vestido Kimono Lindo Elegante Plus Size Moda Feminina"/>
    <n v="108"/>
    <n v="1"/>
    <n v="108"/>
    <x v="26"/>
    <n v="2"/>
    <x v="0"/>
    <x v="15"/>
    <x v="3"/>
    <m/>
    <m/>
  </r>
  <r>
    <x v="4"/>
    <s v="Vestido Festa Várias Cores Moda Ciganinha Plus Size Promoção"/>
    <n v="306"/>
    <n v="1"/>
    <n v="306"/>
    <x v="26"/>
    <n v="2"/>
    <x v="0"/>
    <x v="15"/>
    <x v="3"/>
    <m/>
    <m/>
  </r>
  <r>
    <x v="12"/>
    <s v="Conjunto 4 Cropped Feminino Plus Size Atacado Promoção"/>
    <n v="67"/>
    <n v="3"/>
    <n v="201"/>
    <x v="26"/>
    <n v="2"/>
    <x v="0"/>
    <x v="15"/>
    <x v="3"/>
    <m/>
    <m/>
  </r>
  <r>
    <x v="9"/>
    <s v="Vestido Kimono Blusao Bata Lindo Soltinho Moda Plus Size"/>
    <n v="124"/>
    <n v="1"/>
    <n v="124"/>
    <x v="26"/>
    <n v="2"/>
    <x v="0"/>
    <x v="15"/>
    <x v="3"/>
    <m/>
    <m/>
  </r>
  <r>
    <x v="3"/>
    <s v="Vestido Madrinha Plus Size Envio 24h Madri Com Renda #1"/>
    <n v="199.9"/>
    <n v="1"/>
    <n v="199.9"/>
    <x v="26"/>
    <n v="2"/>
    <x v="0"/>
    <x v="15"/>
    <x v="3"/>
    <m/>
    <m/>
  </r>
  <r>
    <x v="4"/>
    <s v="Vestido Longo Festa Babado Madrinha De Casamento Tanamalasm"/>
    <n v="319"/>
    <n v="1"/>
    <n v="319"/>
    <x v="26"/>
    <n v="2"/>
    <x v="0"/>
    <x v="15"/>
    <x v="3"/>
    <m/>
    <m/>
  </r>
  <r>
    <x v="4"/>
    <s v="Vestido Festa Várias Cores Moda Ciganinha Plus Size Promoção"/>
    <n v="306"/>
    <n v="1"/>
    <n v="306"/>
    <x v="26"/>
    <n v="2"/>
    <x v="0"/>
    <x v="15"/>
    <x v="3"/>
    <m/>
    <m/>
  </r>
  <r>
    <x v="0"/>
    <s v="Vestido Curta Kimono Casual Social Festa Plus Size Promoção"/>
    <n v="87.9"/>
    <n v="1"/>
    <n v="87.9"/>
    <x v="26"/>
    <n v="2"/>
    <x v="0"/>
    <x v="15"/>
    <x v="3"/>
    <m/>
    <m/>
  </r>
  <r>
    <x v="9"/>
    <s v="Vestido De Gestante Estampado Curto Festa Plus Size"/>
    <n v="108"/>
    <n v="1"/>
    <n v="108"/>
    <x v="26"/>
    <n v="2"/>
    <x v="0"/>
    <x v="15"/>
    <x v="3"/>
    <m/>
    <m/>
  </r>
  <r>
    <x v="3"/>
    <s v="Vestido Evangélico Com Forro Várias Cores 36 Ao 58"/>
    <n v="199.9"/>
    <n v="1"/>
    <n v="199.9"/>
    <x v="26"/>
    <n v="2"/>
    <x v="0"/>
    <x v="15"/>
    <x v="3"/>
    <m/>
    <m/>
  </r>
  <r>
    <x v="9"/>
    <s v="Vestido Curto Social De Festa Modelo Cibele Pronta Entrega"/>
    <n v="124"/>
    <n v="1"/>
    <n v="124"/>
    <x v="26"/>
    <n v="2"/>
    <x v="0"/>
    <x v="15"/>
    <x v="3"/>
    <m/>
    <m/>
  </r>
  <r>
    <x v="2"/>
    <s v="Vestido Evangélico Longo Festa Plus Limitado Envio 24h #1"/>
    <n v="289"/>
    <n v="1"/>
    <n v="289"/>
    <x v="26"/>
    <n v="2"/>
    <x v="0"/>
    <x v="15"/>
    <x v="3"/>
    <m/>
    <m/>
  </r>
  <r>
    <x v="14"/>
    <s v="Saia Envelope Moda Saída De Praia Envio Imediato"/>
    <n v="119"/>
    <n v="1"/>
    <n v="119"/>
    <x v="26"/>
    <n v="2"/>
    <x v="0"/>
    <x v="15"/>
    <x v="3"/>
    <m/>
    <m/>
  </r>
  <r>
    <x v="20"/>
    <s v="Vestido Madrinha Manga Longa Modelo Solange Pronta Entrega"/>
    <n v="278"/>
    <n v="1"/>
    <n v="278"/>
    <x v="26"/>
    <n v="2"/>
    <x v="0"/>
    <x v="15"/>
    <x v="3"/>
    <m/>
    <m/>
  </r>
  <r>
    <x v="8"/>
    <s v="Vestido Casamento Madrinha Formatura Plus Size Verde Tiffany"/>
    <n v="319"/>
    <n v="1"/>
    <n v="319"/>
    <x v="26"/>
    <n v="2"/>
    <x v="0"/>
    <x v="15"/>
    <x v="3"/>
    <m/>
    <m/>
  </r>
  <r>
    <x v="3"/>
    <s v="Vestido Madrinha Plus Size Envio 24h Modelo Madri Com Renda"/>
    <n v="259"/>
    <n v="1"/>
    <n v="259"/>
    <x v="26"/>
    <n v="2"/>
    <x v="0"/>
    <x v="15"/>
    <x v="3"/>
    <m/>
    <m/>
  </r>
  <r>
    <x v="2"/>
    <s v="Vestido Elegante Transpassado Várias Cores Madrinha Plus #1"/>
    <n v="289"/>
    <n v="1"/>
    <n v="289"/>
    <x v="26"/>
    <n v="2"/>
    <x v="0"/>
    <x v="15"/>
    <x v="3"/>
    <m/>
    <m/>
  </r>
  <r>
    <x v="3"/>
    <s v="Vestido Evangélico De Madrinha Alça Grossa, Vem Com Bojo"/>
    <n v="199.9"/>
    <n v="1"/>
    <n v="199.9"/>
    <x v="26"/>
    <n v="2"/>
    <x v="0"/>
    <x v="15"/>
    <x v="3"/>
    <m/>
    <m/>
  </r>
  <r>
    <x v="1"/>
    <s v="Cropped De Festa Primavera Verão Moda Praia Pronta Entrega"/>
    <n v="78"/>
    <n v="1"/>
    <n v="78"/>
    <x v="26"/>
    <n v="2"/>
    <x v="0"/>
    <x v="15"/>
    <x v="3"/>
    <m/>
    <m/>
  </r>
  <r>
    <x v="14"/>
    <s v="Saia Envelope Moda Saída De Praia Envio Imediato"/>
    <n v="119"/>
    <n v="1"/>
    <n v="119"/>
    <x v="26"/>
    <n v="2"/>
    <x v="0"/>
    <x v="15"/>
    <x v="3"/>
    <m/>
    <m/>
  </r>
  <r>
    <x v="2"/>
    <s v="Vestido De Noiva Simples Plus Size Tamanhos 44 Ao 58"/>
    <n v="311.04000000000002"/>
    <n v="1"/>
    <n v="311.04000000000002"/>
    <x v="26"/>
    <n v="2"/>
    <x v="0"/>
    <x v="15"/>
    <x v="3"/>
    <m/>
    <m/>
  </r>
  <r>
    <x v="5"/>
    <s v="Vestido Rosê Multiformas Longo Festa Plus Size Promoção"/>
    <n v="339"/>
    <n v="1"/>
    <n v="339"/>
    <x v="26"/>
    <n v="2"/>
    <x v="0"/>
    <x v="15"/>
    <x v="3"/>
    <m/>
    <m/>
  </r>
  <r>
    <x v="3"/>
    <s v="Vestido Casamento Civil Festa Longo Plus Size Simples Renda"/>
    <n v="199.9"/>
    <n v="1"/>
    <n v="199.9"/>
    <x v="26"/>
    <n v="2"/>
    <x v="0"/>
    <x v="15"/>
    <x v="3"/>
    <m/>
    <m/>
  </r>
  <r>
    <x v="1"/>
    <s v="Cropped De Festa Primavera Verão Moda Praia Pronta Entrega"/>
    <n v="78"/>
    <n v="1"/>
    <n v="78"/>
    <x v="26"/>
    <n v="2"/>
    <x v="0"/>
    <x v="15"/>
    <x v="3"/>
    <m/>
    <m/>
  </r>
  <r>
    <x v="0"/>
    <s v="Saia Envelope Moda Saída De Praia Envio Imediato"/>
    <n v="119"/>
    <n v="1"/>
    <n v="119"/>
    <x v="26"/>
    <n v="2"/>
    <x v="0"/>
    <x v="15"/>
    <x v="3"/>
    <m/>
    <m/>
  </r>
  <r>
    <x v="14"/>
    <s v="Saia Envelope Moda Saída De Praia Envio Imediato"/>
    <n v="119"/>
    <n v="1"/>
    <n v="119"/>
    <x v="26"/>
    <n v="2"/>
    <x v="0"/>
    <x v="15"/>
    <x v="3"/>
    <m/>
    <m/>
  </r>
  <r>
    <x v="5"/>
    <s v="Vestido Rosê Multiformas Longo Festa Plus Size Promoção"/>
    <n v="339"/>
    <n v="1"/>
    <n v="339"/>
    <x v="26"/>
    <n v="2"/>
    <x v="0"/>
    <x v="15"/>
    <x v="3"/>
    <m/>
    <m/>
  </r>
  <r>
    <x v="0"/>
    <s v="Vestido Curto Plus Size Social Festa Estilo Saída De Praia"/>
    <n v="118"/>
    <n v="1"/>
    <n v="118"/>
    <x v="26"/>
    <n v="2"/>
    <x v="0"/>
    <x v="15"/>
    <x v="3"/>
    <m/>
    <m/>
  </r>
  <r>
    <x v="0"/>
    <s v="Kimono Curto Saída De Praia Verão Festa Casual Plus Size"/>
    <n v="89.9"/>
    <n v="1"/>
    <n v="89.9"/>
    <x v="26"/>
    <n v="2"/>
    <x v="0"/>
    <x v="15"/>
    <x v="3"/>
    <m/>
    <m/>
  </r>
  <r>
    <x v="8"/>
    <s v="Vestido De Festa Madrinha Casamento Plus Size Várias Cores"/>
    <n v="329"/>
    <n v="1"/>
    <n v="329"/>
    <x v="26"/>
    <n v="2"/>
    <x v="0"/>
    <x v="15"/>
    <x v="3"/>
    <m/>
    <m/>
  </r>
  <r>
    <x v="17"/>
    <s v="Vestido De Festa E Madrinha Modelo Caroline Pronta Entrega"/>
    <n v="297"/>
    <n v="1"/>
    <n v="297"/>
    <x v="26"/>
    <n v="2"/>
    <x v="0"/>
    <x v="15"/>
    <x v="3"/>
    <m/>
    <m/>
  </r>
  <r>
    <x v="8"/>
    <s v="Vestido De Madrinha Casamento Plus Size Envio Imediato"/>
    <n v="292"/>
    <n v="1"/>
    <n v="292"/>
    <x v="26"/>
    <n v="2"/>
    <x v="0"/>
    <x v="15"/>
    <x v="3"/>
    <m/>
    <m/>
  </r>
  <r>
    <x v="4"/>
    <s v="Vestido Longo De Babado Plus Size Envio Imediato"/>
    <n v="279"/>
    <n v="1"/>
    <n v="279"/>
    <x v="38"/>
    <n v="1"/>
    <x v="1"/>
    <x v="26"/>
    <x v="3"/>
    <m/>
    <m/>
  </r>
  <r>
    <x v="18"/>
    <s v="Vestido Plus Size Madrinha Ombro Só Simples Barato"/>
    <n v="282"/>
    <n v="1"/>
    <n v="282"/>
    <x v="39"/>
    <n v="1"/>
    <x v="1"/>
    <x v="27"/>
    <x v="3"/>
    <m/>
    <m/>
  </r>
  <r>
    <x v="2"/>
    <s v="Vestido De Noiva Simples Plus Size Tamanhos 44 Ao 58"/>
    <n v="324"/>
    <n v="1"/>
    <n v="324"/>
    <x v="40"/>
    <n v="1"/>
    <x v="1"/>
    <x v="28"/>
    <x v="3"/>
    <m/>
    <m/>
  </r>
  <r>
    <x v="18"/>
    <s v="Vestido Longo Azul Serenity Madrinha De Casamento Plus Size"/>
    <n v="282"/>
    <n v="1"/>
    <n v="282"/>
    <x v="28"/>
    <n v="1"/>
    <x v="1"/>
    <x v="24"/>
    <x v="3"/>
    <m/>
    <m/>
  </r>
  <r>
    <x v="9"/>
    <s v="Vestido Kimono Plus Size Várias Cores Moda Outono 2021"/>
    <n v="124"/>
    <n v="1"/>
    <n v="124"/>
    <x v="39"/>
    <n v="1"/>
    <x v="1"/>
    <x v="27"/>
    <x v="3"/>
    <m/>
    <m/>
  </r>
  <r>
    <x v="21"/>
    <s v="Vestido Longo De Festa Social Plus Size Madrinha Florido"/>
    <n v="327"/>
    <n v="1"/>
    <n v="327"/>
    <x v="39"/>
    <n v="1"/>
    <x v="1"/>
    <x v="27"/>
    <x v="3"/>
    <m/>
    <m/>
  </r>
  <r>
    <x v="9"/>
    <s v="Vestido Kimono Social Curto Moda Feminina Fashion Plus #1"/>
    <n v="124"/>
    <n v="1"/>
    <n v="124"/>
    <x v="39"/>
    <n v="1"/>
    <x v="1"/>
    <x v="27"/>
    <x v="3"/>
    <m/>
    <m/>
  </r>
  <r>
    <x v="4"/>
    <s v="Vestido Festa Várias Cores Moda Ciganinha Plus Size Promoção"/>
    <n v="284.58"/>
    <n v="1"/>
    <n v="284.58"/>
    <x v="31"/>
    <n v="1"/>
    <x v="1"/>
    <x v="0"/>
    <x v="3"/>
    <m/>
    <m/>
  </r>
  <r>
    <x v="6"/>
    <s v="Vestido De Festa Madrinha De Casamento Plus Size Exclusiva"/>
    <n v="309"/>
    <n v="1"/>
    <n v="309"/>
    <x v="32"/>
    <n v="1"/>
    <x v="1"/>
    <x v="4"/>
    <x v="3"/>
    <m/>
    <m/>
  </r>
  <r>
    <x v="4"/>
    <s v="Vestido De Festa Envio Rápido Plus Size Várias Cores"/>
    <n v="292"/>
    <n v="1"/>
    <n v="292"/>
    <x v="33"/>
    <n v="1"/>
    <x v="1"/>
    <x v="5"/>
    <x v="3"/>
    <m/>
    <m/>
  </r>
  <r>
    <x v="17"/>
    <s v="Vestido De Festa E Madrinha Modelo Caroline Pronta Entrega"/>
    <n v="297"/>
    <n v="1"/>
    <n v="297"/>
    <x v="41"/>
    <n v="1"/>
    <x v="1"/>
    <x v="6"/>
    <x v="3"/>
    <m/>
    <m/>
  </r>
  <r>
    <x v="9"/>
    <s v="Vestido Plus Size Kimono Moda Roupas Femininas"/>
    <n v="124"/>
    <n v="1"/>
    <n v="124"/>
    <x v="42"/>
    <n v="1"/>
    <x v="1"/>
    <x v="7"/>
    <x v="3"/>
    <m/>
    <m/>
  </r>
  <r>
    <x v="2"/>
    <s v="Vestido Longo Plus Size Decotado Moda Feminina P Ao Xxg"/>
    <n v="312"/>
    <n v="1"/>
    <n v="312"/>
    <x v="43"/>
    <n v="1"/>
    <x v="1"/>
    <x v="8"/>
    <x v="3"/>
    <m/>
    <m/>
  </r>
  <r>
    <x v="22"/>
    <s v="Vestido Curtinho Branco De Festa Manga Longa Plus Size"/>
    <n v="272"/>
    <n v="1"/>
    <n v="272"/>
    <x v="44"/>
    <n v="1"/>
    <x v="1"/>
    <x v="9"/>
    <x v="3"/>
    <m/>
    <m/>
  </r>
  <r>
    <x v="4"/>
    <s v="Vestido Longo De Babado Plus Size Envio Imediato"/>
    <n v="279"/>
    <n v="1"/>
    <n v="279"/>
    <x v="34"/>
    <n v="1"/>
    <x v="1"/>
    <x v="10"/>
    <x v="3"/>
    <m/>
    <m/>
  </r>
  <r>
    <x v="4"/>
    <s v="Vestido Festa Várias Cores Moda Ciganinha Plus Size Promoção"/>
    <n v="284.58"/>
    <n v="1"/>
    <n v="284.58"/>
    <x v="45"/>
    <n v="1"/>
    <x v="1"/>
    <x v="29"/>
    <x v="3"/>
    <m/>
    <m/>
  </r>
  <r>
    <x v="9"/>
    <s v="Vestido Kimono Lindo Elegante Plus Size Moda Feminina"/>
    <n v="108"/>
    <n v="1"/>
    <n v="108"/>
    <x v="46"/>
    <n v="1"/>
    <x v="1"/>
    <x v="30"/>
    <x v="3"/>
    <m/>
    <m/>
  </r>
  <r>
    <x v="9"/>
    <s v="Vestido Kimono Lindo Elegante Plus Size Moda Feminina"/>
    <n v="108"/>
    <n v="1"/>
    <n v="108"/>
    <x v="38"/>
    <n v="1"/>
    <x v="1"/>
    <x v="26"/>
    <x v="3"/>
    <m/>
    <m/>
  </r>
  <r>
    <x v="4"/>
    <s v="Vestido Evangélico De Madrinha Envio Rápido Plus Size"/>
    <n v="292"/>
    <n v="1"/>
    <n v="292"/>
    <x v="38"/>
    <n v="1"/>
    <x v="1"/>
    <x v="26"/>
    <x v="3"/>
    <m/>
    <m/>
  </r>
  <r>
    <x v="16"/>
    <s v="Conjunto Verão Cropped E Saia Plus Size Várias Cores Bonito"/>
    <n v="304"/>
    <n v="1"/>
    <n v="304"/>
    <x v="38"/>
    <n v="1"/>
    <x v="1"/>
    <x v="26"/>
    <x v="3"/>
    <m/>
    <m/>
  </r>
  <r>
    <x v="9"/>
    <s v="Vestido De Gestante Estampado Curto Festa Plus Size"/>
    <n v="108"/>
    <n v="1"/>
    <n v="108"/>
    <x v="38"/>
    <n v="1"/>
    <x v="1"/>
    <x v="26"/>
    <x v="3"/>
    <m/>
    <m/>
  </r>
  <r>
    <x v="8"/>
    <s v="Vestido Casamento Madrinha Formatura Plus Size Verde Tiffany"/>
    <n v="319"/>
    <n v="1"/>
    <n v="319"/>
    <x v="38"/>
    <n v="1"/>
    <x v="1"/>
    <x v="26"/>
    <x v="3"/>
    <m/>
    <m/>
  </r>
  <r>
    <x v="9"/>
    <s v="Vestido Kimono Social Curto Moda Feminina Fashion 2022"/>
    <n v="124"/>
    <n v="1"/>
    <n v="124"/>
    <x v="38"/>
    <n v="1"/>
    <x v="1"/>
    <x v="26"/>
    <x v="3"/>
    <m/>
    <m/>
  </r>
  <r>
    <x v="6"/>
    <s v="Vestido Elegante Madrinha Casamento Plus Size Pronta Entrega"/>
    <n v="242"/>
    <n v="1"/>
    <n v="242"/>
    <x v="38"/>
    <n v="1"/>
    <x v="1"/>
    <x v="26"/>
    <x v="3"/>
    <m/>
    <m/>
  </r>
  <r>
    <x v="18"/>
    <s v="Vestido De Madrinha Unilateral Minimalista Pronta Entrega"/>
    <n v="239"/>
    <n v="1"/>
    <n v="239"/>
    <x v="38"/>
    <n v="1"/>
    <x v="1"/>
    <x v="26"/>
    <x v="3"/>
    <m/>
    <m/>
  </r>
  <r>
    <x v="4"/>
    <s v="Vestido Madrinha De Casamento Verde Água Plus Size"/>
    <n v="296.67"/>
    <n v="1"/>
    <n v="296.67"/>
    <x v="38"/>
    <n v="1"/>
    <x v="1"/>
    <x v="26"/>
    <x v="3"/>
    <m/>
    <m/>
  </r>
  <r>
    <x v="4"/>
    <s v="Vestido Rosê Para Madrinha De Casamento Plus Size Promoção"/>
    <n v="296.67"/>
    <n v="1"/>
    <n v="296.67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4"/>
    <s v="Vestido Longo Ombro A Ombro Ciganinha Plus Size Envio 24h"/>
    <n v="292"/>
    <n v="1"/>
    <n v="292"/>
    <x v="38"/>
    <n v="1"/>
    <x v="1"/>
    <x v="26"/>
    <x v="3"/>
    <m/>
    <m/>
  </r>
  <r>
    <x v="21"/>
    <s v="Vestido Longo De Festa Social Plus Size Madrinha Florido"/>
    <n v="327"/>
    <n v="1"/>
    <n v="327"/>
    <x v="38"/>
    <n v="1"/>
    <x v="1"/>
    <x v="26"/>
    <x v="3"/>
    <m/>
    <m/>
  </r>
  <r>
    <x v="20"/>
    <s v="Vestido De Madrinha De Casamento Manga Longa Vazada Promoção"/>
    <n v="339"/>
    <n v="1"/>
    <n v="339"/>
    <x v="38"/>
    <n v="1"/>
    <x v="1"/>
    <x v="26"/>
    <x v="3"/>
    <m/>
    <m/>
  </r>
  <r>
    <x v="4"/>
    <s v="Vestido Para Madrinha Para Casamento Moda Plus Size"/>
    <n v="299"/>
    <n v="1"/>
    <n v="299"/>
    <x v="38"/>
    <n v="1"/>
    <x v="1"/>
    <x v="26"/>
    <x v="3"/>
    <m/>
    <m/>
  </r>
  <r>
    <x v="1"/>
    <s v="Conjunto Verão Cropped E Saia Plus Size Várias Cores Bonito"/>
    <n v="304"/>
    <n v="1"/>
    <n v="304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9"/>
    <s v="Vestido Kimono Lindo Elegante Plus Size Moda Feminina"/>
    <n v="108"/>
    <n v="1"/>
    <n v="108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23"/>
    <s v="Vestido De Formatura Longo Tecido Macio Tamanhos Plus Size"/>
    <n v="242"/>
    <n v="1"/>
    <n v="242"/>
    <x v="38"/>
    <n v="1"/>
    <x v="1"/>
    <x v="26"/>
    <x v="3"/>
    <m/>
    <m/>
  </r>
  <r>
    <x v="21"/>
    <s v="Vestido Longo De Festa Social Plus Size Madrinha Florido"/>
    <n v="327"/>
    <n v="1"/>
    <n v="327"/>
    <x v="38"/>
    <n v="1"/>
    <x v="1"/>
    <x v="26"/>
    <x v="3"/>
    <m/>
    <m/>
  </r>
  <r>
    <x v="1"/>
    <s v="Blusa Cropped De Alcinha Social Saída De Praia Plus Size"/>
    <n v="129"/>
    <n v="1"/>
    <n v="129"/>
    <x v="38"/>
    <n v="1"/>
    <x v="1"/>
    <x v="26"/>
    <x v="3"/>
    <m/>
    <m/>
  </r>
  <r>
    <x v="21"/>
    <s v="Vestido Longo Estampado Floral Manga Longa Plus Size"/>
    <n v="327"/>
    <n v="1"/>
    <n v="327"/>
    <x v="38"/>
    <n v="1"/>
    <x v="1"/>
    <x v="26"/>
    <x v="3"/>
    <m/>
    <m/>
  </r>
  <r>
    <x v="4"/>
    <s v="Vestido Longo De Babado Plus Size Envio Imediato"/>
    <n v="279"/>
    <n v="1"/>
    <n v="279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4"/>
    <s v="Vestido De Festa Envio Rápido Plus Size Várias Cores"/>
    <n v="292"/>
    <n v="1"/>
    <n v="292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17"/>
    <s v="Vestido De Festa E Madrinha Modelo Caroline Pronta Entrega"/>
    <n v="297"/>
    <n v="1"/>
    <n v="297"/>
    <x v="38"/>
    <n v="1"/>
    <x v="1"/>
    <x v="26"/>
    <x v="3"/>
    <m/>
    <m/>
  </r>
  <r>
    <x v="4"/>
    <s v="Vestido Festa Várias Cores Moda Ciganinha Plus Size Promoção"/>
    <n v="284.58"/>
    <n v="1"/>
    <n v="284.58"/>
    <x v="38"/>
    <n v="1"/>
    <x v="1"/>
    <x v="26"/>
    <x v="3"/>
    <m/>
    <m/>
  </r>
  <r>
    <x v="3"/>
    <s v="Vestido Madrinha Plus Size Envio 24h Modelo Madri Com Renda"/>
    <n v="239"/>
    <n v="1"/>
    <n v="239"/>
    <x v="38"/>
    <n v="1"/>
    <x v="1"/>
    <x v="26"/>
    <x v="3"/>
    <m/>
    <m/>
  </r>
  <r>
    <x v="19"/>
    <s v="Vestido Com Saia Removível Formatura 36 Ao 58 Envio 24h"/>
    <n v="249"/>
    <n v="1"/>
    <n v="249"/>
    <x v="38"/>
    <n v="1"/>
    <x v="1"/>
    <x v="26"/>
    <x v="3"/>
    <m/>
    <m/>
  </r>
  <r>
    <x v="0"/>
    <s v="Vestido Social De Festa Plus Size Curto Plus Size Promoção"/>
    <n v="124"/>
    <n v="1"/>
    <n v="124"/>
    <x v="38"/>
    <n v="1"/>
    <x v="1"/>
    <x v="26"/>
    <x v="3"/>
    <m/>
    <m/>
  </r>
  <r>
    <x v="8"/>
    <s v="Vestido Casamento Madrinha Formatura Plus Size Verde Tiffany"/>
    <n v="319"/>
    <n v="1"/>
    <n v="319"/>
    <x v="38"/>
    <n v="1"/>
    <x v="1"/>
    <x v="26"/>
    <x v="3"/>
    <m/>
    <m/>
  </r>
  <r>
    <x v="14"/>
    <s v="Saia Mullet Envelope Estilo Moda Feminina Verão Plus Size"/>
    <n v="179"/>
    <n v="1"/>
    <n v="179"/>
    <x v="38"/>
    <n v="1"/>
    <x v="1"/>
    <x v="26"/>
    <x v="3"/>
    <m/>
    <m/>
  </r>
  <r>
    <x v="2"/>
    <s v="Vestido Longo Rosa Madrinha De Casamento Plus Size"/>
    <n v="324"/>
    <n v="1"/>
    <n v="324"/>
    <x v="38"/>
    <n v="1"/>
    <x v="1"/>
    <x v="26"/>
    <x v="3"/>
    <m/>
    <m/>
  </r>
  <r>
    <x v="0"/>
    <s v="Vestido Social De Festa Plus Size Curto Plus Size Promoção"/>
    <n v="124"/>
    <n v="1"/>
    <n v="124"/>
    <x v="38"/>
    <n v="1"/>
    <x v="1"/>
    <x v="26"/>
    <x v="3"/>
    <m/>
    <m/>
  </r>
  <r>
    <x v="9"/>
    <s v="Vestido Kimono Curto Casual Festa Manga Longa Envio Imediato"/>
    <n v="102"/>
    <n v="1"/>
    <n v="102"/>
    <x v="38"/>
    <n v="1"/>
    <x v="1"/>
    <x v="26"/>
    <x v="3"/>
    <m/>
    <m/>
  </r>
  <r>
    <x v="2"/>
    <s v="Vestido De Festa Decotado Rosa Moda Feminina Plus Size"/>
    <n v="324"/>
    <n v="1"/>
    <n v="324"/>
    <x v="38"/>
    <n v="1"/>
    <x v="1"/>
    <x v="26"/>
    <x v="3"/>
    <m/>
    <m/>
  </r>
  <r>
    <x v="2"/>
    <s v="Vestido De Noiva Simples Plus Size Tamanhos 44 Ao 58"/>
    <n v="324"/>
    <n v="1"/>
    <n v="324"/>
    <x v="38"/>
    <n v="1"/>
    <x v="1"/>
    <x v="26"/>
    <x v="3"/>
    <m/>
    <m/>
  </r>
  <r>
    <x v="9"/>
    <s v="Vestido Kimono Plus Size Várias Cores Moda Outono 2021"/>
    <n v="124"/>
    <n v="1"/>
    <n v="124"/>
    <x v="38"/>
    <n v="1"/>
    <x v="1"/>
    <x v="26"/>
    <x v="3"/>
    <m/>
    <m/>
  </r>
  <r>
    <x v="4"/>
    <s v="Vestido Festa Madrinha Ciganinha Plus Size Envio Rápido"/>
    <n v="292"/>
    <n v="1"/>
    <n v="292"/>
    <x v="38"/>
    <n v="1"/>
    <x v="1"/>
    <x v="26"/>
    <x v="3"/>
    <m/>
    <m/>
  </r>
  <r>
    <x v="4"/>
    <s v="Vestido Madrinha De Casamento Moda Evangélico Ciganinha"/>
    <n v="299"/>
    <n v="1"/>
    <n v="299"/>
    <x v="38"/>
    <n v="1"/>
    <x v="1"/>
    <x v="26"/>
    <x v="3"/>
    <m/>
    <m/>
  </r>
  <r>
    <x v="4"/>
    <s v="Vestido Longo De Babado Plus Size Envio Imediato"/>
    <n v="272"/>
    <n v="1"/>
    <n v="272"/>
    <x v="38"/>
    <n v="1"/>
    <x v="1"/>
    <x v="26"/>
    <x v="3"/>
    <m/>
    <m/>
  </r>
  <r>
    <x v="4"/>
    <s v="Vestido De Madrinha De Casamento Modelo Honeymoon Envio 24h"/>
    <n v="272"/>
    <n v="1"/>
    <n v="272"/>
    <x v="38"/>
    <n v="1"/>
    <x v="1"/>
    <x v="26"/>
    <x v="3"/>
    <m/>
    <m/>
  </r>
  <r>
    <x v="2"/>
    <s v="Vestido De Noiva Simples Plus Size Tamanhos 44 Ao 58"/>
    <n v="324"/>
    <n v="1"/>
    <n v="324"/>
    <x v="38"/>
    <n v="1"/>
    <x v="1"/>
    <x v="26"/>
    <x v="3"/>
    <m/>
    <m/>
  </r>
  <r>
    <x v="3"/>
    <s v="Vestido Madrinha Plus Size Envio 24h Modelo Madri Com Renda"/>
    <n v="239"/>
    <n v="1"/>
    <n v="239"/>
    <x v="38"/>
    <n v="1"/>
    <x v="1"/>
    <x v="26"/>
    <x v="3"/>
    <m/>
    <m/>
  </r>
  <r>
    <x v="5"/>
    <s v="Vestidos Casamento Madrinha Várias Formas Elegante Plus Size"/>
    <n v="349"/>
    <n v="1"/>
    <n v="349"/>
    <x v="38"/>
    <n v="1"/>
    <x v="1"/>
    <x v="26"/>
    <x v="3"/>
    <m/>
    <m/>
  </r>
  <r>
    <x v="24"/>
    <s v="Vestido Manga Longa Elegante Modelo Amanda Envio Rápido"/>
    <n v="289"/>
    <n v="1"/>
    <n v="289"/>
    <x v="38"/>
    <n v="1"/>
    <x v="1"/>
    <x v="26"/>
    <x v="3"/>
    <m/>
    <m/>
  </r>
  <r>
    <x v="4"/>
    <s v="Vestido De Festa Envio Rápido Plus Size Várias Cores"/>
    <n v="269"/>
    <n v="1"/>
    <n v="269"/>
    <x v="38"/>
    <n v="1"/>
    <x v="1"/>
    <x v="26"/>
    <x v="3"/>
    <m/>
    <m/>
  </r>
  <r>
    <x v="3"/>
    <s v="Vestido Madrinha Plus Size Envio 24h Modelo Madri Com Renda"/>
    <n v="206"/>
    <n v="1"/>
    <n v="206"/>
    <x v="38"/>
    <n v="1"/>
    <x v="1"/>
    <x v="26"/>
    <x v="3"/>
    <m/>
    <m/>
  </r>
  <r>
    <x v="17"/>
    <s v="Vestido De Festa Longo Elegante Plus Size Tom Terracota"/>
    <n v="342"/>
    <n v="1"/>
    <n v="342"/>
    <x v="38"/>
    <n v="1"/>
    <x v="1"/>
    <x v="26"/>
    <x v="3"/>
    <m/>
    <m/>
  </r>
  <r>
    <x v="0"/>
    <s v="Vestido Curto Plus Size Social Festa Estilo Saída De Praia"/>
    <n v="118"/>
    <n v="1"/>
    <n v="118"/>
    <x v="38"/>
    <n v="1"/>
    <x v="1"/>
    <x v="26"/>
    <x v="3"/>
    <m/>
    <m/>
  </r>
  <r>
    <x v="8"/>
    <s v="Vestido De Madrinha Casamento Plus Size Envio Imediato"/>
    <n v="272"/>
    <n v="1"/>
    <n v="272"/>
    <x v="38"/>
    <n v="1"/>
    <x v="1"/>
    <x v="26"/>
    <x v="3"/>
    <m/>
    <m/>
  </r>
  <r>
    <x v="4"/>
    <s v="Vestido Festa Várias Cores Moda Ciganinha Plus Size Promoção"/>
    <n v="306"/>
    <n v="1"/>
    <n v="306"/>
    <x v="38"/>
    <n v="1"/>
    <x v="1"/>
    <x v="26"/>
    <x v="3"/>
    <m/>
    <m/>
  </r>
  <r>
    <x v="4"/>
    <s v="Vestido Vermelho Com Babado Casamento Madrinha Plus Size"/>
    <n v="306"/>
    <n v="1"/>
    <n v="306"/>
    <x v="38"/>
    <n v="1"/>
    <x v="1"/>
    <x v="26"/>
    <x v="3"/>
    <m/>
    <m/>
  </r>
  <r>
    <x v="2"/>
    <s v="Vestido Madrinha De Casamento Plus Size"/>
    <n v="324"/>
    <n v="1"/>
    <n v="324"/>
    <x v="38"/>
    <n v="1"/>
    <x v="1"/>
    <x v="26"/>
    <x v="3"/>
    <m/>
    <m/>
  </r>
  <r>
    <x v="24"/>
    <s v="Vestido Manga Longa Elegante Modelo Amanda Envio Rápido"/>
    <n v="289"/>
    <n v="1"/>
    <n v="289"/>
    <x v="38"/>
    <n v="1"/>
    <x v="1"/>
    <x v="26"/>
    <x v="3"/>
    <m/>
    <m/>
  </r>
  <r>
    <x v="1"/>
    <s v="Cropped De Festa Primavera Verão Moda Praia Pronta Entrega"/>
    <n v="67"/>
    <n v="1"/>
    <n v="67"/>
    <x v="38"/>
    <n v="1"/>
    <x v="1"/>
    <x v="26"/>
    <x v="3"/>
    <m/>
    <m/>
  </r>
  <r>
    <x v="0"/>
    <s v="Vestido Social De Festa Plus Size Curto Plus Size Promoção"/>
    <n v="124"/>
    <n v="1"/>
    <n v="124"/>
    <x v="38"/>
    <n v="1"/>
    <x v="1"/>
    <x v="26"/>
    <x v="3"/>
    <m/>
    <m/>
  </r>
  <r>
    <x v="17"/>
    <s v="Vestido Longo Elegante Crepe Manga Longa Forrado Com Bojo"/>
    <n v="342"/>
    <n v="1"/>
    <n v="342"/>
    <x v="38"/>
    <n v="1"/>
    <x v="1"/>
    <x v="26"/>
    <x v="3"/>
    <m/>
    <m/>
  </r>
  <r>
    <x v="9"/>
    <s v="Vestido Kimono Plus Size Várias Cores Moda Outono 2021"/>
    <n v="124"/>
    <n v="1"/>
    <n v="124"/>
    <x v="38"/>
    <n v="1"/>
    <x v="1"/>
    <x v="26"/>
    <x v="3"/>
    <m/>
    <m/>
  </r>
  <r>
    <x v="1"/>
    <s v="Blusa Cropped De Alcinha Social Saída De Praia Plus Size"/>
    <n v="129"/>
    <n v="1"/>
    <n v="129"/>
    <x v="38"/>
    <n v="1"/>
    <x v="1"/>
    <x v="26"/>
    <x v="3"/>
    <m/>
    <m/>
  </r>
  <r>
    <x v="2"/>
    <s v="Vestido Casamento Elegante Transpassado Plus Size Envio 24h"/>
    <n v="262"/>
    <n v="1"/>
    <n v="262"/>
    <x v="38"/>
    <n v="1"/>
    <x v="1"/>
    <x v="26"/>
    <x v="3"/>
    <m/>
    <m/>
  </r>
  <r>
    <x v="17"/>
    <s v="Vestido De Madrinha E Noiva Casamento Civil Plus Size"/>
    <n v="342"/>
    <n v="1"/>
    <n v="342"/>
    <x v="38"/>
    <n v="1"/>
    <x v="1"/>
    <x v="26"/>
    <x v="3"/>
    <m/>
    <m/>
  </r>
  <r>
    <x v="8"/>
    <s v="Vestido Casamento Madrinha Noiva Plus Size Moda Feminina ."/>
    <n v="319"/>
    <n v="1"/>
    <n v="319"/>
    <x v="38"/>
    <n v="1"/>
    <x v="1"/>
    <x v="26"/>
    <x v="3"/>
    <m/>
    <m/>
  </r>
  <r>
    <x v="6"/>
    <s v="Vestido De Festa Madrinha De Casamento Plus Size Exclusiva"/>
    <n v="309"/>
    <n v="1"/>
    <n v="309"/>
    <x v="38"/>
    <n v="1"/>
    <x v="1"/>
    <x v="26"/>
    <x v="3"/>
    <m/>
    <m/>
  </r>
  <r>
    <x v="4"/>
    <s v="Vestido Longo Azul Tiffany Madrinha De Casamento"/>
    <n v="319"/>
    <n v="1"/>
    <n v="319"/>
    <x v="38"/>
    <n v="1"/>
    <x v="1"/>
    <x v="26"/>
    <x v="3"/>
    <m/>
    <m/>
  </r>
  <r>
    <x v="6"/>
    <s v="Vestidos De Noiva Casamento Madrinha Plus Size Com Fenda"/>
    <n v="299"/>
    <n v="1"/>
    <n v="299"/>
    <x v="38"/>
    <n v="1"/>
    <x v="1"/>
    <x v="26"/>
    <x v="3"/>
    <m/>
    <m/>
  </r>
  <r>
    <x v="1"/>
    <s v="Cropped Primavera Verão Blogueira Praia Plus Size Envio 24h"/>
    <n v="59.9"/>
    <n v="1"/>
    <n v="59.9"/>
    <x v="38"/>
    <n v="1"/>
    <x v="1"/>
    <x v="26"/>
    <x v="3"/>
    <m/>
    <m/>
  </r>
  <r>
    <x v="2"/>
    <s v="Vestidos Para Casamento Noiva Civil Branco Plus Size"/>
    <n v="324"/>
    <n v="1"/>
    <n v="324"/>
    <x v="38"/>
    <n v="1"/>
    <x v="1"/>
    <x v="26"/>
    <x v="3"/>
    <m/>
    <m/>
  </r>
  <r>
    <x v="14"/>
    <s v="Saia Envelope Moda Saída De Praia Envio Imediato"/>
    <n v="119"/>
    <n v="1"/>
    <n v="119"/>
    <x v="38"/>
    <n v="1"/>
    <x v="1"/>
    <x v="26"/>
    <x v="3"/>
    <m/>
    <m/>
  </r>
  <r>
    <x v="2"/>
    <s v="Vestido Evangélico Longo Festa Plus Size Limitado Envio 24h"/>
    <n v="262"/>
    <n v="1"/>
    <n v="262"/>
    <x v="38"/>
    <n v="1"/>
    <x v="1"/>
    <x v="26"/>
    <x v="3"/>
    <m/>
    <m/>
  </r>
  <r>
    <x v="0"/>
    <s v="Vestido Social De Festa Plus Size Curto Plus Size Promoção"/>
    <n v="124"/>
    <n v="1"/>
    <n v="124"/>
    <x v="38"/>
    <n v="1"/>
    <x v="1"/>
    <x v="26"/>
    <x v="3"/>
    <m/>
    <m/>
  </r>
  <r>
    <x v="4"/>
    <s v="Vestido Festa Várias Cores Moda Ciganinha Plus Size Promoção"/>
    <n v="306"/>
    <n v="1"/>
    <n v="306"/>
    <x v="38"/>
    <n v="1"/>
    <x v="1"/>
    <x v="26"/>
    <x v="3"/>
    <m/>
    <m/>
  </r>
  <r>
    <x v="7"/>
    <s v="Camisa Feminina Evangélica Moda Social Manga Longa Plus Size"/>
    <n v="78.900000000000006"/>
    <n v="1"/>
    <n v="78.900000000000006"/>
    <x v="38"/>
    <n v="1"/>
    <x v="1"/>
    <x v="26"/>
    <x v="3"/>
    <m/>
    <m/>
  </r>
  <r>
    <x v="0"/>
    <s v="Vestido Curta Kimono Casual Social Festa Plus Size Promoção"/>
    <n v="109.9"/>
    <n v="1"/>
    <n v="109.9"/>
    <x v="38"/>
    <n v="1"/>
    <x v="1"/>
    <x v="26"/>
    <x v="3"/>
    <m/>
    <m/>
  </r>
  <r>
    <x v="4"/>
    <s v="Vestido Festa Várias Cores Moda Ciganinha Plus Size Promoção"/>
    <n v="306"/>
    <n v="1"/>
    <n v="306"/>
    <x v="38"/>
    <n v="1"/>
    <x v="1"/>
    <x v="26"/>
    <x v="3"/>
    <m/>
    <m/>
  </r>
  <r>
    <x v="4"/>
    <s v="Vestido Evangélico De Madrinha Envio Rápido Plus Size"/>
    <n v="269"/>
    <n v="1"/>
    <n v="269"/>
    <x v="38"/>
    <n v="1"/>
    <x v="1"/>
    <x v="26"/>
    <x v="3"/>
    <m/>
    <m/>
  </r>
  <r>
    <x v="7"/>
    <s v="Blusa Evangélica Manga Bufante Social Plus Size Promoção"/>
    <n v="78.900000000000006"/>
    <n v="1"/>
    <n v="78.900000000000006"/>
    <x v="38"/>
    <n v="1"/>
    <x v="1"/>
    <x v="26"/>
    <x v="3"/>
    <m/>
    <m/>
  </r>
  <r>
    <x v="2"/>
    <s v="Vestido Longo Rosa Madrinha De Casamento Plus Size"/>
    <n v="324"/>
    <n v="1"/>
    <n v="324"/>
    <x v="38"/>
    <n v="1"/>
    <x v="1"/>
    <x v="26"/>
    <x v="3"/>
    <m/>
    <m/>
  </r>
  <r>
    <x v="8"/>
    <s v="Vestido Longo Casamento Madrinha Decote E Fenda Plus Size"/>
    <n v="329"/>
    <n v="1"/>
    <n v="329"/>
    <x v="38"/>
    <n v="1"/>
    <x v="1"/>
    <x v="26"/>
    <x v="3"/>
    <m/>
    <m/>
  </r>
  <r>
    <x v="5"/>
    <s v="Vestido De Festa Multiformas Varias Amarrações Tam P Ao Xxg"/>
    <n v="324.57"/>
    <n v="1"/>
    <n v="324.57"/>
    <x v="38"/>
    <n v="1"/>
    <x v="1"/>
    <x v="26"/>
    <x v="3"/>
    <m/>
    <m/>
  </r>
  <r>
    <x v="17"/>
    <s v="Vestido De Madrinha Modelo Plus Size Caroline Envio Rápido"/>
    <n v="279"/>
    <n v="1"/>
    <n v="279"/>
    <x v="38"/>
    <n v="1"/>
    <x v="1"/>
    <x v="26"/>
    <x v="3"/>
    <m/>
    <m/>
  </r>
  <r>
    <x v="4"/>
    <s v="Vestido Vermelho Com Babado Casamento Madrinha Plus Size"/>
    <n v="299"/>
    <n v="1"/>
    <n v="299"/>
    <x v="38"/>
    <n v="1"/>
    <x v="1"/>
    <x v="26"/>
    <x v="3"/>
    <m/>
    <m/>
  </r>
  <r>
    <x v="4"/>
    <s v="Vestido De Festa Ombro A Ombro Ciganinha Plus Size"/>
    <n v="312"/>
    <n v="1"/>
    <n v="312"/>
    <x v="38"/>
    <n v="1"/>
    <x v="1"/>
    <x v="26"/>
    <x v="3"/>
    <m/>
    <m/>
  </r>
  <r>
    <x v="5"/>
    <s v="Vestido De Madrinha Longo Multiformas Plus Size Envio Rápido"/>
    <n v="239.9"/>
    <n v="1"/>
    <n v="239.9"/>
    <x v="38"/>
    <n v="1"/>
    <x v="1"/>
    <x v="26"/>
    <x v="3"/>
    <m/>
    <m/>
  </r>
  <r>
    <x v="24"/>
    <s v="Vestido Manga Longa Elegante Modelo Amanda Envio Rápido"/>
    <n v="289"/>
    <n v="1"/>
    <n v="289"/>
    <x v="38"/>
    <n v="1"/>
    <x v="1"/>
    <x v="26"/>
    <x v="3"/>
    <m/>
    <m/>
  </r>
  <r>
    <x v="9"/>
    <s v="Vestido Plus Size Kimono Moda Roupas Femininas"/>
    <n v="124"/>
    <n v="1"/>
    <n v="124"/>
    <x v="38"/>
    <n v="1"/>
    <x v="1"/>
    <x v="26"/>
    <x v="3"/>
    <m/>
    <m/>
  </r>
  <r>
    <x v="5"/>
    <s v="Vestido Social Formatura Plus Size Multiformas Envio 24h"/>
    <n v="239.9"/>
    <n v="1"/>
    <n v="239.9"/>
    <x v="38"/>
    <n v="1"/>
    <x v="1"/>
    <x v="26"/>
    <x v="3"/>
    <m/>
    <m/>
  </r>
  <r>
    <x v="25"/>
    <s v="Blusa Feminina Manga Longa Elegante Azul Claro Plus Size"/>
    <n v="84"/>
    <n v="1"/>
    <n v="84"/>
    <x v="38"/>
    <n v="1"/>
    <x v="1"/>
    <x v="26"/>
    <x v="3"/>
    <m/>
    <m/>
  </r>
  <r>
    <x v="1"/>
    <s v="Cropped Feminino Curto Rosa Saída De Praia Plus Size Até 58"/>
    <n v="126"/>
    <n v="1"/>
    <n v="126"/>
    <x v="38"/>
    <n v="1"/>
    <x v="1"/>
    <x v="26"/>
    <x v="3"/>
    <m/>
    <m/>
  </r>
  <r>
    <x v="0"/>
    <s v="Vestido Social De Festa Plus Size Curto Plus Size Promoção"/>
    <n v="124"/>
    <n v="1"/>
    <n v="124"/>
    <x v="38"/>
    <n v="1"/>
    <x v="1"/>
    <x v="26"/>
    <x v="3"/>
    <m/>
    <m/>
  </r>
  <r>
    <x v="4"/>
    <s v="Vestido De Festa Envio Rápido Plus Size Várias Cores"/>
    <n v="269"/>
    <n v="1"/>
    <n v="269"/>
    <x v="38"/>
    <n v="1"/>
    <x v="1"/>
    <x v="26"/>
    <x v="3"/>
    <m/>
    <m/>
  </r>
  <r>
    <x v="5"/>
    <s v="Vestido De Madrinha Longo Multiformas Plus Size Envio Rápido"/>
    <n v="239.9"/>
    <n v="1"/>
    <n v="239.9"/>
    <x v="38"/>
    <n v="1"/>
    <x v="1"/>
    <x v="26"/>
    <x v="3"/>
    <m/>
    <m/>
  </r>
  <r>
    <x v="1"/>
    <s v="Conjunto Feminino Cropped E Saia Envelope Primavera Verão"/>
    <n v="286"/>
    <n v="1"/>
    <n v="286"/>
    <x v="38"/>
    <n v="1"/>
    <x v="1"/>
    <x v="26"/>
    <x v="3"/>
    <m/>
    <m/>
  </r>
  <r>
    <x v="4"/>
    <s v="Vestido De Festa Envio Rápido Plus Size Várias Cores"/>
    <n v="269"/>
    <n v="1"/>
    <n v="269"/>
    <x v="38"/>
    <n v="1"/>
    <x v="1"/>
    <x v="26"/>
    <x v="3"/>
    <m/>
    <m/>
  </r>
  <r>
    <x v="1"/>
    <s v="Kit Conjunto Cropped Com Bojo E Saia Estilo Mullet Lindo"/>
    <n v="297"/>
    <n v="1"/>
    <n v="297"/>
    <x v="38"/>
    <n v="1"/>
    <x v="1"/>
    <x v="26"/>
    <x v="3"/>
    <m/>
    <m/>
  </r>
  <r>
    <x v="2"/>
    <s v="Vestido De Festa Decotado Rosa Moda Feminina Plus Size"/>
    <n v="317"/>
    <n v="2"/>
    <n v="634"/>
    <x v="38"/>
    <n v="1"/>
    <x v="1"/>
    <x v="26"/>
    <x v="3"/>
    <m/>
    <m/>
  </r>
  <r>
    <x v="4"/>
    <s v="Vestido De Festa Ombro A Ombro Ciganinha Plus Size Envio 24h"/>
    <n v="224"/>
    <n v="1"/>
    <n v="224"/>
    <x v="38"/>
    <n v="1"/>
    <x v="1"/>
    <x v="26"/>
    <x v="3"/>
    <m/>
    <m/>
  </r>
  <r>
    <x v="6"/>
    <s v="Vestido Elegante Madrinha Casamento Plus Size Pronta Entrega"/>
    <n v="242"/>
    <n v="1"/>
    <n v="242"/>
    <x v="38"/>
    <n v="1"/>
    <x v="1"/>
    <x v="26"/>
    <x v="3"/>
    <m/>
    <m/>
  </r>
  <r>
    <x v="12"/>
    <s v="Conjunto 4 Cropped Feminino Plus Size Atacado Promoção"/>
    <n v="42"/>
    <n v="1"/>
    <n v="42"/>
    <x v="38"/>
    <n v="1"/>
    <x v="1"/>
    <x v="26"/>
    <x v="3"/>
    <m/>
    <m/>
  </r>
  <r>
    <x v="21"/>
    <s v="Vestido Longo De Festa Social Plus Size Madrinha Florido"/>
    <n v="327"/>
    <n v="1"/>
    <n v="327"/>
    <x v="38"/>
    <n v="1"/>
    <x v="1"/>
    <x v="26"/>
    <x v="3"/>
    <m/>
    <m/>
  </r>
  <r>
    <x v="17"/>
    <s v="Vestido De Festa Terracota Manga Longa Elegante Plus Size"/>
    <n v="342"/>
    <n v="1"/>
    <n v="342"/>
    <x v="38"/>
    <n v="1"/>
    <x v="1"/>
    <x v="26"/>
    <x v="3"/>
    <m/>
    <m/>
  </r>
  <r>
    <x v="12"/>
    <s v="Kit 4 Cropped Várias Cores Plus Size Atacado Promoção"/>
    <n v="46"/>
    <n v="1"/>
    <n v="46"/>
    <x v="38"/>
    <n v="1"/>
    <x v="1"/>
    <x v="26"/>
    <x v="3"/>
    <m/>
    <m/>
  </r>
  <r>
    <x v="4"/>
    <s v="Vestido Evangélico Madrinha Longo Casamento Noiva Plus Size"/>
    <n v="306"/>
    <n v="1"/>
    <n v="306"/>
    <x v="38"/>
    <n v="1"/>
    <x v="1"/>
    <x v="26"/>
    <x v="3"/>
    <m/>
    <m/>
  </r>
  <r>
    <x v="1"/>
    <s v="Cropped Primavera Verão Blogueira Praia Plus Size Envio 24h"/>
    <n v="59.9"/>
    <n v="1"/>
    <n v="59.9"/>
    <x v="38"/>
    <n v="1"/>
    <x v="1"/>
    <x v="26"/>
    <x v="3"/>
    <m/>
    <m/>
  </r>
  <r>
    <x v="3"/>
    <s v="Vestido De Noiva Simples Plus Size 8 Cores Tamanhos Até 58"/>
    <n v="274"/>
    <n v="1"/>
    <n v="274"/>
    <x v="38"/>
    <n v="1"/>
    <x v="1"/>
    <x v="26"/>
    <x v="3"/>
    <m/>
    <m/>
  </r>
  <r>
    <x v="4"/>
    <s v="Vestido Festa Várias Cores Moda Ciganinha Plus Size Promoção"/>
    <n v="294"/>
    <n v="1"/>
    <n v="294"/>
    <x v="38"/>
    <n v="1"/>
    <x v="1"/>
    <x v="26"/>
    <x v="3"/>
    <m/>
    <m/>
  </r>
  <r>
    <x v="5"/>
    <s v="Vestido De Festa Várias Amarrações Para Madrinha Envio 24h"/>
    <n v="249"/>
    <n v="1"/>
    <n v="249"/>
    <x v="38"/>
    <n v="1"/>
    <x v="1"/>
    <x v="26"/>
    <x v="3"/>
    <m/>
    <m/>
  </r>
  <r>
    <x v="2"/>
    <s v="Vestido De Festa Transpassado Longo Decotado Oferta Limitada"/>
    <n v="306"/>
    <n v="1"/>
    <n v="306"/>
    <x v="38"/>
    <n v="1"/>
    <x v="1"/>
    <x v="26"/>
    <x v="3"/>
    <m/>
    <m/>
  </r>
  <r>
    <x v="2"/>
    <s v="Vestido De Noiva Simples Plus Size Tamanhos 44 Ao 58"/>
    <n v="317"/>
    <n v="1"/>
    <n v="317"/>
    <x v="38"/>
    <n v="1"/>
    <x v="1"/>
    <x v="26"/>
    <x v="3"/>
    <m/>
    <m/>
  </r>
  <r>
    <x v="2"/>
    <s v="Vestido Longo Rosê Madrinha De Casamento Plus Size Promoção"/>
    <n v="317"/>
    <n v="1"/>
    <n v="317"/>
    <x v="38"/>
    <n v="1"/>
    <x v="1"/>
    <x v="26"/>
    <x v="3"/>
    <m/>
    <m/>
  </r>
  <r>
    <x v="2"/>
    <s v="Vestido Longo Transpassado Elegante Várias Cores Plus Size"/>
    <n v="289"/>
    <n v="1"/>
    <n v="289"/>
    <x v="38"/>
    <n v="1"/>
    <x v="1"/>
    <x v="26"/>
    <x v="3"/>
    <m/>
    <m/>
  </r>
  <r>
    <x v="1"/>
    <s v="Cropped Feminino Curto Rosa Saída De Praia Plus Size Até 58"/>
    <n v="120"/>
    <n v="1"/>
    <n v="120"/>
    <x v="38"/>
    <n v="1"/>
    <x v="1"/>
    <x v="26"/>
    <x v="3"/>
    <m/>
    <m/>
  </r>
  <r>
    <x v="13"/>
    <s v="Vestido De Gala Baile De Formatura Moda Plus Size Com Decote"/>
    <n v="336"/>
    <n v="1"/>
    <n v="336"/>
    <x v="38"/>
    <n v="1"/>
    <x v="1"/>
    <x v="26"/>
    <x v="3"/>
    <m/>
    <m/>
  </r>
  <r>
    <x v="4"/>
    <s v="Vestido Para Festa De Casamento Ombro A Ombro Ciganinha"/>
    <n v="299"/>
    <n v="1"/>
    <n v="299"/>
    <x v="38"/>
    <n v="1"/>
    <x v="1"/>
    <x v="26"/>
    <x v="3"/>
    <m/>
    <m/>
  </r>
  <r>
    <x v="3"/>
    <s v="Vestido Longo Azul Serenity Madrinha De Casamento Plus Size"/>
    <n v="267"/>
    <n v="1"/>
    <n v="267"/>
    <x v="38"/>
    <n v="1"/>
    <x v="1"/>
    <x v="26"/>
    <x v="3"/>
    <m/>
    <m/>
  </r>
  <r>
    <x v="6"/>
    <s v="Vestido De Madrinha Moda Feminina Grega Saia Longa Plus Size"/>
    <n v="284"/>
    <n v="1"/>
    <n v="284"/>
    <x v="38"/>
    <n v="1"/>
    <x v="1"/>
    <x v="26"/>
    <x v="3"/>
    <m/>
    <m/>
  </r>
  <r>
    <x v="9"/>
    <s v="Vestido Kimono Plus Size Várias Cores Moda Outono 2021"/>
    <n v="112"/>
    <n v="1"/>
    <n v="112"/>
    <x v="38"/>
    <n v="1"/>
    <x v="1"/>
    <x v="26"/>
    <x v="3"/>
    <m/>
    <m/>
  </r>
  <r>
    <x v="4"/>
    <s v="Vestido Longo Ombro A Ombro Rosa Bebê Para Madrinha"/>
    <n v="299"/>
    <n v="1"/>
    <n v="299"/>
    <x v="38"/>
    <n v="1"/>
    <x v="1"/>
    <x v="26"/>
    <x v="3"/>
    <m/>
    <m/>
  </r>
  <r>
    <x v="17"/>
    <s v="Vestido De Festa E Madrinha Manga Longa Com Tule Promoção"/>
    <n v="279"/>
    <n v="1"/>
    <n v="279"/>
    <x v="38"/>
    <n v="1"/>
    <x v="1"/>
    <x v="26"/>
    <x v="3"/>
    <m/>
    <m/>
  </r>
  <r>
    <x v="2"/>
    <s v="Vestido Madrinha Confortável Plus Size Promoção Limitado"/>
    <n v="309"/>
    <n v="1"/>
    <n v="309"/>
    <x v="38"/>
    <n v="1"/>
    <x v="1"/>
    <x v="26"/>
    <x v="3"/>
    <m/>
    <m/>
  </r>
  <r>
    <x v="17"/>
    <s v="Vestido Longo Elegante Crepe Manga Longa Forrado Com Bojo"/>
    <n v="352"/>
    <n v="1"/>
    <n v="352"/>
    <x v="38"/>
    <n v="1"/>
    <x v="1"/>
    <x v="26"/>
    <x v="3"/>
    <m/>
    <m/>
  </r>
  <r>
    <x v="13"/>
    <s v="Vestido Madrinha De Casamento Romântico Elegante Envio 24h"/>
    <n v="239"/>
    <n v="1"/>
    <n v="239"/>
    <x v="38"/>
    <n v="1"/>
    <x v="1"/>
    <x v="26"/>
    <x v="3"/>
    <m/>
    <m/>
  </r>
  <r>
    <x v="4"/>
    <s v="Vestido De Festa Ombro A Ombro Ciganinha Plus Size"/>
    <n v="299"/>
    <n v="1"/>
    <n v="299"/>
    <x v="38"/>
    <n v="1"/>
    <x v="1"/>
    <x v="26"/>
    <x v="3"/>
    <m/>
    <m/>
  </r>
  <r>
    <x v="5"/>
    <s v="Vestido De Festa Multiformas Modelo Anathan Pronta Entrega"/>
    <n v="249"/>
    <n v="1"/>
    <n v="249"/>
    <x v="38"/>
    <n v="1"/>
    <x v="1"/>
    <x v="26"/>
    <x v="3"/>
    <m/>
    <m/>
  </r>
  <r>
    <x v="1"/>
    <s v="Conjunto Cropped Elegante Estampa Animal Print Saia Envelope"/>
    <n v="259"/>
    <n v="1"/>
    <n v="259"/>
    <x v="38"/>
    <n v="1"/>
    <x v="1"/>
    <x v="26"/>
    <x v="3"/>
    <m/>
    <m/>
  </r>
  <r>
    <x v="9"/>
    <s v="Vestido Plus Size Kimono Moda Roupas Femininas"/>
    <n v="112"/>
    <n v="1"/>
    <n v="112"/>
    <x v="38"/>
    <n v="1"/>
    <x v="1"/>
    <x v="26"/>
    <x v="3"/>
    <m/>
    <m/>
  </r>
  <r>
    <x v="9"/>
    <s v="Vestido Plus Size Kimono Moda Roupas Femininas"/>
    <n v="112"/>
    <n v="1"/>
    <n v="112"/>
    <x v="38"/>
    <n v="1"/>
    <x v="1"/>
    <x v="26"/>
    <x v="3"/>
    <m/>
    <m/>
  </r>
  <r>
    <x v="21"/>
    <s v="Vestido Longo De Festa Social Plus Size Madrinha Florido"/>
    <n v="327"/>
    <n v="1"/>
    <n v="327"/>
    <x v="38"/>
    <n v="1"/>
    <x v="1"/>
    <x v="26"/>
    <x v="3"/>
    <m/>
    <m/>
  </r>
  <r>
    <x v="9"/>
    <s v="Conjunto De 3 Vestido Curtos Moda Verão Para Revenda Atacado"/>
    <n v="79"/>
    <n v="3"/>
    <n v="237"/>
    <x v="38"/>
    <n v="1"/>
    <x v="1"/>
    <x v="26"/>
    <x v="3"/>
    <m/>
    <m/>
  </r>
  <r>
    <x v="2"/>
    <s v="Vestido Longo Rosa Madrinha De Casamento Plus Size"/>
    <n v="309"/>
    <n v="1"/>
    <n v="309"/>
    <x v="38"/>
    <n v="1"/>
    <x v="1"/>
    <x v="26"/>
    <x v="3"/>
    <m/>
    <m/>
  </r>
  <r>
    <x v="12"/>
    <s v="Kit 4 Cropped Várias Cores Plus Size Atacado Promoção"/>
    <n v="46"/>
    <n v="1"/>
    <n v="46"/>
    <x v="38"/>
    <n v="1"/>
    <x v="1"/>
    <x v="26"/>
    <x v="3"/>
    <m/>
    <m/>
  </r>
  <r>
    <x v="4"/>
    <s v="Vestido Festa Várias Cores Moda Ciganinha Plus Size Promoção"/>
    <n v="287"/>
    <n v="1"/>
    <n v="287"/>
    <x v="38"/>
    <n v="1"/>
    <x v="1"/>
    <x v="26"/>
    <x v="3"/>
    <m/>
    <m/>
  </r>
  <r>
    <x v="8"/>
    <s v="Vestido Casamento Madrinha Formatura Plus Size Verde Tiffany"/>
    <n v="314"/>
    <n v="1"/>
    <n v="314"/>
    <x v="38"/>
    <n v="1"/>
    <x v="1"/>
    <x v="26"/>
    <x v="3"/>
    <m/>
    <m/>
  </r>
  <r>
    <x v="6"/>
    <s v="Vestido Longo Festa Madrinha Casamento Preto Com Desconto"/>
    <n v="284"/>
    <n v="1"/>
    <n v="284"/>
    <x v="38"/>
    <n v="1"/>
    <x v="1"/>
    <x v="26"/>
    <x v="3"/>
    <m/>
    <m/>
  </r>
  <r>
    <x v="9"/>
    <s v="Vestido Kimono Plus Size Várias Cores Moda Outono 2021"/>
    <n v="112"/>
    <n v="1"/>
    <n v="112"/>
    <x v="38"/>
    <n v="1"/>
    <x v="1"/>
    <x v="26"/>
    <x v="3"/>
    <m/>
    <m/>
  </r>
  <r>
    <x v="4"/>
    <s v="Vestido Longo Festa Madrinha De Casamento Plus Size"/>
    <n v="299"/>
    <n v="1"/>
    <n v="299"/>
    <x v="38"/>
    <n v="1"/>
    <x v="1"/>
    <x v="26"/>
    <x v="3"/>
    <m/>
    <m/>
  </r>
  <r>
    <x v="2"/>
    <s v="Vestido Longo Rosa Madrinha De Casamento Plus Size"/>
    <n v="309"/>
    <n v="1"/>
    <n v="309"/>
    <x v="38"/>
    <n v="1"/>
    <x v="1"/>
    <x v="26"/>
    <x v="3"/>
    <m/>
    <m/>
  </r>
  <r>
    <x v="1"/>
    <s v="Conjunto Feminino Cropped E Saia Envelope Primavera Verão"/>
    <n v="286"/>
    <n v="1"/>
    <n v="286"/>
    <x v="38"/>
    <n v="1"/>
    <x v="1"/>
    <x v="26"/>
    <x v="3"/>
    <m/>
    <m/>
  </r>
  <r>
    <x v="2"/>
    <s v="Vestido Casamento Transpassado Forrado Tamanhos Plus Size"/>
    <n v="309"/>
    <n v="1"/>
    <n v="309"/>
    <x v="38"/>
    <n v="1"/>
    <x v="1"/>
    <x v="26"/>
    <x v="3"/>
    <m/>
    <m/>
  </r>
  <r>
    <x v="4"/>
    <s v="Vestido Festa Várias Cores Moda Ciganinha Plus Size Promoção"/>
    <n v="287"/>
    <n v="1"/>
    <n v="287"/>
    <x v="38"/>
    <n v="1"/>
    <x v="1"/>
    <x v="26"/>
    <x v="3"/>
    <m/>
    <m/>
  </r>
  <r>
    <x v="2"/>
    <m/>
    <n v="361.1"/>
    <n v="1"/>
    <n v="361.1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21"/>
    <m/>
    <n v="355.99"/>
    <n v="1"/>
    <n v="355.99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5"/>
    <m/>
    <n v="385.69"/>
    <n v="1"/>
    <n v="385.69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1"/>
    <m/>
    <n v="158.18"/>
    <n v="1"/>
    <n v="158.18"/>
    <x v="39"/>
    <n v="1"/>
    <x v="1"/>
    <x v="27"/>
    <x v="4"/>
    <m/>
    <m/>
  </r>
  <r>
    <x v="14"/>
    <m/>
    <n v="194.68"/>
    <n v="1"/>
    <n v="194.68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26"/>
    <m/>
    <n v="298.02"/>
    <n v="1"/>
    <n v="298.02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6"/>
    <m/>
    <n v="385.69"/>
    <n v="1"/>
    <n v="385.69"/>
    <x v="39"/>
    <n v="1"/>
    <x v="1"/>
    <x v="27"/>
    <x v="4"/>
    <m/>
    <m/>
  </r>
  <r>
    <x v="20"/>
    <m/>
    <n v="329.05"/>
    <n v="1"/>
    <n v="329.05"/>
    <x v="39"/>
    <n v="1"/>
    <x v="1"/>
    <x v="27"/>
    <x v="4"/>
    <m/>
    <m/>
  </r>
  <r>
    <x v="9"/>
    <m/>
    <n v="148.88999999999999"/>
    <n v="1"/>
    <n v="148.88999999999999"/>
    <x v="39"/>
    <n v="1"/>
    <x v="1"/>
    <x v="27"/>
    <x v="4"/>
    <m/>
    <m/>
  </r>
  <r>
    <x v="27"/>
    <m/>
    <n v="235.73"/>
    <n v="1"/>
    <n v="235.73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5"/>
    <m/>
    <n v="353.43"/>
    <n v="1"/>
    <n v="353.43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0"/>
    <m/>
    <n v="147.61000000000001"/>
    <n v="1"/>
    <n v="147.61000000000001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17"/>
    <m/>
    <n v="329.05"/>
    <n v="1"/>
    <n v="329.05"/>
    <x v="39"/>
    <n v="1"/>
    <x v="1"/>
    <x v="27"/>
    <x v="4"/>
    <m/>
    <m/>
  </r>
  <r>
    <x v="3"/>
    <m/>
    <n v="305.54000000000002"/>
    <n v="1"/>
    <n v="305.54000000000002"/>
    <x v="39"/>
    <n v="1"/>
    <x v="1"/>
    <x v="27"/>
    <x v="4"/>
    <m/>
    <m/>
  </r>
  <r>
    <x v="18"/>
    <m/>
    <n v="283.81"/>
    <n v="1"/>
    <n v="283.81"/>
    <x v="39"/>
    <n v="1"/>
    <x v="1"/>
    <x v="27"/>
    <x v="4"/>
    <m/>
    <m/>
  </r>
  <r>
    <x v="26"/>
    <m/>
    <n v="298.02"/>
    <n v="1"/>
    <n v="298.02"/>
    <x v="39"/>
    <n v="1"/>
    <x v="1"/>
    <x v="27"/>
    <x v="4"/>
    <m/>
    <m/>
  </r>
  <r>
    <x v="9"/>
    <m/>
    <n v="148.88999999999999"/>
    <n v="1"/>
    <n v="148.88999999999999"/>
    <x v="39"/>
    <n v="1"/>
    <x v="1"/>
    <x v="27"/>
    <x v="4"/>
    <m/>
    <m/>
  </r>
  <r>
    <x v="21"/>
    <m/>
    <n v="355.99"/>
    <n v="1"/>
    <n v="355.99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20"/>
    <m/>
    <n v="329.05"/>
    <n v="1"/>
    <n v="329.05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18"/>
    <m/>
    <n v="283.81"/>
    <n v="1"/>
    <n v="283.81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21"/>
    <m/>
    <n v="355.99"/>
    <n v="1"/>
    <n v="355.99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3"/>
    <m/>
    <n v="305.54000000000002"/>
    <n v="1"/>
    <n v="305.54000000000002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20"/>
    <m/>
    <n v="329.05"/>
    <n v="1"/>
    <n v="329.05"/>
    <x v="39"/>
    <n v="1"/>
    <x v="1"/>
    <x v="27"/>
    <x v="4"/>
    <m/>
    <m/>
  </r>
  <r>
    <x v="18"/>
    <m/>
    <n v="283.81"/>
    <n v="1"/>
    <n v="283.81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3"/>
    <m/>
    <n v="305.54000000000002"/>
    <n v="1"/>
    <n v="305.54000000000002"/>
    <x v="39"/>
    <n v="1"/>
    <x v="1"/>
    <x v="27"/>
    <x v="4"/>
    <m/>
    <m/>
  </r>
  <r>
    <x v="5"/>
    <m/>
    <n v="353.43"/>
    <n v="1"/>
    <n v="353.43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4"/>
    <m/>
    <n v="325.58999999999997"/>
    <n v="1"/>
    <n v="325.58999999999997"/>
    <x v="39"/>
    <n v="1"/>
    <x v="1"/>
    <x v="27"/>
    <x v="4"/>
    <m/>
    <m/>
  </r>
  <r>
    <x v="5"/>
    <m/>
    <n v="353.43"/>
    <n v="1"/>
    <n v="353.43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8"/>
    <m/>
    <n v="350.87"/>
    <n v="1"/>
    <n v="350.87"/>
    <x v="39"/>
    <n v="1"/>
    <x v="1"/>
    <x v="27"/>
    <x v="4"/>
    <m/>
    <m/>
  </r>
  <r>
    <x v="18"/>
    <m/>
    <n v="283.81"/>
    <n v="1"/>
    <n v="283.81"/>
    <x v="39"/>
    <n v="1"/>
    <x v="1"/>
    <x v="27"/>
    <x v="4"/>
    <m/>
    <m/>
  </r>
  <r>
    <x v="19"/>
    <m/>
    <n v="446.36"/>
    <n v="1"/>
    <n v="446.36"/>
    <x v="39"/>
    <n v="1"/>
    <x v="1"/>
    <x v="27"/>
    <x v="4"/>
    <m/>
    <m/>
  </r>
  <r>
    <x v="2"/>
    <m/>
    <n v="361.1"/>
    <n v="1"/>
    <n v="361.1"/>
    <x v="39"/>
    <n v="1"/>
    <x v="1"/>
    <x v="27"/>
    <x v="4"/>
    <m/>
    <m/>
  </r>
  <r>
    <x v="22"/>
    <m/>
    <n v="235.73"/>
    <n v="1"/>
    <n v="235.73"/>
    <x v="39"/>
    <n v="1"/>
    <x v="1"/>
    <x v="27"/>
    <x v="4"/>
    <m/>
    <m/>
  </r>
  <r>
    <x v="28"/>
    <m/>
    <n v="265.27"/>
    <n v="1"/>
    <n v="265.27"/>
    <x v="39"/>
    <n v="1"/>
    <x v="1"/>
    <x v="27"/>
    <x v="4"/>
    <m/>
    <m/>
  </r>
  <r>
    <x v="4"/>
    <m/>
    <n v="280.75"/>
    <n v="1"/>
    <n v="280.75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0"/>
    <m/>
    <n v="115.01"/>
    <n v="1"/>
    <n v="115.01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15"/>
    <m/>
    <n v="296.48"/>
    <n v="1"/>
    <n v="296.48"/>
    <x v="47"/>
    <n v="2"/>
    <x v="0"/>
    <x v="28"/>
    <x v="4"/>
    <m/>
    <m/>
  </r>
  <r>
    <x v="1"/>
    <m/>
    <n v="152.1"/>
    <n v="1"/>
    <n v="152.1"/>
    <x v="47"/>
    <n v="2"/>
    <x v="0"/>
    <x v="28"/>
    <x v="4"/>
    <m/>
    <m/>
  </r>
  <r>
    <x v="29"/>
    <m/>
    <n v="199.82"/>
    <n v="1"/>
    <n v="199.82"/>
    <x v="47"/>
    <n v="2"/>
    <x v="0"/>
    <x v="28"/>
    <x v="4"/>
    <m/>
    <m/>
  </r>
  <r>
    <x v="18"/>
    <m/>
    <n v="244.73"/>
    <n v="1"/>
    <n v="244.73"/>
    <x v="47"/>
    <n v="2"/>
    <x v="0"/>
    <x v="28"/>
    <x v="4"/>
    <m/>
    <m/>
  </r>
  <r>
    <x v="28"/>
    <m/>
    <n v="365.27"/>
    <n v="1"/>
    <n v="365.27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18"/>
    <m/>
    <n v="244.73"/>
    <n v="1"/>
    <n v="244.73"/>
    <x v="47"/>
    <n v="2"/>
    <x v="0"/>
    <x v="28"/>
    <x v="4"/>
    <m/>
    <m/>
  </r>
  <r>
    <x v="3"/>
    <m/>
    <n v="247.32"/>
    <n v="1"/>
    <n v="247.32"/>
    <x v="47"/>
    <n v="2"/>
    <x v="0"/>
    <x v="28"/>
    <x v="4"/>
    <m/>
    <m/>
  </r>
  <r>
    <x v="9"/>
    <m/>
    <n v="169.9"/>
    <n v="1"/>
    <n v="169.9"/>
    <x v="47"/>
    <n v="2"/>
    <x v="0"/>
    <x v="28"/>
    <x v="4"/>
    <m/>
    <m/>
  </r>
  <r>
    <x v="9"/>
    <m/>
    <n v="169.9"/>
    <n v="1"/>
    <n v="169.9"/>
    <x v="47"/>
    <n v="2"/>
    <x v="0"/>
    <x v="28"/>
    <x v="4"/>
    <m/>
    <m/>
  </r>
  <r>
    <x v="30"/>
    <m/>
    <n v="79.900000000000006"/>
    <n v="1"/>
    <n v="79.900000000000006"/>
    <x v="47"/>
    <n v="2"/>
    <x v="0"/>
    <x v="28"/>
    <x v="4"/>
    <m/>
    <m/>
  </r>
  <r>
    <x v="31"/>
    <m/>
    <n v="139"/>
    <n v="1"/>
    <n v="139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20"/>
    <m/>
    <n v="283.72000000000003"/>
    <n v="1"/>
    <n v="283.72000000000003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32"/>
    <m/>
    <n v="515.6"/>
    <n v="1"/>
    <n v="515.6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26"/>
    <m/>
    <n v="257.17"/>
    <n v="1"/>
    <n v="257.17"/>
    <x v="47"/>
    <n v="2"/>
    <x v="0"/>
    <x v="28"/>
    <x v="4"/>
    <m/>
    <m/>
  </r>
  <r>
    <x v="26"/>
    <m/>
    <n v="257.17"/>
    <n v="1"/>
    <n v="257.17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21"/>
    <m/>
    <n v="318.95999999999998"/>
    <n v="1"/>
    <n v="318.95999999999998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18"/>
    <m/>
    <n v="244.73"/>
    <n v="1"/>
    <n v="244.73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20"/>
    <m/>
    <n v="283.72000000000003"/>
    <n v="1"/>
    <n v="283.72000000000003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18"/>
    <m/>
    <n v="244.73"/>
    <n v="1"/>
    <n v="244.73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21"/>
    <m/>
    <n v="318.95999999999998"/>
    <n v="1"/>
    <n v="318.95999999999998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22"/>
    <m/>
    <n v="235.73"/>
    <n v="1"/>
    <n v="235.73"/>
    <x v="47"/>
    <n v="2"/>
    <x v="0"/>
    <x v="28"/>
    <x v="4"/>
    <m/>
    <m/>
  </r>
  <r>
    <x v="22"/>
    <m/>
    <n v="235.73"/>
    <n v="1"/>
    <n v="235.73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2"/>
    <m/>
    <n v="311.14999999999998"/>
    <n v="1"/>
    <n v="311.14999999999998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6"/>
    <m/>
    <n v="385.69"/>
    <n v="1"/>
    <n v="385.69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18"/>
    <m/>
    <n v="244.73"/>
    <n v="1"/>
    <n v="244.73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6"/>
    <m/>
    <n v="385.69"/>
    <n v="1"/>
    <n v="385.69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5"/>
    <m/>
    <n v="296.48"/>
    <n v="1"/>
    <n v="296.48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10"/>
    <m/>
    <n v="198.48"/>
    <n v="1"/>
    <n v="198.48"/>
    <x v="47"/>
    <n v="2"/>
    <x v="0"/>
    <x v="28"/>
    <x v="4"/>
    <m/>
    <m/>
  </r>
  <r>
    <x v="4"/>
    <m/>
    <n v="280.75"/>
    <n v="1"/>
    <n v="280.75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17"/>
    <m/>
    <n v="289.43"/>
    <n v="1"/>
    <n v="289.43"/>
    <x v="47"/>
    <n v="2"/>
    <x v="0"/>
    <x v="28"/>
    <x v="4"/>
    <m/>
    <m/>
  </r>
  <r>
    <x v="21"/>
    <m/>
    <n v="318.95999999999998"/>
    <n v="1"/>
    <n v="318.95999999999998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20"/>
    <m/>
    <n v="283.72000000000003"/>
    <n v="1"/>
    <n v="283.72000000000003"/>
    <x v="47"/>
    <n v="2"/>
    <x v="0"/>
    <x v="28"/>
    <x v="4"/>
    <m/>
    <m/>
  </r>
  <r>
    <x v="5"/>
    <m/>
    <n v="304.32"/>
    <n v="1"/>
    <n v="304.32"/>
    <x v="47"/>
    <n v="2"/>
    <x v="0"/>
    <x v="28"/>
    <x v="4"/>
    <m/>
    <m/>
  </r>
  <r>
    <x v="33"/>
    <m/>
    <n v="449.8"/>
    <n v="1"/>
    <n v="449.8"/>
    <x v="47"/>
    <n v="2"/>
    <x v="0"/>
    <x v="28"/>
    <x v="4"/>
    <m/>
    <m/>
  </r>
  <r>
    <x v="8"/>
    <m/>
    <n v="302.39"/>
    <n v="1"/>
    <n v="302.39"/>
    <x v="47"/>
    <n v="2"/>
    <x v="0"/>
    <x v="28"/>
    <x v="4"/>
    <m/>
    <m/>
  </r>
  <r>
    <x v="8"/>
    <s v="Vestido Casamento Madrinha Formatura Plus Size Verde Tiffany"/>
    <n v="209"/>
    <n v="1"/>
    <n v="209"/>
    <x v="3"/>
    <n v="2"/>
    <x v="0"/>
    <x v="3"/>
    <x v="3"/>
    <m/>
    <m/>
  </r>
  <r>
    <x v="3"/>
    <s v="Vestido Evangélico Com Renda Madrinha Plus Size Envio 24h"/>
    <n v="299"/>
    <n v="1"/>
    <n v="299"/>
    <x v="3"/>
    <n v="2"/>
    <x v="0"/>
    <x v="3"/>
    <x v="3"/>
    <m/>
    <m/>
  </r>
  <r>
    <x v="4"/>
    <s v="Vestido De Festa Envio Rápido Plus Size Várias Cores"/>
    <n v="311.04000000000002"/>
    <n v="1"/>
    <n v="311.04000000000002"/>
    <x v="48"/>
    <n v="2"/>
    <x v="0"/>
    <x v="23"/>
    <x v="3"/>
    <m/>
    <m/>
  </r>
  <r>
    <x v="2"/>
    <s v="Vestido Longo Rosa Madrinha De Casamento Plus Size"/>
    <n v="299"/>
    <n v="1"/>
    <n v="299"/>
    <x v="49"/>
    <n v="2"/>
    <x v="0"/>
    <x v="22"/>
    <x v="3"/>
    <m/>
    <m/>
  </r>
  <r>
    <x v="4"/>
    <s v="Vestido De Festa Envio Rápido Plus Size Várias Cores"/>
    <n v="299"/>
    <n v="1"/>
    <n v="299"/>
    <x v="49"/>
    <n v="2"/>
    <x v="0"/>
    <x v="22"/>
    <x v="3"/>
    <m/>
    <m/>
  </r>
  <r>
    <x v="4"/>
    <s v="Vestido De Festa Envio Rápido Plus Size Várias Cores"/>
    <n v="296.67"/>
    <n v="1"/>
    <n v="296.67"/>
    <x v="49"/>
    <n v="2"/>
    <x v="0"/>
    <x v="22"/>
    <x v="3"/>
    <m/>
    <m/>
  </r>
  <r>
    <x v="4"/>
    <s v="Vestido Longo Festa Madrinha De Casamento Plus Size"/>
    <n v="296.67"/>
    <n v="1"/>
    <n v="296.67"/>
    <x v="50"/>
    <n v="2"/>
    <x v="0"/>
    <x v="21"/>
    <x v="3"/>
    <m/>
    <m/>
  </r>
  <r>
    <x v="4"/>
    <s v="Vestido Madrinha De Casamento Verde Água Plus Size"/>
    <n v="296.67"/>
    <n v="1"/>
    <n v="296.67"/>
    <x v="50"/>
    <n v="2"/>
    <x v="0"/>
    <x v="21"/>
    <x v="3"/>
    <m/>
    <m/>
  </r>
  <r>
    <x v="4"/>
    <s v="Vestido Madrinha De Casamento Verde Água Plus Size"/>
    <n v="267.89999999999998"/>
    <n v="1"/>
    <n v="267.89999999999998"/>
    <x v="50"/>
    <n v="2"/>
    <x v="0"/>
    <x v="21"/>
    <x v="3"/>
    <m/>
    <m/>
  </r>
  <r>
    <x v="18"/>
    <s v="Vestido Longo Azul Serenity Madrinha De Casamento Plus Size"/>
    <n v="324"/>
    <n v="1"/>
    <n v="324"/>
    <x v="50"/>
    <n v="2"/>
    <x v="0"/>
    <x v="21"/>
    <x v="3"/>
    <m/>
    <m/>
  </r>
  <r>
    <x v="2"/>
    <s v="Vestido De Festa Verão Todos Os Tamanhos Plus Size"/>
    <n v="79.900000000000006"/>
    <n v="1"/>
    <n v="79.900000000000006"/>
    <x v="51"/>
    <n v="2"/>
    <x v="0"/>
    <x v="20"/>
    <x v="3"/>
    <m/>
    <m/>
  </r>
  <r>
    <x v="9"/>
    <s v="Vestido Curto Social De Festa Modelo Cibele Pronta Entrega"/>
    <n v="242.44"/>
    <n v="1"/>
    <n v="242.44"/>
    <x v="51"/>
    <n v="2"/>
    <x v="0"/>
    <x v="20"/>
    <x v="3"/>
    <m/>
    <m/>
  </r>
  <r>
    <x v="4"/>
    <s v="Vestido Longo Madrinha Casamento Plus Size Oferta Limitada"/>
    <n v="209"/>
    <n v="1"/>
    <n v="209"/>
    <x v="51"/>
    <n v="2"/>
    <x v="0"/>
    <x v="20"/>
    <x v="3"/>
    <m/>
    <m/>
  </r>
  <r>
    <x v="3"/>
    <s v="Vestido Marsala Para Madrinha Casamento Plus Size Barato"/>
    <n v="284.58"/>
    <n v="1"/>
    <n v="284.58"/>
    <x v="51"/>
    <n v="2"/>
    <x v="0"/>
    <x v="20"/>
    <x v="3"/>
    <m/>
    <m/>
  </r>
  <r>
    <x v="4"/>
    <s v="Vestido Festa Várias Cores Moda Ciganinha Plus Size Promoção"/>
    <n v="209"/>
    <n v="1"/>
    <n v="209"/>
    <x v="52"/>
    <n v="2"/>
    <x v="0"/>
    <x v="19"/>
    <x v="3"/>
    <m/>
    <m/>
  </r>
  <r>
    <x v="3"/>
    <s v="Vestido Longo Preto De Festa Tamanhos Ate Plus Size"/>
    <n v="119"/>
    <n v="1"/>
    <n v="119"/>
    <x v="52"/>
    <n v="2"/>
    <x v="0"/>
    <x v="19"/>
    <x v="3"/>
    <m/>
    <m/>
  </r>
  <r>
    <x v="34"/>
    <s v="Saia Envelope Moda Saída De Praia Envio Imediato"/>
    <n v="267.89999999999998"/>
    <n v="1"/>
    <n v="267.89999999999998"/>
    <x v="52"/>
    <n v="2"/>
    <x v="0"/>
    <x v="19"/>
    <x v="3"/>
    <m/>
    <m/>
  </r>
  <r>
    <x v="18"/>
    <s v="Vestido Longo Azul Serenity Madrinha De Casamento Plus Size"/>
    <n v="329"/>
    <n v="1"/>
    <n v="329"/>
    <x v="52"/>
    <n v="2"/>
    <x v="0"/>
    <x v="19"/>
    <x v="3"/>
    <m/>
    <m/>
  </r>
  <r>
    <x v="8"/>
    <s v="Vestido De Madrinha Elegante Decotado Plus Size"/>
    <n v="79.900000000000006"/>
    <n v="1"/>
    <n v="79.900000000000006"/>
    <x v="53"/>
    <n v="2"/>
    <x v="0"/>
    <x v="18"/>
    <x v="3"/>
    <m/>
    <m/>
  </r>
  <r>
    <x v="9"/>
    <s v="Vestido Curto Social De Festa Modelo Cibele Pronta Entrega"/>
    <n v="296.67"/>
    <n v="1"/>
    <n v="296.67"/>
    <x v="53"/>
    <n v="2"/>
    <x v="0"/>
    <x v="18"/>
    <x v="3"/>
    <m/>
    <m/>
  </r>
  <r>
    <x v="4"/>
    <s v="Vestido Evangélico Madrinha Longo Casamento Noiva Plus Size"/>
    <n v="284.58"/>
    <n v="1"/>
    <n v="284.58"/>
    <x v="53"/>
    <n v="2"/>
    <x v="0"/>
    <x v="18"/>
    <x v="3"/>
    <m/>
    <m/>
  </r>
  <r>
    <x v="4"/>
    <s v="Vestido Festa Várias Cores Moda Ciganinha Plus Size Promoção"/>
    <n v="284.58"/>
    <n v="1"/>
    <n v="284.58"/>
    <x v="53"/>
    <n v="2"/>
    <x v="0"/>
    <x v="18"/>
    <x v="3"/>
    <m/>
    <m/>
  </r>
  <r>
    <x v="35"/>
    <s v="Roupas Femininas Blusa Alcinha Plus Size Sortida Revenda Atacado Tamanhos 36 ao 58"/>
    <n v="26"/>
    <n v="1"/>
    <n v="26"/>
    <x v="54"/>
    <n v="2"/>
    <x v="0"/>
    <x v="26"/>
    <x v="5"/>
    <m/>
    <m/>
  </r>
  <r>
    <x v="36"/>
    <s v="Cropped Feminino Plus Size Casual Várias Opções Primavera Verão Saída de Praia Promoção Barato"/>
    <n v="38.4"/>
    <n v="1"/>
    <n v="38.4"/>
    <x v="55"/>
    <n v="2"/>
    <x v="0"/>
    <x v="26"/>
    <x v="5"/>
    <m/>
    <m/>
  </r>
  <r>
    <x v="1"/>
    <s v="Conjunto Cropped Feminino e Saia Envelope Estilo Mullet Plus Size Moda Saída de Praia Exclusiva Promoção"/>
    <n v="104"/>
    <n v="1"/>
    <n v="104"/>
    <x v="56"/>
    <n v="2"/>
    <x v="0"/>
    <x v="27"/>
    <x v="5"/>
    <m/>
    <m/>
  </r>
  <r>
    <x v="37"/>
    <s v="Blusa Social Formal Meia Estação Moda Feminina Plus Size Várias Cores"/>
    <n v="78"/>
    <n v="1"/>
    <n v="78"/>
    <x v="57"/>
    <n v="2"/>
    <x v="0"/>
    <x v="27"/>
    <x v="5"/>
    <m/>
    <m/>
  </r>
  <r>
    <x v="36"/>
    <s v="Cropped Plus Size de Alcinha Moda Feminina Primavera Verão Bonito Barato Promoção"/>
    <n v="22.8"/>
    <n v="1"/>
    <n v="22.8"/>
    <x v="58"/>
    <n v="2"/>
    <x v="0"/>
    <x v="27"/>
    <x v="5"/>
    <m/>
    <m/>
  </r>
  <r>
    <x v="36"/>
    <s v="Cropped Feminino Plus Size Casual Várias Opções Primavera Verão Saída de Praia Promoção Barato"/>
    <n v="22.8"/>
    <n v="1"/>
    <n v="22.8"/>
    <x v="59"/>
    <n v="2"/>
    <x v="0"/>
    <x v="27"/>
    <x v="5"/>
    <m/>
    <m/>
  </r>
  <r>
    <x v="1"/>
    <s v="Conjunto Cropped Feminino e Saia Envelope Estilo Mullet Plus Size Moda Saída de Praia Exclusiva Promoção"/>
    <n v="104"/>
    <n v="1"/>
    <n v="104"/>
    <x v="60"/>
    <n v="2"/>
    <x v="0"/>
    <x v="28"/>
    <x v="5"/>
    <m/>
    <m/>
  </r>
  <r>
    <x v="35"/>
    <s v="Roupas Femininas Blusa Alcinha Plus Size Sortida Revenda Atacado Tamanhos 36 ao 58"/>
    <n v="26"/>
    <n v="1"/>
    <n v="26"/>
    <x v="61"/>
    <n v="2"/>
    <x v="0"/>
    <x v="28"/>
    <x v="5"/>
    <m/>
    <m/>
  </r>
  <r>
    <x v="0"/>
    <s v="Vestido Curto Para Festa Plus Size Moda Feminina Primavera Verão Manga Longa Causal"/>
    <n v="120"/>
    <n v="1"/>
    <n v="120"/>
    <x v="62"/>
    <n v="2"/>
    <x v="0"/>
    <x v="12"/>
    <x v="5"/>
    <m/>
    <m/>
  </r>
  <r>
    <x v="35"/>
    <s v="Roupas Femininas Blusa Alcinha Plus Size Sortida Revenda Atacado Tamanhos 36 ao 58"/>
    <n v="26"/>
    <n v="1"/>
    <n v="26"/>
    <x v="63"/>
    <n v="2"/>
    <x v="0"/>
    <x v="13"/>
    <x v="5"/>
    <m/>
    <m/>
  </r>
  <r>
    <x v="4"/>
    <s v="Vestido Longo Plus Size Madrinha De Casamento Estilo Ciganinha com Babado Duplo"/>
    <n v="303.45"/>
    <n v="1"/>
    <n v="303.45"/>
    <x v="64"/>
    <n v="2"/>
    <x v="0"/>
    <x v="13"/>
    <x v="5"/>
    <m/>
    <m/>
  </r>
  <r>
    <x v="36"/>
    <s v="Kit 6 Croppeds Para Revenda Atacado Sortidos P ao XXG Casual Social Festa Moda Roupas Femininas"/>
    <n v="27"/>
    <n v="4"/>
    <n v="108"/>
    <x v="65"/>
    <n v="2"/>
    <x v="0"/>
    <x v="13"/>
    <x v="5"/>
    <m/>
    <m/>
  </r>
  <r>
    <x v="36"/>
    <s v="Cropped Feminino Plus Size Casual Várias Opções Primavera Verão Saída de Praia Promoção Barato"/>
    <n v="38.4"/>
    <n v="1"/>
    <n v="38.4"/>
    <x v="66"/>
    <n v="2"/>
    <x v="0"/>
    <x v="17"/>
    <x v="5"/>
    <m/>
    <m/>
  </r>
  <r>
    <x v="11"/>
    <s v="Vestido Curto De Festa Noiva Branco Manga Longa Plus Size"/>
    <n v="235"/>
    <n v="1"/>
    <n v="235"/>
    <x v="67"/>
    <n v="2"/>
    <x v="0"/>
    <x v="19"/>
    <x v="5"/>
    <m/>
    <m/>
  </r>
  <r>
    <x v="34"/>
    <s v="Conjunto Cropped Feminino e Saia Envelope Estilo Mullet Plus Size Moda Saída de Praia Exclusiva Promoção"/>
    <n v="194"/>
    <n v="1"/>
    <n v="194"/>
    <x v="68"/>
    <n v="2"/>
    <x v="0"/>
    <x v="22"/>
    <x v="5"/>
    <m/>
    <m/>
  </r>
  <r>
    <x v="4"/>
    <s v="Vestido Longo Para Madrinha de Casamento Plus Size Elegante Bonito Ciganinha"/>
    <n v="303.45"/>
    <n v="1"/>
    <n v="303.45"/>
    <x v="69"/>
    <n v="2"/>
    <x v="0"/>
    <x v="23"/>
    <x v="5"/>
    <m/>
    <m/>
  </r>
  <r>
    <x v="0"/>
    <s v="Vestido Curto Social Festa Moda Primavera Verão Plus Size Tamanhos 36 ao 58 Varias Cores"/>
    <n v="114.92"/>
    <n v="1"/>
    <n v="114.92"/>
    <x v="70"/>
    <n v="2"/>
    <x v="0"/>
    <x v="2"/>
    <x v="5"/>
    <m/>
    <m/>
  </r>
  <r>
    <x v="36"/>
    <s v="Blusinha Cropped De Alcinha Moda Feminina Várias Cores Barato Plus Size"/>
    <n v="38.4"/>
    <n v="1"/>
    <n v="38.4"/>
    <x v="71"/>
    <n v="2"/>
    <x v="0"/>
    <x v="2"/>
    <x v="5"/>
    <m/>
    <m/>
  </r>
  <r>
    <x v="36"/>
    <s v="Cropped Plus Size de Alcinha Moda Feminina Primavera Verão Bonito Barato Promoção"/>
    <n v="38.4"/>
    <n v="1"/>
    <n v="38.4"/>
    <x v="72"/>
    <n v="2"/>
    <x v="0"/>
    <x v="2"/>
    <x v="5"/>
    <m/>
    <m/>
  </r>
  <r>
    <x v="2"/>
    <s v="Vestido De Festa Plus Size Elegante Madrinha De Casamento P ao XXG"/>
    <n v="314.3"/>
    <n v="1"/>
    <n v="314.3"/>
    <x v="73"/>
    <n v="2"/>
    <x v="0"/>
    <x v="0"/>
    <x v="5"/>
    <m/>
    <m/>
  </r>
  <r>
    <x v="16"/>
    <s v="Conjunto Cropped Feminino e Saia Envelope Estilo Mullet Plus Size Moda Saída de Praia Exclusiva Promoção"/>
    <n v="289"/>
    <n v="1"/>
    <n v="289"/>
    <x v="74"/>
    <n v="2"/>
    <x v="0"/>
    <x v="4"/>
    <x v="5"/>
    <m/>
    <m/>
  </r>
  <r>
    <x v="0"/>
    <s v="Vestido Kimono Curto Saída de Praia Casual Moda Roupas Femininas Plus Size"/>
    <n v="120"/>
    <n v="1"/>
    <n v="120"/>
    <x v="75"/>
    <n v="1"/>
    <x v="1"/>
    <x v="28"/>
    <x v="5"/>
    <m/>
    <m/>
  </r>
  <r>
    <x v="36"/>
    <s v="Cropped Feminino Plus Size Casual Várias Opções Primavera Verão Saída de Praia Promoção Barato"/>
    <n v="48"/>
    <n v="1"/>
    <n v="48"/>
    <x v="76"/>
    <n v="1"/>
    <x v="1"/>
    <x v="24"/>
    <x v="5"/>
    <m/>
    <m/>
  </r>
  <r>
    <x v="16"/>
    <s v="Conjunto Cropped Feminino e Saia Envelope Estilo Mullet Plus Size Moda Saída de Praia Exclusiva Promoção"/>
    <n v="319"/>
    <n v="1"/>
    <n v="319"/>
    <x v="77"/>
    <n v="1"/>
    <x v="1"/>
    <x v="24"/>
    <x v="5"/>
    <m/>
    <m/>
  </r>
  <r>
    <x v="35"/>
    <s v="Roupas Femininas Blusa Alcinha Plus Size Sortida Revenda Atacado Tamanhos 36 ao 58"/>
    <n v="52"/>
    <n v="1"/>
    <n v="52"/>
    <x v="78"/>
    <n v="1"/>
    <x v="1"/>
    <x v="11"/>
    <x v="5"/>
    <m/>
    <m/>
  </r>
  <r>
    <x v="9"/>
    <s v="Vestido Kimono Curto Para Festa Social Casual Soltinho Exclusiva TNM Collection Várias Cores"/>
    <n v="120"/>
    <n v="1"/>
    <n v="120"/>
    <x v="79"/>
    <n v="1"/>
    <x v="1"/>
    <x v="11"/>
    <x v="5"/>
    <m/>
    <m/>
  </r>
  <r>
    <x v="37"/>
    <s v="Blusa Social Formal Meia Estação Moda Feminina Plus Size Várias Cores"/>
    <n v="120"/>
    <n v="1"/>
    <n v="120"/>
    <x v="80"/>
    <n v="1"/>
    <x v="1"/>
    <x v="11"/>
    <x v="5"/>
    <m/>
    <m/>
  </r>
  <r>
    <x v="36"/>
    <s v="Cropped Feminino Plus Size Casual Várias Opções Primavera Verão Saída de Praia Promoção Barato"/>
    <n v="48"/>
    <n v="1"/>
    <n v="48"/>
    <x v="81"/>
    <n v="1"/>
    <x v="1"/>
    <x v="11"/>
    <x v="5"/>
    <m/>
    <m/>
  </r>
  <r>
    <x v="37"/>
    <s v="Blusa Social Formal Meia Estação Moda Feminina Plus Size Várias Cores"/>
    <n v="120"/>
    <n v="1"/>
    <n v="120"/>
    <x v="82"/>
    <n v="1"/>
    <x v="1"/>
    <x v="13"/>
    <x v="5"/>
    <m/>
    <m/>
  </r>
  <r>
    <x v="38"/>
    <s v="Kit 6 Croppeds Para Revenda Atacado Sortidos P ao XXG Casual Social Festa Moda Roupas Femininas"/>
    <n v="156"/>
    <n v="1"/>
    <n v="156"/>
    <x v="83"/>
    <n v="1"/>
    <x v="1"/>
    <x v="14"/>
    <x v="5"/>
    <m/>
    <m/>
  </r>
  <r>
    <x v="36"/>
    <s v="Cropped Feminino Plus Size Casual Várias Opções Primavera Verão Saída de Praia Promoção Barato"/>
    <n v="48"/>
    <n v="1"/>
    <n v="48"/>
    <x v="84"/>
    <n v="1"/>
    <x v="1"/>
    <x v="14"/>
    <x v="5"/>
    <m/>
    <m/>
  </r>
  <r>
    <x v="23"/>
    <s v="Vestido Festa Formatura Feminino Com Decote Plus Size Preto Madrinha de Casamento"/>
    <n v="449"/>
    <n v="1"/>
    <n v="449"/>
    <x v="85"/>
    <n v="1"/>
    <x v="1"/>
    <x v="15"/>
    <x v="5"/>
    <m/>
    <m/>
  </r>
  <r>
    <x v="0"/>
    <s v="Vestido Curto Para Festa Plus Size Moda Feminina Primavera Verão Manga Longa Causal"/>
    <n v="120"/>
    <n v="1"/>
    <n v="120"/>
    <x v="86"/>
    <n v="1"/>
    <x v="1"/>
    <x v="17"/>
    <x v="5"/>
    <m/>
    <m/>
  </r>
  <r>
    <x v="36"/>
    <s v="Blusinha Cropped De Alcinha Moda Feminina Várias Cores Barato Plus Size"/>
    <n v="38"/>
    <n v="1"/>
    <n v="38"/>
    <x v="87"/>
    <n v="1"/>
    <x v="1"/>
    <x v="17"/>
    <x v="5"/>
    <m/>
    <m/>
  </r>
  <r>
    <x v="35"/>
    <s v="Roupas Femininas Blusa Alcinha Plus Size Sortida Revenda Atacado Tamanhos 36 ao 58"/>
    <n v="52"/>
    <n v="1"/>
    <n v="52"/>
    <x v="88"/>
    <n v="1"/>
    <x v="1"/>
    <x v="17"/>
    <x v="5"/>
    <m/>
    <m/>
  </r>
  <r>
    <x v="14"/>
    <s v="Conjunto Cropped Feminino e Saia Envelope Estilo Mullet Plus Size Moda Saída de Praia Exclusiva Promoção"/>
    <n v="194"/>
    <n v="1"/>
    <n v="194"/>
    <x v="89"/>
    <n v="1"/>
    <x v="1"/>
    <x v="18"/>
    <x v="5"/>
    <m/>
    <m/>
  </r>
  <r>
    <x v="0"/>
    <s v="Vestido Curto de Festa Casual Social Moda Plus Size Primavera Verão"/>
    <n v="120"/>
    <n v="1"/>
    <n v="120"/>
    <x v="90"/>
    <n v="1"/>
    <x v="1"/>
    <x v="18"/>
    <x v="5"/>
    <m/>
    <m/>
  </r>
  <r>
    <x v="35"/>
    <s v="Roupas Femininas Blusa Alcinha Plus Size Sortida Revenda Atacado Tamanhos 36 ao 58"/>
    <n v="52"/>
    <n v="1"/>
    <n v="52"/>
    <x v="91"/>
    <n v="1"/>
    <x v="1"/>
    <x v="18"/>
    <x v="5"/>
    <m/>
    <m/>
  </r>
  <r>
    <x v="0"/>
    <s v="Vestido Kimono Curto Saída de Praia Casual Moda Roupas Femininas Plus Size"/>
    <n v="120"/>
    <n v="1"/>
    <n v="120"/>
    <x v="92"/>
    <n v="1"/>
    <x v="1"/>
    <x v="19"/>
    <x v="5"/>
    <m/>
    <m/>
  </r>
  <r>
    <x v="16"/>
    <s v="Roupa Feminina de Saída de Praia Cropped e Saia Mullet Moda Feminina Plus Size Primavera Verão"/>
    <n v="319"/>
    <n v="1"/>
    <n v="319"/>
    <x v="93"/>
    <n v="1"/>
    <x v="1"/>
    <x v="19"/>
    <x v="5"/>
    <m/>
    <m/>
  </r>
  <r>
    <x v="9"/>
    <s v="Vestido Curto Para Usar Em Festa Social Casual Moda Feminina Plus Size"/>
    <n v="120"/>
    <n v="1"/>
    <n v="120"/>
    <x v="94"/>
    <n v="1"/>
    <x v="1"/>
    <x v="19"/>
    <x v="5"/>
    <m/>
    <m/>
  </r>
  <r>
    <x v="39"/>
    <s v="Echarpe Lenço De Festa Para Casamento e Formatura 2,0m x 0,8m"/>
    <n v="49.9"/>
    <n v="1"/>
    <n v="49.9"/>
    <x v="95"/>
    <n v="1"/>
    <x v="1"/>
    <x v="19"/>
    <x v="5"/>
    <m/>
    <m/>
  </r>
  <r>
    <x v="7"/>
    <s v="Blusa Feminina Manga Longa Social Formal Festa Trabalho Tamanhos Plus Size"/>
    <n v="116"/>
    <n v="1"/>
    <n v="116"/>
    <x v="96"/>
    <n v="1"/>
    <x v="1"/>
    <x v="20"/>
    <x v="5"/>
    <m/>
    <m/>
  </r>
  <r>
    <x v="2"/>
    <s v="Vestido De Noiva Civil Simples Festa de Casamento Moda Feminina Plus Size Tamanhos 36 Ao 58"/>
    <n v="449"/>
    <n v="1"/>
    <n v="449"/>
    <x v="97"/>
    <n v="1"/>
    <x v="1"/>
    <x v="20"/>
    <x v="5"/>
    <m/>
    <m/>
  </r>
  <r>
    <x v="35"/>
    <s v="Roupas Femininas Blusa Alcinha Plus Size Sortida Revenda Atacado Tamanhos 36 ao 58"/>
    <n v="52"/>
    <n v="1"/>
    <n v="52"/>
    <x v="98"/>
    <n v="1"/>
    <x v="1"/>
    <x v="22"/>
    <x v="5"/>
    <m/>
    <m/>
  </r>
  <r>
    <x v="37"/>
    <s v="Blusa Social Formal Meia Estação Moda Feminina Plus Size Várias Cores"/>
    <n v="120"/>
    <n v="1"/>
    <n v="120"/>
    <x v="99"/>
    <n v="1"/>
    <x v="1"/>
    <x v="22"/>
    <x v="5"/>
    <m/>
    <m/>
  </r>
  <r>
    <x v="35"/>
    <s v="Roupas Femininas Blusa Alcinha Plus Size Sortida Revenda Atacado Tamanhos 36 ao 58"/>
    <n v="52"/>
    <n v="1"/>
    <n v="52"/>
    <x v="100"/>
    <n v="1"/>
    <x v="1"/>
    <x v="23"/>
    <x v="5"/>
    <m/>
    <m/>
  </r>
  <r>
    <x v="17"/>
    <s v="Vestido Para Festa Madrinha Casamento Formatura Manga Longa Tamanhos Plus Size Elegante Forrado e Com Bojo"/>
    <n v="420"/>
    <n v="1"/>
    <n v="420"/>
    <x v="101"/>
    <n v="1"/>
    <x v="1"/>
    <x v="23"/>
    <x v="5"/>
    <m/>
    <m/>
  </r>
  <r>
    <x v="14"/>
    <s v="Conjunto Cropped Feminino e Saia Envelope Estilo Mullet Plus Size Moda Saída de Praia Exclusiva Promoção"/>
    <n v="194"/>
    <n v="1"/>
    <n v="194"/>
    <x v="102"/>
    <n v="1"/>
    <x v="1"/>
    <x v="23"/>
    <x v="5"/>
    <m/>
    <m/>
  </r>
  <r>
    <x v="35"/>
    <s v="Roupas Femininas Blusa Alcinha Plus Size Sortida Revenda Atacado Tamanhos 36 ao 58"/>
    <n v="52"/>
    <n v="1"/>
    <n v="52"/>
    <x v="103"/>
    <n v="1"/>
    <x v="1"/>
    <x v="23"/>
    <x v="5"/>
    <m/>
    <m/>
  </r>
  <r>
    <x v="0"/>
    <s v="Vestido Kimono Curto Saída de Praia Casual Moda Roupas Femininas Plus Size"/>
    <n v="120"/>
    <n v="1"/>
    <n v="120"/>
    <x v="104"/>
    <n v="1"/>
    <x v="1"/>
    <x v="23"/>
    <x v="5"/>
    <m/>
    <m/>
  </r>
  <r>
    <x v="36"/>
    <s v="Cropped Feminino Plus Size Casual Várias Opções Primavera Verão Saída de Praia Promoção Barato"/>
    <n v="48"/>
    <n v="1"/>
    <n v="48"/>
    <x v="105"/>
    <n v="1"/>
    <x v="1"/>
    <x v="6"/>
    <x v="5"/>
    <m/>
    <m/>
  </r>
  <r>
    <x v="12"/>
    <s v="Conjunto Cropped Feminino e Saia Envelope Estilo Mullet Plus Size Moda Saída de Praia Exclusiva Promoção"/>
    <n v="136"/>
    <n v="1"/>
    <n v="136"/>
    <x v="106"/>
    <n v="1"/>
    <x v="1"/>
    <x v="6"/>
    <x v="5"/>
    <m/>
    <m/>
  </r>
  <r>
    <x v="40"/>
    <s v="Saia Longa Envelope Redonda e Cropped Feminino Estampa Animal Print Plus Size Social Praia Verão"/>
    <n v="154"/>
    <n v="1"/>
    <n v="154"/>
    <x v="107"/>
    <n v="1"/>
    <x v="1"/>
    <x v="6"/>
    <x v="5"/>
    <m/>
    <m/>
  </r>
  <r>
    <x v="39"/>
    <s v="Lenço Echarpe Para Vestido De Festa E Madrinha TNM Collection Coral"/>
    <n v="49.9"/>
    <n v="1"/>
    <n v="49.9"/>
    <x v="108"/>
    <n v="1"/>
    <x v="1"/>
    <x v="6"/>
    <x v="5"/>
    <m/>
    <m/>
  </r>
  <r>
    <x v="36"/>
    <s v="Cropped Feminino Plus Size Casual Várias Opções Primavera Verão Saída de Praia Promoção Barato"/>
    <n v="48"/>
    <n v="1"/>
    <n v="48"/>
    <x v="109"/>
    <n v="1"/>
    <x v="1"/>
    <x v="6"/>
    <x v="5"/>
    <m/>
    <m/>
  </r>
  <r>
    <x v="12"/>
    <s v="Roupa Feminina de Saída de Praia Cropped e Saia Mullet Moda Feminina Plus Size Primavera Verão"/>
    <n v="136"/>
    <n v="1"/>
    <n v="136"/>
    <x v="110"/>
    <n v="1"/>
    <x v="1"/>
    <x v="7"/>
    <x v="5"/>
    <m/>
    <m/>
  </r>
  <r>
    <x v="2"/>
    <s v="Vestido De Festa Longo Forrado Para Madrinha de Casamento Várias Cores"/>
    <n v="449"/>
    <n v="1"/>
    <n v="449"/>
    <x v="111"/>
    <n v="1"/>
    <x v="1"/>
    <x v="8"/>
    <x v="5"/>
    <m/>
    <m/>
  </r>
  <r>
    <x v="0"/>
    <s v="Vestido Curto Para Festa Plus Size Moda Feminina Primavera Verão Manga Longa Causal"/>
    <n v="120"/>
    <n v="1"/>
    <n v="120"/>
    <x v="112"/>
    <n v="1"/>
    <x v="1"/>
    <x v="25"/>
    <x v="5"/>
    <m/>
    <m/>
  </r>
  <r>
    <x v="2"/>
    <s v="Raquel Souza"/>
    <n v="311.14999999999998"/>
    <n v="1"/>
    <n v="311.14999999999998"/>
    <x v="5"/>
    <n v="2"/>
    <x v="0"/>
    <x v="5"/>
    <x v="4"/>
    <s v="XXG"/>
    <s v="Rosa Chiclete"/>
  </r>
  <r>
    <x v="4"/>
    <s v="Luana Alcântara"/>
    <n v="280.75"/>
    <n v="1"/>
    <n v="280.75"/>
    <x v="5"/>
    <n v="2"/>
    <x v="0"/>
    <x v="5"/>
    <x v="4"/>
    <s v="XXG"/>
    <s v="Amarelo"/>
  </r>
  <r>
    <x v="26"/>
    <s v="Aline Rodrigues"/>
    <n v="257.17"/>
    <n v="1"/>
    <n v="257.17"/>
    <x v="6"/>
    <n v="2"/>
    <x v="0"/>
    <x v="6"/>
    <x v="4"/>
    <s v="GG"/>
    <s v="Coral"/>
  </r>
  <r>
    <x v="5"/>
    <s v="Renata de Oliveira"/>
    <n v="304.32"/>
    <n v="1"/>
    <n v="304.32"/>
    <x v="7"/>
    <n v="2"/>
    <x v="0"/>
    <x v="7"/>
    <x v="4"/>
    <s v="XGG"/>
    <s v="Verde Militar"/>
  </r>
  <r>
    <x v="5"/>
    <s v="Renata de Oliveira"/>
    <n v="304.32"/>
    <n v="1"/>
    <n v="304.32"/>
    <x v="7"/>
    <n v="2"/>
    <x v="0"/>
    <x v="7"/>
    <x v="4"/>
    <s v="G"/>
    <s v="Verde Militar"/>
  </r>
  <r>
    <x v="5"/>
    <s v="Fabiana Ricci"/>
    <n v="304.32"/>
    <n v="1"/>
    <n v="304.32"/>
    <x v="7"/>
    <n v="2"/>
    <x v="0"/>
    <x v="7"/>
    <x v="4"/>
    <s v="XXG"/>
    <s v="Coral"/>
  </r>
  <r>
    <x v="41"/>
    <s v="Gabriela Santos"/>
    <n v="331.42"/>
    <n v="1"/>
    <n v="331.42"/>
    <x v="6"/>
    <n v="2"/>
    <x v="0"/>
    <x v="6"/>
    <x v="4"/>
    <s v="XXG"/>
    <s v="Marsala"/>
  </r>
  <r>
    <x v="17"/>
    <s v="Ana Paula Sousa"/>
    <n v="289.43"/>
    <n v="1"/>
    <n v="289.43"/>
    <x v="5"/>
    <n v="2"/>
    <x v="0"/>
    <x v="5"/>
    <x v="4"/>
    <s v="XXG"/>
    <s v="Branco Puro"/>
  </r>
  <r>
    <x v="21"/>
    <s v="Núbia Nascimento"/>
    <n v="355.99"/>
    <n v="1"/>
    <n v="355.99"/>
    <x v="7"/>
    <n v="2"/>
    <x v="0"/>
    <x v="7"/>
    <x v="4"/>
    <s v="XXG"/>
    <s v="Verde Menta ESTAMPADO"/>
  </r>
  <r>
    <x v="21"/>
    <s v="Flaviana"/>
    <n v="392.51"/>
    <n v="1"/>
    <n v="392.51"/>
    <x v="6"/>
    <n v="2"/>
    <x v="0"/>
    <x v="6"/>
    <x v="4"/>
    <s v="GG"/>
    <s v="Verde Menta ESTAMPADO"/>
  </r>
  <r>
    <x v="4"/>
    <s v="Scarlett"/>
    <n v="252.68"/>
    <n v="1"/>
    <n v="252.68"/>
    <x v="6"/>
    <n v="2"/>
    <x v="0"/>
    <x v="6"/>
    <x v="4"/>
    <s v="GG"/>
    <s v="Branco Off"/>
  </r>
  <r>
    <x v="2"/>
    <s v="Isabella"/>
    <n v="311.14999999999998"/>
    <n v="1"/>
    <n v="311.14999999999998"/>
    <x v="6"/>
    <n v="2"/>
    <x v="0"/>
    <x v="6"/>
    <x v="4"/>
    <s v="XXG"/>
    <s v="Marsala"/>
  </r>
  <r>
    <x v="0"/>
    <s v="Vestido Bata Kimono Casual Moda Feminina Plus Size Promoção"/>
    <n v="84"/>
    <n v="1"/>
    <n v="84"/>
    <x v="9"/>
    <n v="2"/>
    <x v="0"/>
    <x v="9"/>
    <x v="0"/>
    <s v="XGG"/>
    <s v="Coral"/>
  </r>
  <r>
    <x v="9"/>
    <s v="Vestido Kimono Social Curto Moda Feminina Fashion Plus"/>
    <n v="79"/>
    <n v="1"/>
    <n v="79"/>
    <x v="8"/>
    <n v="2"/>
    <x v="0"/>
    <x v="8"/>
    <x v="0"/>
    <s v="M"/>
    <s v="Vermelho"/>
  </r>
  <r>
    <x v="4"/>
    <s v="Vestido De Madrinha Casamento Modelo Honeymoon"/>
    <n v="285.60000000000002"/>
    <n v="1"/>
    <n v="285.60000000000002"/>
    <x v="9"/>
    <n v="2"/>
    <x v="0"/>
    <x v="9"/>
    <x v="1"/>
    <s v="XXG"/>
    <s v="Marsala"/>
  </r>
  <r>
    <x v="6"/>
    <s v="Vestido Areta Preto"/>
    <n v="284.05"/>
    <n v="1"/>
    <n v="284.05"/>
    <x v="9"/>
    <n v="2"/>
    <x v="0"/>
    <x v="9"/>
    <x v="3"/>
    <s v="GG"/>
    <s v="Preto"/>
  </r>
  <r>
    <x v="0"/>
    <s v="Roupa Feminina Saída De Praia Moda Primavera Verão Plus Size"/>
    <n v="89.9"/>
    <n v="1"/>
    <n v="89.9"/>
    <x v="10"/>
    <n v="2"/>
    <x v="0"/>
    <x v="10"/>
    <x v="0"/>
    <s v="XGG"/>
    <s v="Preto"/>
  </r>
  <r>
    <x v="0"/>
    <s v="Vestido Bata Kimono Curto Manga 3/4 Tendência Plus Size"/>
    <n v="89.9"/>
    <n v="1"/>
    <n v="89.9"/>
    <x v="113"/>
    <n v="3"/>
    <x v="2"/>
    <x v="26"/>
    <x v="0"/>
    <s v="XGG"/>
    <s v="Azul Marinho"/>
  </r>
  <r>
    <x v="3"/>
    <s v="Vestido de Casamento Civil com alça varias cores P ao XXG"/>
    <n v="209"/>
    <n v="1"/>
    <n v="209"/>
    <x v="113"/>
    <m/>
    <x v="2"/>
    <x v="26"/>
    <x v="3"/>
    <s v="XGG"/>
    <s v="Marsala"/>
  </r>
  <r>
    <x v="8"/>
    <s v="Vestido Casamento Madrinha Formatura Plus Size Verde Tiffany"/>
    <n v="319"/>
    <n v="1"/>
    <n v="319"/>
    <x v="113"/>
    <n v="3"/>
    <x v="2"/>
    <x v="26"/>
    <x v="3"/>
    <s v="XGG"/>
    <s v="Branco"/>
  </r>
  <r>
    <x v="39"/>
    <s v="Echarpe Feminino Festa Lenço Para Madrinhas De Casamento"/>
    <n v="29.9"/>
    <n v="1"/>
    <n v="29.9"/>
    <x v="113"/>
    <n v="3"/>
    <x v="2"/>
    <x v="26"/>
    <x v="3"/>
    <m/>
    <s v="Rosa Chiclete"/>
  </r>
  <r>
    <x v="3"/>
    <s v="Vestido Madrinha Plus Size Envio 24h Modelo Madri Com Renda"/>
    <n v="209"/>
    <n v="1"/>
    <n v="209"/>
    <x v="114"/>
    <n v="3"/>
    <x v="2"/>
    <x v="27"/>
    <x v="3"/>
    <s v="XGG"/>
    <s v="Rosa Chiclete"/>
  </r>
  <r>
    <x v="4"/>
    <s v="Vestido Festa Várias Cores Moda Ciganinha Plus Size Promoção"/>
    <n v="284.58"/>
    <n v="1"/>
    <n v="284.58"/>
    <x v="114"/>
    <n v="3"/>
    <x v="2"/>
    <x v="27"/>
    <x v="3"/>
    <s v="XGG"/>
    <s v="Rosa Pink"/>
  </r>
  <r>
    <x v="0"/>
    <s v="Vestido Kimono Social Curto Moda Feminina Fashion Plus"/>
    <n v="79.900000000000006"/>
    <n v="1"/>
    <n v="79.900000000000006"/>
    <x v="114"/>
    <s v="Mercado Livre 2"/>
    <x v="2"/>
    <x v="27"/>
    <x v="0"/>
    <s v="G"/>
    <s v="Marsala"/>
  </r>
  <r>
    <x v="0"/>
    <s v="Vestido Bata Kimono Casual Moda Feminina Plus Size Promoção"/>
    <n v="87.9"/>
    <n v="1"/>
    <n v="87.9"/>
    <x v="115"/>
    <n v="3"/>
    <x v="2"/>
    <x v="28"/>
    <x v="0"/>
    <s v="M"/>
    <s v="Coral"/>
  </r>
  <r>
    <x v="21"/>
    <s v="Vestido Festa Madrinha Modelo Nara Tnm Collection Envio 24h"/>
    <n v="279"/>
    <n v="1"/>
    <n v="279"/>
    <x v="115"/>
    <n v="3"/>
    <x v="2"/>
    <x v="28"/>
    <x v="0"/>
    <s v="XGG"/>
    <s v="Azul Serenity"/>
  </r>
  <r>
    <x v="7"/>
    <s v="Blusa Feminina Moda Evangélica Camisa Social Crepe Plus Size"/>
    <n v="78.900000000000006"/>
    <n v="1"/>
    <n v="78.900000000000006"/>
    <x v="116"/>
    <n v="3"/>
    <x v="2"/>
    <x v="24"/>
    <x v="0"/>
    <s v="XGG"/>
    <s v="Marsala"/>
  </r>
  <r>
    <x v="5"/>
    <s v="Vestido De Madrinha Anathan Azul Royal"/>
    <n v="239.92"/>
    <n v="1"/>
    <n v="239.92"/>
    <x v="115"/>
    <n v="3"/>
    <x v="2"/>
    <x v="28"/>
    <x v="1"/>
    <s v="GG"/>
    <s v="Azul Royal"/>
  </r>
  <r>
    <x v="0"/>
    <s v="Vestido Curto Plus Size Social Festa Moda Primavera Verão"/>
    <n v="89.9"/>
    <n v="1"/>
    <n v="89.9"/>
    <x v="117"/>
    <n v="3"/>
    <x v="2"/>
    <x v="11"/>
    <x v="0"/>
    <s v="XGG"/>
    <s v="Coral"/>
  </r>
  <r>
    <x v="0"/>
    <s v="Vestido Cintura Regulável Decote V P Ao Xxg #5"/>
    <n v="89.9"/>
    <n v="1"/>
    <n v="89.9"/>
    <x v="116"/>
    <n v="3"/>
    <x v="2"/>
    <x v="24"/>
    <x v="0"/>
    <s v="G"/>
    <s v="Marsala"/>
  </r>
  <r>
    <x v="0"/>
    <s v="Roupa Feminina Saída De Praia Moda Primavera Verão Plus Size"/>
    <n v="89.9"/>
    <n v="1"/>
    <n v="89.9"/>
    <x v="116"/>
    <n v="3"/>
    <x v="2"/>
    <x v="24"/>
    <x v="0"/>
    <s v="GG"/>
    <s v="Coral"/>
  </r>
  <r>
    <x v="12"/>
    <s v="Cropped Manga Bufante Decote Fashion Plus Modelo Princesa"/>
    <n v="170"/>
    <n v="1"/>
    <n v="170"/>
    <x v="118"/>
    <n v="3"/>
    <x v="2"/>
    <x v="12"/>
    <x v="0"/>
    <s v="GG"/>
    <s v="Preto"/>
  </r>
  <r>
    <x v="0"/>
    <s v="Vestido Social Leve Manga Morcego 36 Ao 58 #7"/>
    <n v="89.9"/>
    <n v="1"/>
    <n v="89.9"/>
    <x v="118"/>
    <n v="3"/>
    <x v="2"/>
    <x v="12"/>
    <x v="0"/>
    <s v="G"/>
    <s v="Preto"/>
  </r>
  <r>
    <x v="0"/>
    <s v="Vestido Bata Kimono Festa Plus Size Casual #12"/>
    <n v="87.9"/>
    <n v="1"/>
    <n v="87.9"/>
    <x v="118"/>
    <n v="3"/>
    <x v="2"/>
    <x v="12"/>
    <x v="0"/>
    <s v="XGG"/>
    <s v="Marsala"/>
  </r>
  <r>
    <x v="0"/>
    <s v="Vestido Bata Kimono Curto Manga 3/4 Tendência Plus Size"/>
    <n v="89.9"/>
    <n v="1"/>
    <n v="89.9"/>
    <x v="118"/>
    <n v="3"/>
    <x v="2"/>
    <x v="12"/>
    <x v="0"/>
    <s v="GG"/>
    <s v="Marsala"/>
  </r>
  <r>
    <x v="0"/>
    <s v="Vestido Bata Kimono Social Plus Size Evangelica #13"/>
    <n v="89.9"/>
    <n v="1"/>
    <n v="89.9"/>
    <x v="118"/>
    <n v="3"/>
    <x v="2"/>
    <x v="12"/>
    <x v="0"/>
    <s v="XGG"/>
    <s v="Preto"/>
  </r>
  <r>
    <x v="7"/>
    <s v="Blusa Feminina Evangélica Plus Size Uniforme Tnm Collection"/>
    <n v="69.900000000000006"/>
    <n v="9"/>
    <n v="629.1"/>
    <x v="118"/>
    <n v="3"/>
    <x v="2"/>
    <x v="12"/>
    <x v="0"/>
    <s v="P"/>
    <s v="Verde Militar"/>
  </r>
  <r>
    <x v="7"/>
    <s v="Blusa Feminina Evangélica Plus Size Uniforme Tnm Collection"/>
    <n v="69.900000000000006"/>
    <n v="4"/>
    <n v="279.60000000000002"/>
    <x v="118"/>
    <n v="3"/>
    <x v="2"/>
    <x v="12"/>
    <x v="0"/>
    <s v="GG"/>
    <s v="Verde Militar"/>
  </r>
  <r>
    <x v="17"/>
    <s v="Vestido de Festa Caroline Azul Serenity"/>
    <n v="336"/>
    <n v="1"/>
    <n v="336"/>
    <x v="118"/>
    <n v="3"/>
    <x v="2"/>
    <x v="12"/>
    <x v="1"/>
    <m/>
    <s v="Azul Serenity"/>
  </r>
  <r>
    <x v="2"/>
    <s v="Vestido de Madrinha Alice Fan Rosê"/>
    <n v="386.4"/>
    <n v="1"/>
    <n v="386.4"/>
    <x v="118"/>
    <n v="3"/>
    <x v="2"/>
    <x v="12"/>
    <x v="1"/>
    <m/>
    <s v="Rose"/>
  </r>
  <r>
    <x v="0"/>
    <s v="Vestido Bata Kimono Casual Moda Feminina Plus Size Promoção"/>
    <n v="87.9"/>
    <n v="1"/>
    <n v="87.9"/>
    <x v="119"/>
    <n v="3"/>
    <x v="2"/>
    <x v="13"/>
    <x v="0"/>
    <s v="G"/>
    <s v="Preto"/>
  </r>
  <r>
    <x v="7"/>
    <s v="Blusa Feminina Evangélica Plus Size Uniforme Tnm Collection"/>
    <n v="69.900000000000006"/>
    <n v="6"/>
    <n v="419.40000000000003"/>
    <x v="119"/>
    <n v="3"/>
    <x v="2"/>
    <x v="13"/>
    <x v="0"/>
    <s v="G"/>
    <s v="Verde Militar"/>
  </r>
  <r>
    <x v="0"/>
    <s v="Vestido Bata Kimono Bbb22 Plus Size #4"/>
    <n v="86.9"/>
    <n v="1"/>
    <n v="86.9"/>
    <x v="120"/>
    <n v="3"/>
    <x v="2"/>
    <x v="14"/>
    <x v="0"/>
    <s v="XGG"/>
    <s v="Marsala"/>
  </r>
  <r>
    <x v="42"/>
    <s v="Calça Jeans Skinny Moda Tamanhos Grandes#1"/>
    <n v="260"/>
    <n v="1"/>
    <n v="260"/>
    <x v="121"/>
    <n v="3"/>
    <x v="2"/>
    <x v="15"/>
    <x v="0"/>
    <s v="P"/>
    <s v="Azul"/>
  </r>
  <r>
    <x v="5"/>
    <s v="Vestido De Madrinha Anathan Vermelho"/>
    <n v="239.2"/>
    <n v="1"/>
    <n v="239.2"/>
    <x v="120"/>
    <n v="3"/>
    <x v="2"/>
    <x v="14"/>
    <x v="1"/>
    <s v="XXG"/>
    <s v="Azul Serenity"/>
  </r>
  <r>
    <x v="0"/>
    <s v="Vestido Bata Kimono Curto Manga 3/4 Tendência Plus Size"/>
    <n v="89.9"/>
    <n v="1"/>
    <n v="89.9"/>
    <x v="121"/>
    <n v="3"/>
    <x v="2"/>
    <x v="15"/>
    <x v="0"/>
    <s v="XGG"/>
    <s v="Terracota"/>
  </r>
  <r>
    <x v="4"/>
    <s v="Vestido De Madrinha Casamento Modelo Honeymoon Marsala"/>
    <n v="377.5"/>
    <n v="1"/>
    <n v="377.5"/>
    <x v="122"/>
    <n v="3"/>
    <x v="2"/>
    <x v="16"/>
    <x v="1"/>
    <s v="GG"/>
    <s v="Marsala"/>
  </r>
  <r>
    <x v="4"/>
    <s v="Vestido De Madrinha Casamento Modelo Honeymoon Rosa Chá"/>
    <n v="328.44"/>
    <n v="1"/>
    <n v="328.44"/>
    <x v="121"/>
    <n v="3"/>
    <x v="2"/>
    <x v="15"/>
    <x v="1"/>
    <s v="XGG"/>
    <s v="Rose"/>
  </r>
  <r>
    <x v="0"/>
    <s v="Vestido Bata Kimono Evangélica Plus Size Frete Gratis #11"/>
    <n v="87.9"/>
    <n v="1"/>
    <n v="87.9"/>
    <x v="123"/>
    <n v="3"/>
    <x v="2"/>
    <x v="17"/>
    <x v="0"/>
    <s v="G"/>
    <s v="Terracota"/>
  </r>
  <r>
    <x v="0"/>
    <s v="Vestido Bata Kimono Casual Social Plus Size"/>
    <n v="87.9"/>
    <n v="1"/>
    <n v="87.9"/>
    <x v="123"/>
    <n v="3"/>
    <x v="2"/>
    <x v="17"/>
    <x v="0"/>
    <s v="GG"/>
    <s v="Marsala"/>
  </r>
  <r>
    <x v="0"/>
    <s v="Vestido Bata Kimono Festa Plus Size #10"/>
    <n v="87.9"/>
    <n v="1"/>
    <n v="87.9"/>
    <x v="123"/>
    <n v="3"/>
    <x v="2"/>
    <x v="17"/>
    <x v="0"/>
    <s v="GG"/>
    <s v="Terracota"/>
  </r>
  <r>
    <x v="7"/>
    <s v="Blusa Feminina Evangélica Plus Size Uniforme Tnm Collection"/>
    <n v="69.900000000000006"/>
    <n v="12"/>
    <n v="838.80000000000007"/>
    <x v="123"/>
    <n v="3"/>
    <x v="2"/>
    <x v="17"/>
    <x v="0"/>
    <s v="M"/>
    <s v="Verde Militar"/>
  </r>
  <r>
    <x v="9"/>
    <s v="Vestido Estilo Bata Kaftan Original Tnm Collection Envio 24h"/>
    <n v="87.9"/>
    <n v="1"/>
    <n v="87.9"/>
    <x v="122"/>
    <n v="3"/>
    <x v="2"/>
    <x v="16"/>
    <x v="0"/>
    <s v="XGG"/>
    <s v="Azul Marinho"/>
  </r>
  <r>
    <x v="9"/>
    <s v="Vestido Estilo Bata Kaftan Original Tnm Collection Envio 24h"/>
    <n v="79.900000000000006"/>
    <n v="1"/>
    <n v="79.900000000000006"/>
    <x v="122"/>
    <n v="3"/>
    <x v="2"/>
    <x v="16"/>
    <x v="0"/>
    <s v="XGG"/>
    <s v="Marsal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4:C8" firstHeaderRow="0" firstDataRow="1" firstDataCol="1" rowPageCount="2" colPageCount="1"/>
  <pivotFields count="12">
    <pivotField axis="axisRow" showAll="0" sortType="descending">
      <items count="56">
        <item x="2"/>
        <item x="24"/>
        <item x="8"/>
        <item x="5"/>
        <item x="6"/>
        <item m="1" x="46"/>
        <item x="25"/>
        <item x="7"/>
        <item m="1" x="52"/>
        <item x="17"/>
        <item x="9"/>
        <item m="1" x="54"/>
        <item m="1" x="45"/>
        <item x="16"/>
        <item x="12"/>
        <item x="1"/>
        <item x="30"/>
        <item m="1" x="49"/>
        <item x="32"/>
        <item x="27"/>
        <item x="37"/>
        <item x="33"/>
        <item x="23"/>
        <item x="4"/>
        <item x="0"/>
        <item x="11"/>
        <item x="22"/>
        <item m="1" x="50"/>
        <item m="1" x="47"/>
        <item x="28"/>
        <item x="3"/>
        <item x="26"/>
        <item m="1" x="51"/>
        <item x="10"/>
        <item x="21"/>
        <item x="15"/>
        <item x="14"/>
        <item x="29"/>
        <item x="31"/>
        <item x="18"/>
        <item x="20"/>
        <item x="19"/>
        <item m="1" x="48"/>
        <item x="13"/>
        <item m="1" x="43"/>
        <item x="34"/>
        <item x="35"/>
        <item x="36"/>
        <item m="1" x="44"/>
        <item x="38"/>
        <item x="39"/>
        <item m="1" x="53"/>
        <item x="40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showAll="0"/>
    <pivotField dataField="1" numFmtId="44" showAll="0"/>
    <pivotField numFmtId="164" showAll="0"/>
    <pivotField showAll="0"/>
    <pivotField axis="axisPage" multipleItemSelectionAllowed="1" showAll="0">
      <items count="17">
        <item h="1" x="1"/>
        <item h="1" x="0"/>
        <item x="2"/>
        <item h="1" m="1" x="6"/>
        <item h="1" m="1" x="13"/>
        <item h="1" m="1" x="11"/>
        <item h="1" m="1" x="8"/>
        <item h="1" m="1" x="15"/>
        <item h="1" m="1" x="12"/>
        <item h="1" m="1" x="10"/>
        <item h="1" m="1" x="14"/>
        <item h="1" m="1" x="9"/>
        <item h="1" m="1" x="5"/>
        <item h="1" m="1" x="3"/>
        <item h="1" m="1" x="4"/>
        <item h="1" m="1" x="7"/>
        <item t="default"/>
      </items>
    </pivotField>
    <pivotField showAll="0" defaultSubtotal="0">
      <items count="31">
        <item h="1" x="26"/>
        <item h="1" x="27"/>
        <item h="1" x="28"/>
        <item h="1" x="24"/>
        <item h="1" x="11"/>
        <item h="1"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3"/>
        <item h="1" x="2"/>
        <item h="1" x="1"/>
        <item h="1" x="0"/>
        <item h="1" x="4"/>
        <item h="1" x="5"/>
        <item h="1" x="6"/>
        <item h="1" x="7"/>
        <item h="1" x="8"/>
        <item h="1" x="9"/>
        <item h="1" x="10"/>
        <item h="1" x="29"/>
        <item h="1" x="30"/>
        <item h="1" x="25"/>
      </items>
    </pivotField>
    <pivotField axis="axisPage" multipleItemSelectionAllowed="1" showAll="0">
      <items count="12">
        <item h="1" m="1" x="9"/>
        <item h="1" x="2"/>
        <item h="1" m="1" x="10"/>
        <item h="1" x="1"/>
        <item h="1" x="3"/>
        <item x="0"/>
        <item h="1" m="1" x="8"/>
        <item h="1" x="4"/>
        <item h="1" m="1" x="6"/>
        <item h="1" m="1" x="7"/>
        <item h="1" x="5"/>
        <item t="default"/>
      </items>
    </pivotField>
    <pivotField showAll="0" defaultSubtotal="0"/>
    <pivotField showAll="0" defaultSubtotal="0"/>
  </pivotFields>
  <rowFields count="1">
    <field x="0"/>
  </rowFields>
  <rowItems count="4">
    <i>
      <x v="7"/>
    </i>
    <i>
      <x v="24"/>
    </i>
    <i>
      <x v="10"/>
    </i>
    <i>
      <x v="54"/>
    </i>
  </rowItems>
  <colFields count="1">
    <field x="-2"/>
  </colFields>
  <colItems count="2">
    <i>
      <x/>
    </i>
    <i i="1">
      <x v="1"/>
    </i>
  </colItems>
  <pageFields count="2">
    <pageField fld="7" hier="-1"/>
    <pageField fld="9" hier="-1"/>
  </pageFields>
  <dataFields count="2">
    <dataField name="Soma de UNIT" fld="3" baseField="0" baseItem="0"/>
    <dataField name="Soma de TOTAL" fld="4" baseField="0" baseItem="0" numFmtId="44"/>
  </dataFields>
  <formats count="13"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27">
            <x v="0"/>
            <x v="2"/>
            <x v="3"/>
            <x v="4"/>
            <x v="7"/>
            <x v="9"/>
            <x v="10"/>
            <x v="14"/>
            <x v="15"/>
            <x v="16"/>
            <x v="18"/>
            <x v="21"/>
            <x v="23"/>
            <x v="24"/>
            <x v="26"/>
            <x v="29"/>
            <x v="30"/>
            <x v="31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27">
            <x v="0"/>
            <x v="2"/>
            <x v="3"/>
            <x v="4"/>
            <x v="7"/>
            <x v="9"/>
            <x v="10"/>
            <x v="14"/>
            <x v="15"/>
            <x v="16"/>
            <x v="18"/>
            <x v="21"/>
            <x v="23"/>
            <x v="24"/>
            <x v="26"/>
            <x v="29"/>
            <x v="30"/>
            <x v="31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E18:G21" firstHeaderRow="1" firstDataRow="2" firstDataCol="1" rowPageCount="1" colPageCount="1"/>
  <pivotFields count="12">
    <pivotField axis="axisRow" showAll="0">
      <items count="56">
        <item x="2"/>
        <item h="1" x="24"/>
        <item h="1" x="8"/>
        <item h="1" x="5"/>
        <item h="1" x="6"/>
        <item h="1" m="1" x="46"/>
        <item h="1" x="25"/>
        <item h="1" x="7"/>
        <item h="1" m="1" x="52"/>
        <item h="1" x="17"/>
        <item h="1" x="9"/>
        <item h="1" m="1" x="54"/>
        <item h="1" m="1" x="45"/>
        <item h="1" x="16"/>
        <item h="1" x="12"/>
        <item h="1" x="1"/>
        <item h="1" x="30"/>
        <item h="1" m="1" x="49"/>
        <item h="1" x="32"/>
        <item h="1" x="27"/>
        <item h="1" x="37"/>
        <item h="1" x="33"/>
        <item h="1" x="23"/>
        <item x="4"/>
        <item h="1" x="0"/>
        <item h="1" x="11"/>
        <item h="1" x="22"/>
        <item h="1" m="1" x="50"/>
        <item h="1" m="1" x="47"/>
        <item h="1" x="28"/>
        <item h="1" x="3"/>
        <item h="1" x="26"/>
        <item h="1" m="1" x="51"/>
        <item h="1" x="10"/>
        <item h="1" x="21"/>
        <item h="1" x="15"/>
        <item h="1" x="14"/>
        <item h="1" x="29"/>
        <item h="1" x="31"/>
        <item h="1" x="18"/>
        <item h="1" x="20"/>
        <item h="1" x="19"/>
        <item h="1" m="1" x="48"/>
        <item h="1" x="13"/>
        <item h="1" m="1" x="43"/>
        <item h="1" x="34"/>
        <item h="1" x="35"/>
        <item h="1" x="36"/>
        <item h="1" m="1" x="44"/>
        <item h="1" x="38"/>
        <item h="1" x="39"/>
        <item h="1" m="1" x="53"/>
        <item h="1" x="40"/>
        <item h="1" x="41"/>
        <item h="1" x="42"/>
        <item t="default"/>
      </items>
    </pivotField>
    <pivotField showAll="0"/>
    <pivotField numFmtId="44" showAll="0"/>
    <pivotField dataField="1" showAll="0"/>
    <pivotField numFmtId="44" showAll="0"/>
    <pivotField numFmtId="164" showAll="0"/>
    <pivotField showAll="0"/>
    <pivotField axis="axisCol" multipleItemSelectionAllowed="1" showAll="0">
      <items count="17">
        <item x="1"/>
        <item x="0"/>
        <item h="1" x="2"/>
        <item h="1" m="1" x="6"/>
        <item h="1" m="1" x="13"/>
        <item h="1" m="1" x="11"/>
        <item h="1" m="1" x="8"/>
        <item h="1" m="1" x="15"/>
        <item h="1" m="1" x="12"/>
        <item h="1" m="1" x="10"/>
        <item h="1" m="1" x="14"/>
        <item h="1" m="1" x="9"/>
        <item h="1" m="1" x="5"/>
        <item h="1" m="1" x="3"/>
        <item h="1" m="1" x="4"/>
        <item h="1" m="1" x="7"/>
        <item t="default"/>
      </items>
    </pivotField>
    <pivotField showAll="0" defaultSubtotal="0"/>
    <pivotField axis="axisPage" multipleItemSelectionAllowed="1" showAll="0">
      <items count="12">
        <item h="1" m="1" x="9"/>
        <item h="1" x="2"/>
        <item h="1" m="1" x="10"/>
        <item h="1" x="1"/>
        <item x="3"/>
        <item h="1" x="0"/>
        <item h="1" m="1" x="8"/>
        <item h="1" x="4"/>
        <item h="1" m="1" x="6"/>
        <item h="1" m="1" x="7"/>
        <item h="1" x="5"/>
        <item t="default"/>
      </items>
    </pivotField>
    <pivotField showAll="0" defaultSubtotal="0"/>
    <pivotField showAll="0" defaultSubtotal="0"/>
  </pivotFields>
  <rowFields count="1">
    <field x="0"/>
  </rowFields>
  <rowItems count="2">
    <i>
      <x/>
    </i>
    <i>
      <x v="23"/>
    </i>
  </rowItems>
  <colFields count="1">
    <field x="7"/>
  </colFields>
  <colItems count="2">
    <i>
      <x/>
    </i>
    <i>
      <x v="1"/>
    </i>
  </colItems>
  <pageFields count="1">
    <pageField fld="9" hier="-1"/>
  </pageFields>
  <dataFields count="1">
    <dataField name="Soma de UNIT" fld="3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27">
            <x v="0"/>
            <x v="2"/>
            <x v="3"/>
            <x v="4"/>
            <x v="7"/>
            <x v="9"/>
            <x v="10"/>
            <x v="14"/>
            <x v="15"/>
            <x v="16"/>
            <x v="18"/>
            <x v="21"/>
            <x v="23"/>
            <x v="24"/>
            <x v="26"/>
            <x v="29"/>
            <x v="30"/>
            <x v="31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25">
      <pivotArea dataOnly="0" labelOnly="1" grandRow="1" outline="0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27">
            <x v="0"/>
            <x v="2"/>
            <x v="3"/>
            <x v="4"/>
            <x v="7"/>
            <x v="9"/>
            <x v="10"/>
            <x v="14"/>
            <x v="15"/>
            <x v="16"/>
            <x v="18"/>
            <x v="21"/>
            <x v="23"/>
            <x v="24"/>
            <x v="26"/>
            <x v="29"/>
            <x v="30"/>
            <x v="31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20">
      <pivotArea dataOnly="0" labelOnly="1" grandRow="1" outline="0" fieldPosition="0"/>
    </format>
    <format dxfId="19">
      <pivotArea outline="0" collapsedLevelsAreSubtotals="1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>
  <location ref="A1:D5" firstHeaderRow="1" firstDataRow="3" firstDataCol="1"/>
  <pivotFields count="12">
    <pivotField axis="axisRow" showAll="0">
      <items count="56">
        <item h="1" x="2"/>
        <item h="1" x="12"/>
        <item h="1" x="4"/>
        <item h="1" x="0"/>
        <item h="1" x="3"/>
        <item h="1" m="1" x="43"/>
        <item h="1" m="1" x="48"/>
        <item h="1" m="1" x="51"/>
        <item h="1" x="37"/>
        <item h="1" x="14"/>
        <item h="1" x="5"/>
        <item h="1" x="8"/>
        <item h="1" x="11"/>
        <item h="1" x="6"/>
        <item h="1" x="13"/>
        <item h="1" x="1"/>
        <item h="1" x="9"/>
        <item h="1" x="10"/>
        <item h="1" m="1" x="49"/>
        <item h="1" x="15"/>
        <item h="1" x="16"/>
        <item h="1" x="17"/>
        <item h="1" x="18"/>
        <item h="1" x="19"/>
        <item h="1" x="20"/>
        <item h="1" m="1" x="50"/>
        <item h="1" x="21"/>
        <item h="1" x="22"/>
        <item h="1" m="1" x="54"/>
        <item h="1" x="23"/>
        <item h="1" x="24"/>
        <item x="7"/>
        <item h="1" x="25"/>
        <item h="1" m="1" x="52"/>
        <item h="1" m="1" x="47"/>
        <item h="1" m="1" x="45"/>
        <item h="1" m="1" x="46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m="1" x="44"/>
        <item h="1" x="38"/>
        <item h="1" x="39"/>
        <item h="1" m="1" x="53"/>
        <item h="1" x="40"/>
        <item h="1" x="41"/>
        <item h="1" x="42"/>
        <item t="default"/>
      </items>
    </pivotField>
    <pivotField showAll="0"/>
    <pivotField numFmtId="44" showAll="0"/>
    <pivotField showAll="0"/>
    <pivotField dataField="1" numFmtId="44" showAll="0"/>
    <pivotField axis="axisCol" numFmtId="14" showAll="0">
      <items count="126">
        <item x="0"/>
        <item x="1"/>
        <item x="2"/>
        <item x="3"/>
        <item x="4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7"/>
        <item x="6"/>
        <item x="7"/>
        <item x="8"/>
        <item x="9"/>
        <item x="10"/>
        <item x="40"/>
        <item x="41"/>
        <item x="42"/>
        <item x="43"/>
        <item x="44"/>
        <item x="45"/>
        <item x="46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88"/>
        <item x="113"/>
        <item x="114"/>
        <item m="1" x="12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showAll="0" defaultSubtotal="0"/>
    <pivotField axis="axisCol" showAll="0" defaultSubtotal="0">
      <items count="16">
        <item sd="0" x="1"/>
        <item sd="0" x="0"/>
        <item sd="0" x="2"/>
        <item sd="0" m="1" x="6"/>
        <item sd="0" m="1" x="13"/>
        <item sd="0" m="1" x="11"/>
        <item sd="0" m="1" x="8"/>
        <item sd="0" m="1" x="15"/>
        <item sd="0" m="1" x="12"/>
        <item sd="0" m="1" x="10"/>
        <item sd="0" m="1" x="14"/>
        <item sd="0" m="1" x="9"/>
        <item m="1" x="5"/>
        <item m="1" x="3"/>
        <item m="1" x="4"/>
        <item m="1" x="7"/>
      </items>
    </pivotField>
    <pivotField showAll="0" defaultSubtotal="0"/>
    <pivotField showAll="0">
      <items count="12">
        <item h="1" m="1" x="9"/>
        <item h="1" x="2"/>
        <item h="1" m="1" x="10"/>
        <item h="1" x="1"/>
        <item h="1" x="3"/>
        <item x="0"/>
        <item h="1" m="1" x="8"/>
        <item h="1" x="5"/>
        <item h="1" x="4"/>
        <item h="1" m="1" x="6"/>
        <item h="1" m="1" x="7"/>
        <item t="default"/>
      </items>
    </pivotField>
    <pivotField showAll="0" defaultSubtotal="0"/>
    <pivotField showAll="0" defaultSubtotal="0"/>
  </pivotFields>
  <rowFields count="1">
    <field x="0"/>
  </rowFields>
  <rowItems count="2">
    <i>
      <x v="31"/>
    </i>
    <i t="grand">
      <x/>
    </i>
  </rowItems>
  <colFields count="2">
    <field x="7"/>
    <field x="5"/>
  </colFields>
  <colItems count="3">
    <i>
      <x/>
    </i>
    <i>
      <x v="1"/>
    </i>
    <i>
      <x v="2"/>
    </i>
  </colItems>
  <dataFields count="1">
    <dataField name="Soma de TOTAL" fld="4" baseField="0" baseItem="0"/>
  </dataFields>
  <formats count="1">
    <format dxfId="4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3:B5" firstHeaderRow="1" firstDataRow="2" firstDataCol="1"/>
  <pivotFields count="12">
    <pivotField axis="axisRow" showAll="0">
      <items count="56">
        <item h="1" x="2"/>
        <item h="1" x="12"/>
        <item h="1" x="4"/>
        <item h="1" x="0"/>
        <item h="1" x="3"/>
        <item h="1" m="1" x="48"/>
        <item h="1" m="1" x="43"/>
        <item h="1" m="1" x="51"/>
        <item h="1" x="37"/>
        <item h="1" x="14"/>
        <item h="1" x="5"/>
        <item h="1" x="8"/>
        <item h="1" x="11"/>
        <item h="1" x="6"/>
        <item h="1" x="13"/>
        <item h="1" x="1"/>
        <item h="1" x="9"/>
        <item h="1" x="10"/>
        <item h="1" m="1" x="49"/>
        <item h="1" x="15"/>
        <item h="1" x="16"/>
        <item h="1" x="17"/>
        <item h="1" x="18"/>
        <item h="1" x="19"/>
        <item h="1" x="20"/>
        <item h="1" m="1" x="50"/>
        <item h="1" x="21"/>
        <item h="1" x="22"/>
        <item h="1" m="1" x="54"/>
        <item h="1" x="23"/>
        <item h="1" x="24"/>
        <item x="7"/>
        <item h="1" x="25"/>
        <item h="1" m="1" x="52"/>
        <item h="1" m="1" x="47"/>
        <item h="1" m="1" x="45"/>
        <item h="1" m="1" x="46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m="1" x="44"/>
        <item h="1" x="38"/>
        <item h="1" x="39"/>
        <item h="1" m="1" x="53"/>
        <item h="1" x="40"/>
        <item h="1" x="41"/>
        <item h="1" x="42"/>
        <item t="default"/>
      </items>
    </pivotField>
    <pivotField showAll="0"/>
    <pivotField numFmtId="44" showAll="0"/>
    <pivotField showAll="0"/>
    <pivotField dataField="1" numFmtId="44" showAll="0"/>
    <pivotField numFmtId="164" showAll="0"/>
    <pivotField showAll="0"/>
    <pivotField showAll="0"/>
    <pivotField showAll="0" defaultSubtotal="0"/>
    <pivotField axis="axisCol" showAll="0">
      <items count="12">
        <item h="1" x="1"/>
        <item x="0"/>
        <item h="1" m="1" x="7"/>
        <item h="1" m="1" x="8"/>
        <item h="1" x="3"/>
        <item h="1" m="1" x="6"/>
        <item h="1" m="1" x="9"/>
        <item h="1" x="2"/>
        <item h="1" m="1" x="10"/>
        <item h="1" x="4"/>
        <item h="1" x="5"/>
        <item t="default"/>
      </items>
    </pivotField>
    <pivotField showAll="0" defaultSubtotal="0"/>
    <pivotField showAll="0" defaultSubtotal="0"/>
  </pivotFields>
  <rowFields count="1">
    <field x="0"/>
  </rowFields>
  <rowItems count="1">
    <i>
      <x v="31"/>
    </i>
  </rowItems>
  <colFields count="1">
    <field x="9"/>
  </colFields>
  <colItems count="1">
    <i>
      <x v="1"/>
    </i>
  </colItems>
  <dataFields count="1">
    <dataField name="Soma de TOTAL" fld="4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>
  <location ref="A23:A24" firstHeaderRow="1" firstDataRow="1" firstDataCol="0" rowPageCount="1" colPageCount="1"/>
  <pivotFields count="12">
    <pivotField axis="axisPage" multipleItemSelectionAllowed="1" showAll="0" defaultSubtotal="0">
      <items count="55">
        <item h="1" x="2"/>
        <item h="1" x="12"/>
        <item h="1" x="4"/>
        <item h="1" x="0"/>
        <item h="1" x="3"/>
        <item h="1" m="1" x="48"/>
        <item h="1" m="1" x="43"/>
        <item h="1" m="1" x="51"/>
        <item h="1" x="37"/>
        <item h="1" x="14"/>
        <item h="1" x="5"/>
        <item h="1" x="8"/>
        <item h="1" x="11"/>
        <item h="1" x="6"/>
        <item h="1" x="13"/>
        <item h="1" x="1"/>
        <item h="1" x="9"/>
        <item h="1" x="10"/>
        <item h="1" m="1" x="49"/>
        <item h="1" x="15"/>
        <item h="1" x="16"/>
        <item h="1" x="17"/>
        <item h="1" x="18"/>
        <item h="1" x="19"/>
        <item h="1" x="20"/>
        <item h="1" m="1" x="50"/>
        <item h="1" x="21"/>
        <item h="1" x="22"/>
        <item h="1" m="1" x="54"/>
        <item h="1" x="23"/>
        <item h="1" x="24"/>
        <item x="7"/>
        <item h="1" x="25"/>
        <item h="1" m="1" x="52"/>
        <item h="1" m="1" x="47"/>
        <item h="1" m="1" x="45"/>
        <item h="1" m="1" x="46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m="1" x="44"/>
        <item h="1" x="38"/>
        <item h="1" x="39"/>
        <item h="1" m="1" x="53"/>
        <item h="1" x="40"/>
        <item h="1" x="41"/>
        <item h="1" x="42"/>
      </items>
    </pivotField>
    <pivotField showAll="0" defaultSubtotal="0"/>
    <pivotField numFmtId="44" showAll="0" defaultSubtotal="0"/>
    <pivotField dataField="1" showAll="0" defaultSubtotal="0"/>
    <pivotField numFmtId="44"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>
      <items count="11">
        <item h="1" m="1" x="9"/>
        <item h="1" x="2"/>
        <item h="1" m="1" x="10"/>
        <item h="1" x="1"/>
        <item h="1" x="3"/>
        <item x="0"/>
        <item h="1" m="1" x="8"/>
        <item h="1" x="5"/>
        <item h="1" x="4"/>
        <item h="1" m="1" x="6"/>
        <item h="1" m="1" x="7"/>
      </items>
    </pivotField>
    <pivotField showAll="0" defaultSubtotal="0"/>
    <pivotField showAll="0" defaultSubtotal="0"/>
  </pivotFields>
  <rowItems count="1">
    <i/>
  </rowItems>
  <colItems count="1">
    <i/>
  </colItems>
  <pageFields count="1">
    <pageField fld="0" hier="-1"/>
  </pageFields>
  <dataFields count="1">
    <dataField name="Soma de UNIT" fld="3" baseField="0" baseItem="0"/>
  </dataFields>
  <formats count="2">
    <format dxfId="2">
      <pivotArea outline="0" collapsedLevelsAreSubtotals="1" fieldPosition="0"/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29:A30" firstHeaderRow="1" firstDataRow="1" firstDataCol="0" rowPageCount="1" colPageCount="1"/>
  <pivotFields count="12">
    <pivotField showAll="0"/>
    <pivotField showAll="0"/>
    <pivotField numFmtId="44" showAll="0"/>
    <pivotField showAll="0"/>
    <pivotField dataField="1" numFmtId="44" showAll="0"/>
    <pivotField numFmtId="164" showAll="0"/>
    <pivotField showAll="0"/>
    <pivotField showAll="0"/>
    <pivotField showAll="0" defaultSubtotal="0"/>
    <pivotField axis="axisPage" multipleItemSelectionAllowed="1" showAll="0">
      <items count="12">
        <item h="1" x="1"/>
        <item x="0"/>
        <item h="1" m="1" x="7"/>
        <item h="1" m="1" x="8"/>
        <item h="1" x="3"/>
        <item h="1" m="1" x="6"/>
        <item h="1" m="1" x="9"/>
        <item h="1" x="2"/>
        <item h="1" m="1" x="10"/>
        <item h="1" x="4"/>
        <item h="1" x="5"/>
        <item t="default"/>
      </items>
    </pivotField>
    <pivotField showAll="0" defaultSubtotal="0"/>
    <pivotField showAll="0" defaultSubtotal="0"/>
  </pivotFields>
  <rowItems count="1">
    <i/>
  </rowItems>
  <colItems count="1">
    <i/>
  </colItems>
  <pageFields count="1">
    <pageField fld="9" hier="-1"/>
  </pageFields>
  <dataFields count="1">
    <dataField name="Soma de TOTAL" fld="4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5" firstHeaderRow="1" firstDataRow="2" firstDataCol="1"/>
  <pivotFields count="12">
    <pivotField showAll="0">
      <items count="56">
        <item h="1" x="2"/>
        <item h="1" x="24"/>
        <item h="1" x="8"/>
        <item h="1" x="41"/>
        <item h="1" x="5"/>
        <item h="1" x="6"/>
        <item h="1" m="1" x="46"/>
        <item h="1" x="25"/>
        <item x="7"/>
        <item h="1" x="35"/>
        <item h="1" x="42"/>
        <item h="1" m="1" x="52"/>
        <item h="1" x="17"/>
        <item h="1" x="9"/>
        <item h="1" m="1" x="53"/>
        <item h="1" m="1" x="44"/>
        <item h="1" m="1" x="54"/>
        <item h="1" m="1" x="45"/>
        <item h="1" x="16"/>
        <item h="1" x="12"/>
        <item h="1" x="36"/>
        <item h="1" x="1"/>
        <item h="1" x="30"/>
        <item h="1" m="1" x="49"/>
        <item h="1" x="38"/>
        <item h="1" x="32"/>
        <item h="1" x="39"/>
        <item h="1" x="27"/>
        <item h="1" x="37"/>
        <item h="1" x="33"/>
        <item h="1" x="23"/>
        <item h="1" x="4"/>
        <item h="1" x="0"/>
        <item h="1" x="11"/>
        <item h="1" x="22"/>
        <item h="1" m="1" x="50"/>
        <item h="1" m="1" x="47"/>
        <item h="1" x="28"/>
        <item h="1" x="3"/>
        <item h="1" x="26"/>
        <item h="1" m="1" x="51"/>
        <item h="1" x="10"/>
        <item h="1" x="21"/>
        <item h="1" x="15"/>
        <item h="1" x="14"/>
        <item h="1" x="29"/>
        <item h="1" x="31"/>
        <item h="1" x="40"/>
        <item h="1" x="34"/>
        <item h="1" x="18"/>
        <item h="1" x="20"/>
        <item h="1" x="19"/>
        <item h="1" m="1" x="48"/>
        <item h="1" x="13"/>
        <item h="1" m="1" x="43"/>
        <item t="default"/>
      </items>
    </pivotField>
    <pivotField showAll="0"/>
    <pivotField numFmtId="44" showAll="0"/>
    <pivotField showAll="0"/>
    <pivotField dataField="1" numFmtId="44" showAll="0"/>
    <pivotField numFmtId="164" showAll="0"/>
    <pivotField showAll="0"/>
    <pivotField showAll="0"/>
    <pivotField showAll="0" defaultSubtotal="0"/>
    <pivotField axis="axisCol" multipleItemSelectionAllowed="1" showAll="0">
      <items count="12">
        <item m="1" x="9"/>
        <item x="2"/>
        <item m="1" x="10"/>
        <item x="1"/>
        <item x="3"/>
        <item x="0"/>
        <item m="1" x="8"/>
        <item x="4"/>
        <item m="1" x="6"/>
        <item m="1" x="7"/>
        <item x="5"/>
        <item t="default"/>
      </items>
    </pivotField>
    <pivotField showAll="0" defaultSubtotal="0"/>
    <pivotField showAll="0" defaultSubtotal="0"/>
  </pivotFields>
  <rowItems count="1">
    <i/>
  </rowItems>
  <colFields count="1">
    <field x="9"/>
  </colFields>
  <colItems count="4">
    <i>
      <x v="4"/>
    </i>
    <i>
      <x v="5"/>
    </i>
    <i>
      <x v="10"/>
    </i>
    <i t="grand">
      <x/>
    </i>
  </colItems>
  <dataFields count="1">
    <dataField name="Soma de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" sourceName="PRODUTO">
  <pivotTables>
    <pivotTable tabId="3" name="Tabela dinâmica1"/>
    <pivotTable tabId="19" name="Tabela dinâmica2"/>
    <pivotTable tabId="21" name="Tabela dinâmica1"/>
    <pivotTable tabId="19" name="Tabela dinâmica4"/>
  </pivotTables>
  <data>
    <tabular pivotCacheId="1">
      <items count="55">
        <i x="2"/>
        <i x="24"/>
        <i x="8"/>
        <i x="41"/>
        <i x="5"/>
        <i x="6"/>
        <i x="25"/>
        <i x="7" s="1"/>
        <i x="35"/>
        <i x="42"/>
        <i x="17"/>
        <i x="9"/>
        <i x="16"/>
        <i x="12"/>
        <i x="36"/>
        <i x="1"/>
        <i x="30"/>
        <i x="38"/>
        <i x="32"/>
        <i x="39"/>
        <i x="27"/>
        <i x="37"/>
        <i x="33"/>
        <i x="23"/>
        <i x="4"/>
        <i x="0"/>
        <i x="11"/>
        <i x="22"/>
        <i x="28"/>
        <i x="3"/>
        <i x="26"/>
        <i x="10"/>
        <i x="21"/>
        <i x="15"/>
        <i x="14"/>
        <i x="29"/>
        <i x="31"/>
        <i x="40"/>
        <i x="34"/>
        <i x="18"/>
        <i x="20"/>
        <i x="19"/>
        <i x="13"/>
        <i x="46" nd="1"/>
        <i x="52" nd="1"/>
        <i x="53" nd="1"/>
        <i x="44" nd="1"/>
        <i x="54" nd="1"/>
        <i x="45" nd="1"/>
        <i x="49" nd="1"/>
        <i x="50" nd="1"/>
        <i x="47" nd="1"/>
        <i x="51" nd="1"/>
        <i x="48" nd="1"/>
        <i x="4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ilial" sourceName="Filial">
  <pivotTables>
    <pivotTable tabId="3" name="Tabela dinâmica1"/>
    <pivotTable tabId="19" name="Tabela dinâmica2"/>
    <pivotTable tabId="19" name="Tabela dinâmica4"/>
    <pivotTable tabId="19" name="Tabela dinâmica1"/>
  </pivotTables>
  <data>
    <tabular pivotCacheId="1">
      <items count="11">
        <i x="2"/>
        <i x="1"/>
        <i x="3"/>
        <i x="0" s="1"/>
        <i x="5"/>
        <i x="4"/>
        <i x="9" nd="1"/>
        <i x="10" nd="1"/>
        <i x="8" nd="1"/>
        <i x="6" nd="1"/>
        <i x="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23" name="Tabela dinâmica5"/>
  </pivotTables>
  <data>
    <tabular pivotCacheId="1">
      <items count="16">
        <i x="1"/>
        <i x="2" s="1"/>
        <i x="0" nd="1"/>
        <i x="6" nd="1"/>
        <i x="13" nd="1"/>
        <i x="11" nd="1"/>
        <i x="8" nd="1"/>
        <i x="15" nd="1"/>
        <i x="12" nd="1"/>
        <i x="10" nd="1"/>
        <i x="14" nd="1"/>
        <i x="9" nd="1"/>
        <i x="4" nd="1"/>
        <i x="7" nd="1"/>
        <i x="5" nd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ilial1" sourceName="Filial">
  <pivotTables>
    <pivotTable tabId="23" name="Tabela dinâmica5"/>
  </pivotTables>
  <data>
    <tabular pivotCacheId="1">
      <items count="11">
        <i x="1"/>
        <i x="0" s="1"/>
        <i x="9" nd="1"/>
        <i x="2" nd="1"/>
        <i x="10" nd="1"/>
        <i x="3" nd="1"/>
        <i x="8" nd="1"/>
        <i x="5" nd="1"/>
        <i x="4" nd="1"/>
        <i x="6" nd="1"/>
        <i x="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ia" sourceName="Dia">
  <pivotTables>
    <pivotTable tabId="23" name="Tabela dinâmica5"/>
  </pivotTables>
  <data>
    <tabular pivotCacheId="1" showMissing="0" crossFilter="showItemsWithNoData">
      <items count="31">
        <i x="26"/>
        <i x="27"/>
        <i x="28"/>
        <i x="24"/>
        <i x="11"/>
        <i x="12"/>
        <i x="13" s="1"/>
        <i x="14" s="1"/>
        <i x="15" s="1"/>
        <i x="16" s="1"/>
        <i x="17" s="1"/>
        <i x="18" s="1" nd="1"/>
        <i x="19" nd="1"/>
        <i x="20" nd="1"/>
        <i x="21" nd="1"/>
        <i x="22" nd="1"/>
        <i x="23" nd="1"/>
        <i x="3" nd="1"/>
        <i x="2" nd="1"/>
        <i x="1" nd="1"/>
        <i x="0" nd="1"/>
        <i x="4" nd="1"/>
        <i x="5" nd="1"/>
        <i x="6" nd="1"/>
        <i x="7" nd="1"/>
        <i x="8" nd="1"/>
        <i x="9" nd="1"/>
        <i x="10" nd="1"/>
        <i x="29" nd="1"/>
        <i x="30" nd="1"/>
        <i x="25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1" sourceName="PRODUTO">
  <pivotTables>
    <pivotTable tabId="23" name="Tabela dinâmica1"/>
  </pivotTables>
  <data>
    <tabular pivotCacheId="1">
      <items count="55">
        <i x="2" s="1"/>
        <i x="24"/>
        <i x="8"/>
        <i x="5"/>
        <i x="6"/>
        <i x="25"/>
        <i x="7"/>
        <i x="17"/>
        <i x="9"/>
        <i x="16"/>
        <i x="12"/>
        <i x="1"/>
        <i x="23"/>
        <i x="4" s="1"/>
        <i x="0"/>
        <i x="22"/>
        <i x="3"/>
        <i x="21"/>
        <i x="14"/>
        <i x="34"/>
        <i x="18"/>
        <i x="20"/>
        <i x="19"/>
        <i x="13"/>
        <i x="41" nd="1"/>
        <i x="46" nd="1"/>
        <i x="35" nd="1"/>
        <i x="42" nd="1"/>
        <i x="52" nd="1"/>
        <i x="53" nd="1"/>
        <i x="44" nd="1"/>
        <i x="54" nd="1"/>
        <i x="45" nd="1"/>
        <i x="36" nd="1"/>
        <i x="30" nd="1"/>
        <i x="49" nd="1"/>
        <i x="38" nd="1"/>
        <i x="32" nd="1"/>
        <i x="39" nd="1"/>
        <i x="27" nd="1"/>
        <i x="37" nd="1"/>
        <i x="33" nd="1"/>
        <i x="11" nd="1"/>
        <i x="50" nd="1"/>
        <i x="47" nd="1"/>
        <i x="28" nd="1"/>
        <i x="26" nd="1"/>
        <i x="51" nd="1"/>
        <i x="10" nd="1"/>
        <i x="15" nd="1"/>
        <i x="29" nd="1"/>
        <i x="31" nd="1"/>
        <i x="40" nd="1"/>
        <i x="48" nd="1"/>
        <i x="4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ilial2" sourceName="Filial">
  <pivotTables>
    <pivotTable tabId="23" name="Tabela dinâmica1"/>
  </pivotTables>
  <data>
    <tabular pivotCacheId="1">
      <items count="11">
        <i x="2"/>
        <i x="1"/>
        <i x="3" s="1"/>
        <i x="0"/>
        <i x="5"/>
        <i x="4"/>
        <i x="9" nd="1"/>
        <i x="10" nd="1"/>
        <i x="8" nd="1"/>
        <i x="6" nd="1"/>
        <i x="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TO 1" cache="SegmentaçãodeDados_PRODUTO" caption="PRODUTO" showCaption="0" style="Produtos" rowHeight="241300"/>
  <slicer name="PRODUTO 2" cache="SegmentaçãodeDados_PRODUTO" caption="PRODUTO" startItem="3" showCaption="0" style="Produtos" rowHeight="241300"/>
  <slicer name="Filial 1" cache="SegmentaçãodeDados_Filial" caption="Filial" showCaption="0" style="Produtos" rowHeight="241300"/>
  <slicer name="Filial 2" cache="SegmentaçãodeDados_Filial" caption="Filial" showCaption="0" style="Produto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1" cache="SegmentaçãodeDados_MÊS" caption="MÊS" showCaption="0" style="Produtos 2" rowHeight="216000"/>
  <slicer name="Filial 5" cache="SegmentaçãodeDados_Filial1" caption="Filial" showCaption="0" style="Produtos 2" rowHeight="241300"/>
  <slicer name="Dia 1" cache="SegmentaçãodeDados_Dia" caption="Dia" columnCount="7" showCaption="0" style="Produtos 2" rowHeight="241300"/>
  <slicer name="PRODUTO 5" cache="SegmentaçãodeDados_PRODUTO1" caption="PRODUTO" startItem="4" showCaption="0" style="Produtos" rowHeight="241300"/>
  <slicer name="Filial 6" cache="SegmentaçãodeDados_Filial2" caption="Filial" startItem="3" showCaption="0" style="Produto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TO" cache="SegmentaçãodeDados_PRODUTO" caption="PRODUTO" rowHeight="241300"/>
  <slicer name="Filial" cache="SegmentaçãodeDados_Filial" caption="Filial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TO 3" cache="SegmentaçãodeDados_PRODUTO" caption="PRODUTO" rowHeight="241300"/>
  <slicer name="Filial 3" cache="SegmentaçãodeDados_Filial" caption="Filial" rowHeight="241300"/>
</slicers>
</file>

<file path=xl/tables/table1.xml><?xml version="1.0" encoding="utf-8"?>
<table xmlns="http://schemas.openxmlformats.org/spreadsheetml/2006/main" id="2" name="Tabela2" displayName="Tabela2" ref="A1:L635" totalsRowShown="0" headerRowDxfId="46" dataDxfId="44" headerRowBorderDxfId="45" tableBorderDxfId="43" totalsRowBorderDxfId="42">
  <autoFilter ref="A1:L635"/>
  <tableColumns count="12">
    <tableColumn id="1" name="PRODUTO" dataDxfId="41"/>
    <tableColumn id="2" name="NOME DO ANUNCIO" dataDxfId="40"/>
    <tableColumn id="3" name="PREÇO" dataDxfId="39" dataCellStyle="Moeda"/>
    <tableColumn id="4" name="UNIT" dataDxfId="38" dataCellStyle="Moeda"/>
    <tableColumn id="5" name="TOTAL" dataDxfId="37" dataCellStyle="Moeda">
      <calculatedColumnFormula>C2*D2</calculatedColumnFormula>
    </tableColumn>
    <tableColumn id="6" name="DATA" dataDxfId="36"/>
    <tableColumn id="8" name="Meses(numero)" dataDxfId="35">
      <calculatedColumnFormula>MONTH(F2)</calculatedColumnFormula>
    </tableColumn>
    <tableColumn id="9" name="MÊS" dataDxfId="34">
      <calculatedColumnFormula>VLOOKUP(Tabela2[[#This Row],[Meses(numero)]],MÊS!A$1:B$12,2)</calculatedColumnFormula>
    </tableColumn>
    <tableColumn id="10" name="Dia" dataDxfId="33">
      <calculatedColumnFormula>DAY(Tabela2[[#This Row],[DATA]])</calculatedColumnFormula>
    </tableColumn>
    <tableColumn id="7" name="Filial" dataDxfId="32"/>
    <tableColumn id="13" name="VARIAÇÃO" dataDxfId="31"/>
    <tableColumn id="11" name="COR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microsoft.com/office/2007/relationships/slicer" Target="../slicers/slicer4.xml"/><Relationship Id="rId4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635"/>
  <sheetViews>
    <sheetView tabSelected="1" topLeftCell="C614" workbookViewId="0">
      <selection activeCell="A606" sqref="A606:L635"/>
    </sheetView>
  </sheetViews>
  <sheetFormatPr defaultRowHeight="15" x14ac:dyDescent="0.25"/>
  <cols>
    <col min="1" max="1" width="25.5703125" bestFit="1" customWidth="1"/>
    <col min="2" max="2" width="114.42578125" customWidth="1"/>
    <col min="3" max="3" width="11.7109375" bestFit="1" customWidth="1"/>
    <col min="4" max="4" width="10" customWidth="1"/>
    <col min="5" max="5" width="11.85546875" bestFit="1" customWidth="1"/>
    <col min="6" max="6" width="64" style="16" customWidth="1"/>
    <col min="7" max="7" width="0.140625" style="18" hidden="1" customWidth="1"/>
    <col min="8" max="8" width="25" hidden="1" customWidth="1"/>
    <col min="9" max="9" width="48.85546875" hidden="1" customWidth="1"/>
    <col min="10" max="10" width="18.7109375" bestFit="1" customWidth="1"/>
    <col min="11" max="11" width="15" bestFit="1" customWidth="1"/>
    <col min="12" max="12" width="24.5703125" bestFit="1" customWidth="1"/>
    <col min="14" max="14" width="19.7109375" bestFit="1" customWidth="1"/>
    <col min="15" max="15" width="18.7109375" bestFit="1" customWidth="1"/>
  </cols>
  <sheetData>
    <row r="1" spans="1:15" x14ac:dyDescent="0.25">
      <c r="A1" s="7" t="s">
        <v>3</v>
      </c>
      <c r="B1" s="8" t="s">
        <v>1</v>
      </c>
      <c r="C1" s="8" t="s">
        <v>2</v>
      </c>
      <c r="D1" s="8" t="s">
        <v>5</v>
      </c>
      <c r="E1" s="8" t="s">
        <v>4</v>
      </c>
      <c r="F1" s="25" t="s">
        <v>10</v>
      </c>
      <c r="G1" s="26" t="s">
        <v>26</v>
      </c>
      <c r="H1" s="26" t="s">
        <v>27</v>
      </c>
      <c r="I1" s="54" t="s">
        <v>231</v>
      </c>
      <c r="J1" s="27" t="s">
        <v>21</v>
      </c>
      <c r="K1" s="8" t="s">
        <v>237</v>
      </c>
      <c r="L1" s="8" t="s">
        <v>347</v>
      </c>
    </row>
    <row r="2" spans="1:15" ht="15" customHeight="1" x14ac:dyDescent="0.25">
      <c r="A2" s="6" t="s">
        <v>0</v>
      </c>
      <c r="B2" s="5" t="s">
        <v>6</v>
      </c>
      <c r="C2" s="3">
        <v>87.9</v>
      </c>
      <c r="D2" s="4">
        <v>1</v>
      </c>
      <c r="E2" s="3">
        <f t="shared" ref="E2:E8" si="0">C2*D2</f>
        <v>87.9</v>
      </c>
      <c r="F2" s="28">
        <v>44613</v>
      </c>
      <c r="G2" s="29">
        <f t="shared" ref="G2:G65" si="1">MONTH(F2)</f>
        <v>2</v>
      </c>
      <c r="H2" s="29" t="str">
        <f>VLOOKUP(Tabela2[[#This Row],[Meses(numero)]],MÊS!A$1:B$12,2)</f>
        <v>fevereiro</v>
      </c>
      <c r="I2" s="55">
        <f>DAY(Tabela2[[#This Row],[DATA]])</f>
        <v>21</v>
      </c>
      <c r="J2" s="30" t="s">
        <v>22</v>
      </c>
      <c r="K2" s="62"/>
      <c r="L2" s="62"/>
      <c r="N2" s="11" t="s">
        <v>4</v>
      </c>
      <c r="O2" s="11" t="s">
        <v>18</v>
      </c>
    </row>
    <row r="3" spans="1:15" ht="15" customHeight="1" x14ac:dyDescent="0.25">
      <c r="A3" s="6" t="s">
        <v>0</v>
      </c>
      <c r="B3" s="5" t="s">
        <v>14</v>
      </c>
      <c r="C3" s="3">
        <v>89.9</v>
      </c>
      <c r="D3" s="4">
        <v>1</v>
      </c>
      <c r="E3" s="3">
        <f t="shared" si="0"/>
        <v>89.9</v>
      </c>
      <c r="F3" s="28">
        <v>44613</v>
      </c>
      <c r="G3" s="29">
        <f t="shared" si="1"/>
        <v>2</v>
      </c>
      <c r="H3" s="29" t="str">
        <f>VLOOKUP(Tabela2[[#This Row],[Meses(numero)]],MÊS!A$1:B$12,2)</f>
        <v>fevereiro</v>
      </c>
      <c r="I3" s="55">
        <f>DAY(Tabela2[[#This Row],[DATA]])</f>
        <v>21</v>
      </c>
      <c r="J3" s="30" t="s">
        <v>22</v>
      </c>
      <c r="K3" s="30"/>
      <c r="L3" s="30"/>
      <c r="N3" s="115">
        <f>SUM(E:E)</f>
        <v>152999.30999999956</v>
      </c>
      <c r="O3" s="116">
        <f>SUM(Tabela2[UNIT])</f>
        <v>676</v>
      </c>
    </row>
    <row r="4" spans="1:15" ht="17.25" customHeight="1" x14ac:dyDescent="0.25">
      <c r="A4" s="6" t="s">
        <v>81</v>
      </c>
      <c r="B4" s="2" t="s">
        <v>7</v>
      </c>
      <c r="C4" s="3">
        <v>129.9</v>
      </c>
      <c r="D4" s="4">
        <v>1</v>
      </c>
      <c r="E4" s="3">
        <f t="shared" si="0"/>
        <v>129.9</v>
      </c>
      <c r="F4" s="28">
        <v>44612</v>
      </c>
      <c r="G4" s="29">
        <f t="shared" si="1"/>
        <v>2</v>
      </c>
      <c r="H4" s="29" t="str">
        <f>VLOOKUP(Tabela2[[#This Row],[Meses(numero)]],MÊS!A$1:B$12,2)</f>
        <v>fevereiro</v>
      </c>
      <c r="I4" s="55">
        <f>DAY(Tabela2[[#This Row],[DATA]])</f>
        <v>20</v>
      </c>
      <c r="J4" s="30" t="s">
        <v>22</v>
      </c>
      <c r="K4" s="30"/>
      <c r="L4" s="30"/>
      <c r="N4" s="115"/>
      <c r="O4" s="116"/>
    </row>
    <row r="5" spans="1:15" ht="15" customHeight="1" x14ac:dyDescent="0.25">
      <c r="A5" s="6" t="s">
        <v>11</v>
      </c>
      <c r="B5" s="2" t="s">
        <v>9</v>
      </c>
      <c r="C5" s="3">
        <v>324.89999999999998</v>
      </c>
      <c r="D5" s="4">
        <v>1</v>
      </c>
      <c r="E5" s="3">
        <f t="shared" si="0"/>
        <v>324.89999999999998</v>
      </c>
      <c r="F5" s="28">
        <v>44611</v>
      </c>
      <c r="G5" s="29">
        <f t="shared" si="1"/>
        <v>2</v>
      </c>
      <c r="H5" s="29" t="str">
        <f>VLOOKUP(Tabela2[[#This Row],[Meses(numero)]],MÊS!A$1:B$12,2)</f>
        <v>fevereiro</v>
      </c>
      <c r="I5" s="55">
        <f>DAY(Tabela2[[#This Row],[DATA]])</f>
        <v>19</v>
      </c>
      <c r="J5" s="30" t="s">
        <v>22</v>
      </c>
      <c r="K5" s="30"/>
      <c r="L5" s="30"/>
      <c r="N5" s="113" t="s">
        <v>17</v>
      </c>
      <c r="O5" s="114"/>
    </row>
    <row r="6" spans="1:15" ht="15" customHeight="1" x14ac:dyDescent="0.25">
      <c r="A6" s="6" t="s">
        <v>13</v>
      </c>
      <c r="B6" s="2" t="s">
        <v>12</v>
      </c>
      <c r="C6" s="3">
        <v>249.9</v>
      </c>
      <c r="D6" s="4">
        <v>1</v>
      </c>
      <c r="E6" s="3">
        <f t="shared" si="0"/>
        <v>249.9</v>
      </c>
      <c r="F6" s="28">
        <v>44610</v>
      </c>
      <c r="G6" s="29">
        <f t="shared" si="1"/>
        <v>2</v>
      </c>
      <c r="H6" s="29" t="str">
        <f>VLOOKUP(Tabela2[[#This Row],[Meses(numero)]],MÊS!A$1:B$12,2)</f>
        <v>fevereiro</v>
      </c>
      <c r="I6" s="55">
        <f>DAY(Tabela2[[#This Row],[DATA]])</f>
        <v>18</v>
      </c>
      <c r="J6" s="30" t="s">
        <v>22</v>
      </c>
      <c r="K6" s="30"/>
      <c r="L6" s="30"/>
      <c r="N6" s="109">
        <f>N3/O3</f>
        <v>226.33034023668574</v>
      </c>
      <c r="O6" s="110"/>
    </row>
    <row r="7" spans="1:15" ht="15" customHeight="1" x14ac:dyDescent="0.25">
      <c r="A7" s="6" t="s">
        <v>0</v>
      </c>
      <c r="B7" s="2" t="s">
        <v>15</v>
      </c>
      <c r="C7" s="3">
        <v>89.9</v>
      </c>
      <c r="D7" s="4">
        <v>1</v>
      </c>
      <c r="E7" s="3">
        <f t="shared" si="0"/>
        <v>89.9</v>
      </c>
      <c r="F7" s="28">
        <v>44610</v>
      </c>
      <c r="G7" s="29">
        <f t="shared" si="1"/>
        <v>2</v>
      </c>
      <c r="H7" s="29" t="str">
        <f>VLOOKUP(Tabela2[[#This Row],[Meses(numero)]],MÊS!A$1:B$12,2)</f>
        <v>fevereiro</v>
      </c>
      <c r="I7" s="55">
        <f>DAY(Tabela2[[#This Row],[DATA]])</f>
        <v>18</v>
      </c>
      <c r="J7" s="30" t="s">
        <v>22</v>
      </c>
      <c r="K7" s="30"/>
      <c r="L7" s="30"/>
      <c r="N7" s="111"/>
      <c r="O7" s="112"/>
    </row>
    <row r="8" spans="1:15" ht="15" customHeight="1" x14ac:dyDescent="0.25">
      <c r="A8" s="6" t="s">
        <v>16</v>
      </c>
      <c r="B8" s="2" t="s">
        <v>397</v>
      </c>
      <c r="C8" s="3">
        <v>306</v>
      </c>
      <c r="D8" s="4">
        <v>1</v>
      </c>
      <c r="E8" s="3">
        <f t="shared" si="0"/>
        <v>306</v>
      </c>
      <c r="F8" s="28">
        <v>44610</v>
      </c>
      <c r="G8" s="29">
        <f t="shared" si="1"/>
        <v>2</v>
      </c>
      <c r="H8" s="29" t="str">
        <f>VLOOKUP(Tabela2[[#This Row],[Meses(numero)]],MÊS!A$1:B$12,2)</f>
        <v>fevereiro</v>
      </c>
      <c r="I8" s="55">
        <f>DAY(Tabela2[[#This Row],[DATA]])</f>
        <v>18</v>
      </c>
      <c r="J8" s="30" t="s">
        <v>22</v>
      </c>
      <c r="K8" s="30"/>
      <c r="L8" s="30"/>
      <c r="M8" s="1"/>
    </row>
    <row r="9" spans="1:15" ht="15" customHeight="1" x14ac:dyDescent="0.25">
      <c r="A9" s="6" t="s">
        <v>11</v>
      </c>
      <c r="B9" s="2" t="s">
        <v>19</v>
      </c>
      <c r="C9" s="31">
        <v>206</v>
      </c>
      <c r="D9" s="32">
        <v>1</v>
      </c>
      <c r="E9" s="31">
        <f>C9*D9</f>
        <v>206</v>
      </c>
      <c r="F9" s="28">
        <v>44612</v>
      </c>
      <c r="G9" s="29">
        <f t="shared" si="1"/>
        <v>2</v>
      </c>
      <c r="H9" s="29" t="str">
        <f>VLOOKUP(Tabela2[[#This Row],[Meses(numero)]],MÊS!A$1:B$12,2)</f>
        <v>fevereiro</v>
      </c>
      <c r="I9" s="55">
        <f>DAY(Tabela2[[#This Row],[DATA]])</f>
        <v>20</v>
      </c>
      <c r="J9" s="30" t="s">
        <v>40</v>
      </c>
      <c r="K9" s="30"/>
      <c r="L9" s="30"/>
    </row>
    <row r="10" spans="1:15" ht="13.5" customHeight="1" x14ac:dyDescent="0.25">
      <c r="A10" s="6" t="s">
        <v>0</v>
      </c>
      <c r="B10" s="2" t="s">
        <v>45</v>
      </c>
      <c r="C10" s="3">
        <v>79.900000000000006</v>
      </c>
      <c r="D10" s="4">
        <v>1</v>
      </c>
      <c r="E10" s="3">
        <f>C10*D10</f>
        <v>79.900000000000006</v>
      </c>
      <c r="F10" s="28">
        <v>44614</v>
      </c>
      <c r="G10" s="29">
        <f t="shared" si="1"/>
        <v>2</v>
      </c>
      <c r="H10" s="29" t="str">
        <f>VLOOKUP(Tabela2[[#This Row],[Meses(numero)]],MÊS!A$1:B$12,2)</f>
        <v>fevereiro</v>
      </c>
      <c r="I10" s="55">
        <f>DAY(Tabela2[[#This Row],[DATA]])</f>
        <v>22</v>
      </c>
      <c r="J10" s="30" t="s">
        <v>22</v>
      </c>
      <c r="K10" s="30"/>
      <c r="L10" s="30"/>
    </row>
    <row r="11" spans="1:15" x14ac:dyDescent="0.25">
      <c r="A11" s="6" t="s">
        <v>0</v>
      </c>
      <c r="B11" s="2" t="s">
        <v>46</v>
      </c>
      <c r="C11" s="3">
        <v>87.9</v>
      </c>
      <c r="D11" s="4">
        <v>1</v>
      </c>
      <c r="E11" s="3">
        <f>C11*D11</f>
        <v>87.9</v>
      </c>
      <c r="F11" s="28">
        <v>44615</v>
      </c>
      <c r="G11" s="29">
        <f t="shared" si="1"/>
        <v>2</v>
      </c>
      <c r="H11" s="29" t="str">
        <f>VLOOKUP(Tabela2[[#This Row],[Meses(numero)]],MÊS!A$1:B$12,2)</f>
        <v>fevereiro</v>
      </c>
      <c r="I11" s="55">
        <f>DAY(Tabela2[[#This Row],[DATA]])</f>
        <v>23</v>
      </c>
      <c r="J11" s="30" t="s">
        <v>22</v>
      </c>
      <c r="K11" s="30"/>
      <c r="L11" s="30"/>
    </row>
    <row r="12" spans="1:15" x14ac:dyDescent="0.25">
      <c r="A12" s="6" t="s">
        <v>0</v>
      </c>
      <c r="B12" s="38" t="s">
        <v>47</v>
      </c>
      <c r="C12" s="33">
        <v>87.9</v>
      </c>
      <c r="D12" s="4">
        <v>4</v>
      </c>
      <c r="E12" s="3">
        <f t="shared" ref="E12:E43" si="2">C12*D12</f>
        <v>351.6</v>
      </c>
      <c r="F12" s="28">
        <v>44616</v>
      </c>
      <c r="G12" s="29">
        <f t="shared" si="1"/>
        <v>2</v>
      </c>
      <c r="H12" s="29" t="str">
        <f>VLOOKUP(Tabela2[[#This Row],[Meses(numero)]],MÊS!A$1:B$12,2)</f>
        <v>fevereiro</v>
      </c>
      <c r="I12" s="55">
        <f>DAY(Tabela2[[#This Row],[DATA]])</f>
        <v>24</v>
      </c>
      <c r="J12" s="30" t="s">
        <v>22</v>
      </c>
      <c r="K12" s="30"/>
      <c r="L12" s="30"/>
    </row>
    <row r="13" spans="1:15" x14ac:dyDescent="0.25">
      <c r="A13" s="6" t="s">
        <v>0</v>
      </c>
      <c r="B13" s="38" t="s">
        <v>46</v>
      </c>
      <c r="C13" s="33">
        <v>87.9</v>
      </c>
      <c r="D13" s="4">
        <v>2</v>
      </c>
      <c r="E13" s="3">
        <f t="shared" si="2"/>
        <v>175.8</v>
      </c>
      <c r="F13" s="28">
        <v>44617</v>
      </c>
      <c r="G13" s="29">
        <f t="shared" si="1"/>
        <v>2</v>
      </c>
      <c r="H13" s="29" t="str">
        <f>VLOOKUP(Tabela2[[#This Row],[Meses(numero)]],MÊS!A$1:B$12,2)</f>
        <v>fevereiro</v>
      </c>
      <c r="I13" s="55">
        <f>DAY(Tabela2[[#This Row],[DATA]])</f>
        <v>25</v>
      </c>
      <c r="J13" s="30" t="s">
        <v>22</v>
      </c>
      <c r="K13" s="30"/>
      <c r="L13" s="30"/>
    </row>
    <row r="14" spans="1:15" x14ac:dyDescent="0.25">
      <c r="A14" s="6" t="s">
        <v>0</v>
      </c>
      <c r="B14" s="38" t="s">
        <v>46</v>
      </c>
      <c r="C14" s="33">
        <v>87.9</v>
      </c>
      <c r="D14" s="4">
        <v>2</v>
      </c>
      <c r="E14" s="3">
        <f t="shared" si="2"/>
        <v>175.8</v>
      </c>
      <c r="F14" s="28">
        <v>44618</v>
      </c>
      <c r="G14" s="29">
        <f t="shared" si="1"/>
        <v>2</v>
      </c>
      <c r="H14" s="29" t="str">
        <f>VLOOKUP(Tabela2[[#This Row],[Meses(numero)]],MÊS!A$1:B$12,2)</f>
        <v>fevereiro</v>
      </c>
      <c r="I14" s="55">
        <f>DAY(Tabela2[[#This Row],[DATA]])</f>
        <v>26</v>
      </c>
      <c r="J14" s="30" t="s">
        <v>22</v>
      </c>
      <c r="K14" s="30"/>
      <c r="L14" s="30"/>
    </row>
    <row r="15" spans="1:15" x14ac:dyDescent="0.25">
      <c r="A15" s="6" t="s">
        <v>0</v>
      </c>
      <c r="B15" s="38" t="s">
        <v>48</v>
      </c>
      <c r="C15" s="33">
        <v>89.9</v>
      </c>
      <c r="D15" s="4">
        <v>1</v>
      </c>
      <c r="E15" s="3">
        <f t="shared" si="2"/>
        <v>89.9</v>
      </c>
      <c r="F15" s="28">
        <v>44619</v>
      </c>
      <c r="G15" s="29">
        <f t="shared" si="1"/>
        <v>2</v>
      </c>
      <c r="H15" s="29" t="str">
        <f>VLOOKUP(Tabela2[[#This Row],[Meses(numero)]],MÊS!A$1:B$12,2)</f>
        <v>fevereiro</v>
      </c>
      <c r="I15" s="55">
        <f>DAY(Tabela2[[#This Row],[DATA]])</f>
        <v>27</v>
      </c>
      <c r="J15" s="30" t="s">
        <v>22</v>
      </c>
      <c r="K15" s="30"/>
      <c r="L15" s="30"/>
    </row>
    <row r="16" spans="1:15" x14ac:dyDescent="0.25">
      <c r="A16" s="6" t="s">
        <v>73</v>
      </c>
      <c r="B16" s="38" t="s">
        <v>49</v>
      </c>
      <c r="C16" s="33">
        <v>297</v>
      </c>
      <c r="D16" s="4">
        <v>1</v>
      </c>
      <c r="E16" s="3">
        <f t="shared" si="2"/>
        <v>297</v>
      </c>
      <c r="F16" s="28">
        <v>44620</v>
      </c>
      <c r="G16" s="29">
        <f t="shared" si="1"/>
        <v>2</v>
      </c>
      <c r="H16" s="29" t="str">
        <f>VLOOKUP(Tabela2[[#This Row],[Meses(numero)]],MÊS!A$1:B$12,2)</f>
        <v>fevereiro</v>
      </c>
      <c r="I16" s="55">
        <f>DAY(Tabela2[[#This Row],[DATA]])</f>
        <v>28</v>
      </c>
      <c r="J16" s="30" t="s">
        <v>22</v>
      </c>
      <c r="K16" s="30"/>
      <c r="L16" s="30"/>
    </row>
    <row r="17" spans="1:12" x14ac:dyDescent="0.25">
      <c r="A17" s="6" t="s">
        <v>73</v>
      </c>
      <c r="B17" s="38" t="s">
        <v>49</v>
      </c>
      <c r="C17" s="33">
        <v>297</v>
      </c>
      <c r="D17" s="4">
        <v>1</v>
      </c>
      <c r="E17" s="3">
        <f t="shared" si="2"/>
        <v>297</v>
      </c>
      <c r="F17" s="28">
        <v>44614</v>
      </c>
      <c r="G17" s="29">
        <f t="shared" si="1"/>
        <v>2</v>
      </c>
      <c r="H17" s="29" t="str">
        <f>VLOOKUP(Tabela2[[#This Row],[Meses(numero)]],MÊS!A$1:B$12,2)</f>
        <v>fevereiro</v>
      </c>
      <c r="I17" s="55">
        <f>DAY(Tabela2[[#This Row],[DATA]])</f>
        <v>22</v>
      </c>
      <c r="J17" s="30" t="s">
        <v>22</v>
      </c>
      <c r="K17" s="30"/>
      <c r="L17" s="30"/>
    </row>
    <row r="18" spans="1:12" x14ac:dyDescent="0.25">
      <c r="A18" s="6" t="s">
        <v>16</v>
      </c>
      <c r="B18" s="38" t="s">
        <v>50</v>
      </c>
      <c r="C18" s="33">
        <v>306</v>
      </c>
      <c r="D18" s="4">
        <v>1</v>
      </c>
      <c r="E18" s="3">
        <f t="shared" si="2"/>
        <v>306</v>
      </c>
      <c r="F18" s="28">
        <v>44614</v>
      </c>
      <c r="G18" s="29">
        <f t="shared" si="1"/>
        <v>2</v>
      </c>
      <c r="H18" s="29" t="str">
        <f>VLOOKUP(Tabela2[[#This Row],[Meses(numero)]],MÊS!A$1:B$12,2)</f>
        <v>fevereiro</v>
      </c>
      <c r="I18" s="55">
        <f>DAY(Tabela2[[#This Row],[DATA]])</f>
        <v>22</v>
      </c>
      <c r="J18" s="30" t="s">
        <v>22</v>
      </c>
      <c r="K18" s="30"/>
      <c r="L18" s="30"/>
    </row>
    <row r="19" spans="1:12" x14ac:dyDescent="0.25">
      <c r="A19" s="6" t="s">
        <v>73</v>
      </c>
      <c r="B19" s="38" t="s">
        <v>51</v>
      </c>
      <c r="C19" s="33">
        <v>349</v>
      </c>
      <c r="D19" s="4">
        <v>1</v>
      </c>
      <c r="E19" s="3">
        <f t="shared" si="2"/>
        <v>349</v>
      </c>
      <c r="F19" s="28">
        <v>44614</v>
      </c>
      <c r="G19" s="29">
        <f t="shared" si="1"/>
        <v>2</v>
      </c>
      <c r="H19" s="29" t="str">
        <f>VLOOKUP(Tabela2[[#This Row],[Meses(numero)]],MÊS!A$1:B$12,2)</f>
        <v>fevereiro</v>
      </c>
      <c r="I19" s="55">
        <f>DAY(Tabela2[[#This Row],[DATA]])</f>
        <v>22</v>
      </c>
      <c r="J19" s="30" t="s">
        <v>22</v>
      </c>
      <c r="K19" s="30"/>
      <c r="L19" s="30"/>
    </row>
    <row r="20" spans="1:12" x14ac:dyDescent="0.25">
      <c r="A20" s="6" t="s">
        <v>75</v>
      </c>
      <c r="B20" s="38" t="s">
        <v>52</v>
      </c>
      <c r="C20" s="33">
        <v>309</v>
      </c>
      <c r="D20" s="4">
        <v>1</v>
      </c>
      <c r="E20" s="3">
        <f t="shared" si="2"/>
        <v>309</v>
      </c>
      <c r="F20" s="28">
        <v>44614</v>
      </c>
      <c r="G20" s="29">
        <f t="shared" si="1"/>
        <v>2</v>
      </c>
      <c r="H20" s="29" t="str">
        <f>VLOOKUP(Tabela2[[#This Row],[Meses(numero)]],MÊS!A$1:B$12,2)</f>
        <v>fevereiro</v>
      </c>
      <c r="I20" s="55">
        <f>DAY(Tabela2[[#This Row],[DATA]])</f>
        <v>22</v>
      </c>
      <c r="J20" s="30" t="s">
        <v>22</v>
      </c>
      <c r="K20" s="30"/>
      <c r="L20" s="30"/>
    </row>
    <row r="21" spans="1:12" x14ac:dyDescent="0.25">
      <c r="A21" s="6" t="s">
        <v>212</v>
      </c>
      <c r="B21" s="38" t="s">
        <v>53</v>
      </c>
      <c r="C21" s="33">
        <v>76.900000000000006</v>
      </c>
      <c r="D21" s="4">
        <v>1</v>
      </c>
      <c r="E21" s="3">
        <f t="shared" si="2"/>
        <v>76.900000000000006</v>
      </c>
      <c r="F21" s="28">
        <v>44614</v>
      </c>
      <c r="G21" s="29">
        <f t="shared" si="1"/>
        <v>2</v>
      </c>
      <c r="H21" s="29" t="str">
        <f>VLOOKUP(Tabela2[[#This Row],[Meses(numero)]],MÊS!A$1:B$12,2)</f>
        <v>fevereiro</v>
      </c>
      <c r="I21" s="55">
        <f>DAY(Tabela2[[#This Row],[DATA]])</f>
        <v>22</v>
      </c>
      <c r="J21" s="30" t="s">
        <v>22</v>
      </c>
      <c r="K21" s="30"/>
      <c r="L21" s="30"/>
    </row>
    <row r="22" spans="1:12" x14ac:dyDescent="0.25">
      <c r="A22" s="6" t="s">
        <v>72</v>
      </c>
      <c r="B22" s="38" t="s">
        <v>54</v>
      </c>
      <c r="C22" s="33">
        <v>319</v>
      </c>
      <c r="D22" s="4">
        <v>1</v>
      </c>
      <c r="E22" s="3">
        <f t="shared" si="2"/>
        <v>319</v>
      </c>
      <c r="F22" s="28">
        <v>44614</v>
      </c>
      <c r="G22" s="29">
        <f t="shared" si="1"/>
        <v>2</v>
      </c>
      <c r="H22" s="29" t="str">
        <f>VLOOKUP(Tabela2[[#This Row],[Meses(numero)]],MÊS!A$1:B$12,2)</f>
        <v>fevereiro</v>
      </c>
      <c r="I22" s="55">
        <f>DAY(Tabela2[[#This Row],[DATA]])</f>
        <v>22</v>
      </c>
      <c r="J22" s="30" t="s">
        <v>22</v>
      </c>
      <c r="K22" s="30"/>
      <c r="L22" s="30"/>
    </row>
    <row r="23" spans="1:12" x14ac:dyDescent="0.25">
      <c r="A23" s="6" t="s">
        <v>212</v>
      </c>
      <c r="B23" s="38" t="s">
        <v>55</v>
      </c>
      <c r="C23" s="33">
        <v>76.900000000000006</v>
      </c>
      <c r="D23" s="4">
        <v>1</v>
      </c>
      <c r="E23" s="3">
        <f t="shared" si="2"/>
        <v>76.900000000000006</v>
      </c>
      <c r="F23" s="28">
        <v>44614</v>
      </c>
      <c r="G23" s="29">
        <f t="shared" si="1"/>
        <v>2</v>
      </c>
      <c r="H23" s="29" t="str">
        <f>VLOOKUP(Tabela2[[#This Row],[Meses(numero)]],MÊS!A$1:B$12,2)</f>
        <v>fevereiro</v>
      </c>
      <c r="I23" s="55">
        <f>DAY(Tabela2[[#This Row],[DATA]])</f>
        <v>22</v>
      </c>
      <c r="J23" s="30" t="s">
        <v>22</v>
      </c>
      <c r="K23" s="30"/>
      <c r="L23" s="30"/>
    </row>
    <row r="24" spans="1:12" x14ac:dyDescent="0.25">
      <c r="A24" s="6" t="s">
        <v>0</v>
      </c>
      <c r="B24" s="38" t="s">
        <v>56</v>
      </c>
      <c r="C24" s="33">
        <v>119</v>
      </c>
      <c r="D24" s="4">
        <v>1</v>
      </c>
      <c r="E24" s="3">
        <f t="shared" si="2"/>
        <v>119</v>
      </c>
      <c r="F24" s="28">
        <v>44614</v>
      </c>
      <c r="G24" s="29">
        <f t="shared" si="1"/>
        <v>2</v>
      </c>
      <c r="H24" s="29" t="str">
        <f>VLOOKUP(Tabela2[[#This Row],[Meses(numero)]],MÊS!A$1:B$12,2)</f>
        <v>fevereiro</v>
      </c>
      <c r="I24" s="55">
        <f>DAY(Tabela2[[#This Row],[DATA]])</f>
        <v>22</v>
      </c>
      <c r="J24" s="30" t="s">
        <v>22</v>
      </c>
      <c r="K24" s="30"/>
      <c r="L24" s="30"/>
    </row>
    <row r="25" spans="1:12" x14ac:dyDescent="0.25">
      <c r="A25" s="6" t="s">
        <v>82</v>
      </c>
      <c r="B25" s="38" t="s">
        <v>57</v>
      </c>
      <c r="C25" s="33">
        <v>249</v>
      </c>
      <c r="D25" s="4">
        <v>1</v>
      </c>
      <c r="E25" s="3">
        <f t="shared" si="2"/>
        <v>249</v>
      </c>
      <c r="F25" s="28">
        <v>44614</v>
      </c>
      <c r="G25" s="29">
        <f t="shared" si="1"/>
        <v>2</v>
      </c>
      <c r="H25" s="29" t="str">
        <f>VLOOKUP(Tabela2[[#This Row],[Meses(numero)]],MÊS!A$1:B$12,2)</f>
        <v>fevereiro</v>
      </c>
      <c r="I25" s="55">
        <f>DAY(Tabela2[[#This Row],[DATA]])</f>
        <v>22</v>
      </c>
      <c r="J25" s="30" t="s">
        <v>22</v>
      </c>
      <c r="K25" s="30"/>
      <c r="L25" s="30"/>
    </row>
    <row r="26" spans="1:12" x14ac:dyDescent="0.25">
      <c r="A26" s="6" t="s">
        <v>83</v>
      </c>
      <c r="B26" s="38" t="s">
        <v>58</v>
      </c>
      <c r="C26" s="33">
        <v>54.5</v>
      </c>
      <c r="D26" s="4">
        <v>1</v>
      </c>
      <c r="E26" s="3">
        <f t="shared" si="2"/>
        <v>54.5</v>
      </c>
      <c r="F26" s="28">
        <v>44614</v>
      </c>
      <c r="G26" s="29">
        <f t="shared" si="1"/>
        <v>2</v>
      </c>
      <c r="H26" s="29" t="str">
        <f>VLOOKUP(Tabela2[[#This Row],[Meses(numero)]],MÊS!A$1:B$12,2)</f>
        <v>fevereiro</v>
      </c>
      <c r="I26" s="55">
        <f>DAY(Tabela2[[#This Row],[DATA]])</f>
        <v>22</v>
      </c>
      <c r="J26" s="30" t="s">
        <v>22</v>
      </c>
      <c r="K26" s="30"/>
      <c r="L26" s="30"/>
    </row>
    <row r="27" spans="1:12" x14ac:dyDescent="0.25">
      <c r="A27" s="6" t="s">
        <v>0</v>
      </c>
      <c r="B27" s="38" t="s">
        <v>14</v>
      </c>
      <c r="C27" s="33">
        <v>89.9</v>
      </c>
      <c r="D27" s="4">
        <v>1</v>
      </c>
      <c r="E27" s="3">
        <f t="shared" si="2"/>
        <v>89.9</v>
      </c>
      <c r="F27" s="28">
        <v>44614</v>
      </c>
      <c r="G27" s="29">
        <f t="shared" si="1"/>
        <v>2</v>
      </c>
      <c r="H27" s="29" t="str">
        <f>VLOOKUP(Tabela2[[#This Row],[Meses(numero)]],MÊS!A$1:B$12,2)</f>
        <v>fevereiro</v>
      </c>
      <c r="I27" s="55">
        <f>DAY(Tabela2[[#This Row],[DATA]])</f>
        <v>22</v>
      </c>
      <c r="J27" s="30" t="s">
        <v>22</v>
      </c>
      <c r="K27" s="30"/>
      <c r="L27" s="30"/>
    </row>
    <row r="28" spans="1:12" x14ac:dyDescent="0.25">
      <c r="A28" s="6" t="s">
        <v>212</v>
      </c>
      <c r="B28" s="38" t="s">
        <v>59</v>
      </c>
      <c r="C28" s="33">
        <v>139.80000000000001</v>
      </c>
      <c r="D28" s="4">
        <v>1</v>
      </c>
      <c r="E28" s="3">
        <f t="shared" si="2"/>
        <v>139.80000000000001</v>
      </c>
      <c r="F28" s="28">
        <v>44614</v>
      </c>
      <c r="G28" s="29">
        <f t="shared" si="1"/>
        <v>2</v>
      </c>
      <c r="H28" s="29" t="str">
        <f>VLOOKUP(Tabela2[[#This Row],[Meses(numero)]],MÊS!A$1:B$12,2)</f>
        <v>fevereiro</v>
      </c>
      <c r="I28" s="55">
        <f>DAY(Tabela2[[#This Row],[DATA]])</f>
        <v>22</v>
      </c>
      <c r="J28" s="30" t="s">
        <v>22</v>
      </c>
      <c r="K28" s="30"/>
      <c r="L28" s="30"/>
    </row>
    <row r="29" spans="1:12" x14ac:dyDescent="0.25">
      <c r="A29" s="6" t="s">
        <v>16</v>
      </c>
      <c r="B29" s="38" t="s">
        <v>60</v>
      </c>
      <c r="C29" s="33">
        <v>292</v>
      </c>
      <c r="D29" s="4">
        <v>1</v>
      </c>
      <c r="E29" s="3">
        <f t="shared" si="2"/>
        <v>292</v>
      </c>
      <c r="F29" s="42">
        <v>44566</v>
      </c>
      <c r="G29" s="29">
        <f t="shared" si="1"/>
        <v>1</v>
      </c>
      <c r="H29" s="29" t="str">
        <f>VLOOKUP(Tabela2[[#This Row],[Meses(numero)]],MÊS!A$1:B$12,2)</f>
        <v>janeiro</v>
      </c>
      <c r="I29" s="55">
        <f>DAY(Tabela2[[#This Row],[DATA]])</f>
        <v>5</v>
      </c>
      <c r="J29" s="30" t="s">
        <v>22</v>
      </c>
      <c r="K29" s="30"/>
      <c r="L29" s="30"/>
    </row>
    <row r="30" spans="1:12" x14ac:dyDescent="0.25">
      <c r="A30" s="6" t="s">
        <v>212</v>
      </c>
      <c r="B30" s="38" t="s">
        <v>74</v>
      </c>
      <c r="C30" s="33">
        <v>76.900000000000006</v>
      </c>
      <c r="D30" s="4">
        <v>2</v>
      </c>
      <c r="E30" s="3">
        <f t="shared" si="2"/>
        <v>153.80000000000001</v>
      </c>
      <c r="F30" s="42">
        <v>44567</v>
      </c>
      <c r="G30" s="29">
        <f t="shared" si="1"/>
        <v>1</v>
      </c>
      <c r="H30" s="29" t="str">
        <f>VLOOKUP(Tabela2[[#This Row],[Meses(numero)]],MÊS!A$1:B$12,2)</f>
        <v>janeiro</v>
      </c>
      <c r="I30" s="55">
        <f>DAY(Tabela2[[#This Row],[DATA]])</f>
        <v>6</v>
      </c>
      <c r="J30" s="30" t="s">
        <v>22</v>
      </c>
      <c r="K30" s="30"/>
      <c r="L30" s="30"/>
    </row>
    <row r="31" spans="1:12" x14ac:dyDescent="0.25">
      <c r="A31" s="6" t="s">
        <v>212</v>
      </c>
      <c r="B31" s="38" t="s">
        <v>61</v>
      </c>
      <c r="C31" s="33">
        <v>76.900000000000006</v>
      </c>
      <c r="D31" s="4">
        <v>1</v>
      </c>
      <c r="E31" s="3">
        <f t="shared" si="2"/>
        <v>76.900000000000006</v>
      </c>
      <c r="F31" s="42">
        <v>44568</v>
      </c>
      <c r="G31" s="29">
        <f t="shared" si="1"/>
        <v>1</v>
      </c>
      <c r="H31" s="29" t="str">
        <f>VLOOKUP(Tabela2[[#This Row],[Meses(numero)]],MÊS!A$1:B$12,2)</f>
        <v>janeiro</v>
      </c>
      <c r="I31" s="55">
        <f>DAY(Tabela2[[#This Row],[DATA]])</f>
        <v>7</v>
      </c>
      <c r="J31" s="30" t="s">
        <v>22</v>
      </c>
      <c r="K31" s="30"/>
      <c r="L31" s="30"/>
    </row>
    <row r="32" spans="1:12" x14ac:dyDescent="0.25">
      <c r="A32" s="6" t="s">
        <v>0</v>
      </c>
      <c r="B32" s="38" t="s">
        <v>62</v>
      </c>
      <c r="C32" s="33">
        <v>124</v>
      </c>
      <c r="D32" s="4">
        <v>1</v>
      </c>
      <c r="E32" s="3">
        <f t="shared" si="2"/>
        <v>124</v>
      </c>
      <c r="F32" s="42">
        <v>44569</v>
      </c>
      <c r="G32" s="29">
        <f t="shared" si="1"/>
        <v>1</v>
      </c>
      <c r="H32" s="29" t="str">
        <f>VLOOKUP(Tabela2[[#This Row],[Meses(numero)]],MÊS!A$1:B$12,2)</f>
        <v>janeiro</v>
      </c>
      <c r="I32" s="55">
        <f>DAY(Tabela2[[#This Row],[DATA]])</f>
        <v>8</v>
      </c>
      <c r="J32" s="30" t="s">
        <v>22</v>
      </c>
      <c r="K32" s="30"/>
      <c r="L32" s="30"/>
    </row>
    <row r="33" spans="1:12" x14ac:dyDescent="0.25">
      <c r="A33" s="6" t="s">
        <v>16</v>
      </c>
      <c r="B33" s="38" t="s">
        <v>63</v>
      </c>
      <c r="C33" s="33">
        <v>306</v>
      </c>
      <c r="D33" s="4">
        <v>1</v>
      </c>
      <c r="E33" s="3">
        <f t="shared" si="2"/>
        <v>306</v>
      </c>
      <c r="F33" s="42">
        <v>44570</v>
      </c>
      <c r="G33" s="29">
        <f t="shared" si="1"/>
        <v>1</v>
      </c>
      <c r="H33" s="29" t="str">
        <f>VLOOKUP(Tabela2[[#This Row],[Meses(numero)]],MÊS!A$1:B$12,2)</f>
        <v>janeiro</v>
      </c>
      <c r="I33" s="55">
        <f>DAY(Tabela2[[#This Row],[DATA]])</f>
        <v>9</v>
      </c>
      <c r="J33" s="30" t="s">
        <v>22</v>
      </c>
      <c r="K33" s="30"/>
      <c r="L33" s="30"/>
    </row>
    <row r="34" spans="1:12" x14ac:dyDescent="0.25">
      <c r="A34" s="6" t="s">
        <v>16</v>
      </c>
      <c r="B34" s="38" t="s">
        <v>63</v>
      </c>
      <c r="C34" s="33">
        <v>306</v>
      </c>
      <c r="D34" s="4">
        <v>1</v>
      </c>
      <c r="E34" s="3">
        <f t="shared" si="2"/>
        <v>306</v>
      </c>
      <c r="F34" s="42">
        <v>44571</v>
      </c>
      <c r="G34" s="29">
        <f t="shared" si="1"/>
        <v>1</v>
      </c>
      <c r="H34" s="29" t="str">
        <f>VLOOKUP(Tabela2[[#This Row],[Meses(numero)]],MÊS!A$1:B$12,2)</f>
        <v>janeiro</v>
      </c>
      <c r="I34" s="55">
        <f>DAY(Tabela2[[#This Row],[DATA]])</f>
        <v>10</v>
      </c>
      <c r="J34" s="30" t="s">
        <v>22</v>
      </c>
      <c r="K34" s="30"/>
      <c r="L34" s="30"/>
    </row>
    <row r="35" spans="1:12" x14ac:dyDescent="0.25">
      <c r="A35" s="6" t="s">
        <v>71</v>
      </c>
      <c r="B35" s="38" t="s">
        <v>64</v>
      </c>
      <c r="C35" s="33">
        <v>514</v>
      </c>
      <c r="D35" s="4">
        <v>1</v>
      </c>
      <c r="E35" s="3">
        <f t="shared" si="2"/>
        <v>514</v>
      </c>
      <c r="F35" s="42">
        <v>44572</v>
      </c>
      <c r="G35" s="29">
        <f t="shared" si="1"/>
        <v>1</v>
      </c>
      <c r="H35" s="29" t="str">
        <f>VLOOKUP(Tabela2[[#This Row],[Meses(numero)]],MÊS!A$1:B$12,2)</f>
        <v>janeiro</v>
      </c>
      <c r="I35" s="55">
        <f>DAY(Tabela2[[#This Row],[DATA]])</f>
        <v>11</v>
      </c>
      <c r="J35" s="30" t="s">
        <v>22</v>
      </c>
      <c r="K35" s="30"/>
      <c r="L35" s="30"/>
    </row>
    <row r="36" spans="1:12" x14ac:dyDescent="0.25">
      <c r="A36" s="6" t="s">
        <v>212</v>
      </c>
      <c r="B36" s="38" t="s">
        <v>65</v>
      </c>
      <c r="C36" s="33">
        <v>78.900000000000006</v>
      </c>
      <c r="D36" s="4">
        <v>1</v>
      </c>
      <c r="E36" s="3">
        <f t="shared" si="2"/>
        <v>78.900000000000006</v>
      </c>
      <c r="F36" s="42">
        <v>44573</v>
      </c>
      <c r="G36" s="29">
        <f t="shared" si="1"/>
        <v>1</v>
      </c>
      <c r="H36" s="29" t="str">
        <f>VLOOKUP(Tabela2[[#This Row],[Meses(numero)]],MÊS!A$1:B$12,2)</f>
        <v>janeiro</v>
      </c>
      <c r="I36" s="55">
        <f>DAY(Tabela2[[#This Row],[DATA]])</f>
        <v>12</v>
      </c>
      <c r="J36" s="30" t="s">
        <v>22</v>
      </c>
      <c r="K36" s="30"/>
      <c r="L36" s="30"/>
    </row>
    <row r="37" spans="1:12" x14ac:dyDescent="0.25">
      <c r="A37" s="6" t="s">
        <v>8</v>
      </c>
      <c r="B37" s="38" t="s">
        <v>398</v>
      </c>
      <c r="C37" s="33">
        <v>28</v>
      </c>
      <c r="D37" s="4">
        <v>1</v>
      </c>
      <c r="E37" s="3">
        <f t="shared" si="2"/>
        <v>28</v>
      </c>
      <c r="F37" s="42">
        <v>44574</v>
      </c>
      <c r="G37" s="29">
        <f t="shared" si="1"/>
        <v>1</v>
      </c>
      <c r="H37" s="29" t="str">
        <f>VLOOKUP(Tabela2[[#This Row],[Meses(numero)]],MÊS!A$1:B$12,2)</f>
        <v>janeiro</v>
      </c>
      <c r="I37" s="55">
        <f>DAY(Tabela2[[#This Row],[DATA]])</f>
        <v>13</v>
      </c>
      <c r="J37" s="30" t="s">
        <v>22</v>
      </c>
      <c r="K37" s="30"/>
      <c r="L37" s="30"/>
    </row>
    <row r="38" spans="1:12" x14ac:dyDescent="0.25">
      <c r="A38" s="6" t="s">
        <v>11</v>
      </c>
      <c r="B38" s="38" t="s">
        <v>9</v>
      </c>
      <c r="C38" s="33">
        <v>324</v>
      </c>
      <c r="D38" s="4">
        <v>1</v>
      </c>
      <c r="E38" s="3">
        <f t="shared" si="2"/>
        <v>324</v>
      </c>
      <c r="F38" s="42">
        <v>44575</v>
      </c>
      <c r="G38" s="29">
        <f t="shared" si="1"/>
        <v>1</v>
      </c>
      <c r="H38" s="29" t="str">
        <f>VLOOKUP(Tabela2[[#This Row],[Meses(numero)]],MÊS!A$1:B$12,2)</f>
        <v>janeiro</v>
      </c>
      <c r="I38" s="55">
        <f>DAY(Tabela2[[#This Row],[DATA]])</f>
        <v>14</v>
      </c>
      <c r="J38" s="30" t="s">
        <v>22</v>
      </c>
      <c r="K38" s="30"/>
      <c r="L38" s="30"/>
    </row>
    <row r="39" spans="1:12" x14ac:dyDescent="0.25">
      <c r="A39" s="6" t="s">
        <v>16</v>
      </c>
      <c r="B39" s="38" t="s">
        <v>66</v>
      </c>
      <c r="C39" s="33">
        <v>299</v>
      </c>
      <c r="D39" s="4">
        <v>1</v>
      </c>
      <c r="E39" s="3">
        <f t="shared" si="2"/>
        <v>299</v>
      </c>
      <c r="F39" s="42">
        <v>44576</v>
      </c>
      <c r="G39" s="29">
        <f t="shared" si="1"/>
        <v>1</v>
      </c>
      <c r="H39" s="29" t="str">
        <f>VLOOKUP(Tabela2[[#This Row],[Meses(numero)]],MÊS!A$1:B$12,2)</f>
        <v>janeiro</v>
      </c>
      <c r="I39" s="55">
        <f>DAY(Tabela2[[#This Row],[DATA]])</f>
        <v>15</v>
      </c>
      <c r="J39" s="30" t="s">
        <v>22</v>
      </c>
      <c r="K39" s="30"/>
      <c r="L39" s="30"/>
    </row>
    <row r="40" spans="1:12" x14ac:dyDescent="0.25">
      <c r="A40" s="6" t="s">
        <v>73</v>
      </c>
      <c r="B40" s="38" t="s">
        <v>67</v>
      </c>
      <c r="C40" s="33">
        <v>239.9</v>
      </c>
      <c r="D40" s="4">
        <v>1</v>
      </c>
      <c r="E40" s="3">
        <f t="shared" si="2"/>
        <v>239.9</v>
      </c>
      <c r="F40" s="42">
        <v>44577</v>
      </c>
      <c r="G40" s="29">
        <f t="shared" si="1"/>
        <v>1</v>
      </c>
      <c r="H40" s="29" t="str">
        <f>VLOOKUP(Tabela2[[#This Row],[Meses(numero)]],MÊS!A$1:B$12,2)</f>
        <v>janeiro</v>
      </c>
      <c r="I40" s="55">
        <f>DAY(Tabela2[[#This Row],[DATA]])</f>
        <v>16</v>
      </c>
      <c r="J40" s="30" t="s">
        <v>22</v>
      </c>
      <c r="K40" s="30"/>
      <c r="L40" s="30"/>
    </row>
    <row r="41" spans="1:12" x14ac:dyDescent="0.25">
      <c r="A41" s="6" t="s">
        <v>76</v>
      </c>
      <c r="B41" s="38" t="s">
        <v>68</v>
      </c>
      <c r="C41" s="33">
        <v>239</v>
      </c>
      <c r="D41" s="4">
        <v>1</v>
      </c>
      <c r="E41" s="3">
        <f t="shared" si="2"/>
        <v>239</v>
      </c>
      <c r="F41" s="42">
        <v>44578</v>
      </c>
      <c r="G41" s="29">
        <f t="shared" si="1"/>
        <v>1</v>
      </c>
      <c r="H41" s="29" t="str">
        <f>VLOOKUP(Tabela2[[#This Row],[Meses(numero)]],MÊS!A$1:B$12,2)</f>
        <v>janeiro</v>
      </c>
      <c r="I41" s="55">
        <f>DAY(Tabela2[[#This Row],[DATA]])</f>
        <v>17</v>
      </c>
      <c r="J41" s="30" t="s">
        <v>22</v>
      </c>
      <c r="K41" s="30"/>
      <c r="L41" s="30"/>
    </row>
    <row r="42" spans="1:12" x14ac:dyDescent="0.25">
      <c r="A42" s="6" t="s">
        <v>72</v>
      </c>
      <c r="B42" s="38" t="s">
        <v>54</v>
      </c>
      <c r="C42" s="33">
        <v>319</v>
      </c>
      <c r="D42" s="4">
        <v>1</v>
      </c>
      <c r="E42" s="3">
        <f t="shared" si="2"/>
        <v>319</v>
      </c>
      <c r="F42" s="42">
        <v>44579</v>
      </c>
      <c r="G42" s="29">
        <f t="shared" si="1"/>
        <v>1</v>
      </c>
      <c r="H42" s="29" t="str">
        <f>VLOOKUP(Tabela2[[#This Row],[Meses(numero)]],MÊS!A$1:B$12,2)</f>
        <v>janeiro</v>
      </c>
      <c r="I42" s="55">
        <f>DAY(Tabela2[[#This Row],[DATA]])</f>
        <v>18</v>
      </c>
      <c r="J42" s="30" t="s">
        <v>22</v>
      </c>
      <c r="K42" s="30"/>
      <c r="L42" s="30"/>
    </row>
    <row r="43" spans="1:12" x14ac:dyDescent="0.25">
      <c r="A43" s="6" t="s">
        <v>0</v>
      </c>
      <c r="B43" s="38" t="s">
        <v>56</v>
      </c>
      <c r="C43" s="33">
        <v>112</v>
      </c>
      <c r="D43" s="4">
        <v>1</v>
      </c>
      <c r="E43" s="3">
        <f t="shared" si="2"/>
        <v>112</v>
      </c>
      <c r="F43" s="42">
        <v>44580</v>
      </c>
      <c r="G43" s="29">
        <f t="shared" si="1"/>
        <v>1</v>
      </c>
      <c r="H43" s="29" t="str">
        <f>VLOOKUP(Tabela2[[#This Row],[Meses(numero)]],MÊS!A$1:B$12,2)</f>
        <v>janeiro</v>
      </c>
      <c r="I43" s="55">
        <f>DAY(Tabela2[[#This Row],[DATA]])</f>
        <v>19</v>
      </c>
      <c r="J43" s="30" t="s">
        <v>22</v>
      </c>
      <c r="K43" s="30"/>
      <c r="L43" s="30"/>
    </row>
    <row r="44" spans="1:12" x14ac:dyDescent="0.25">
      <c r="A44" s="6" t="s">
        <v>70</v>
      </c>
      <c r="B44" s="37" t="s">
        <v>69</v>
      </c>
      <c r="C44" s="33">
        <v>151</v>
      </c>
      <c r="D44" s="4">
        <v>1</v>
      </c>
      <c r="E44" s="3">
        <f t="shared" ref="E44:E54" si="3">C44*D44</f>
        <v>151</v>
      </c>
      <c r="F44" s="34">
        <v>44614</v>
      </c>
      <c r="G44" s="29">
        <f t="shared" si="1"/>
        <v>2</v>
      </c>
      <c r="H44" s="29" t="str">
        <f>VLOOKUP(Tabela2[[#This Row],[Meses(numero)]],MÊS!A$1:B$12,2)</f>
        <v>fevereiro</v>
      </c>
      <c r="I44" s="55">
        <f>DAY(Tabela2[[#This Row],[DATA]])</f>
        <v>22</v>
      </c>
      <c r="J44" s="30" t="s">
        <v>40</v>
      </c>
      <c r="K44" s="30"/>
      <c r="L44" s="30"/>
    </row>
    <row r="45" spans="1:12" x14ac:dyDescent="0.25">
      <c r="A45" s="6" t="s">
        <v>78</v>
      </c>
      <c r="B45" s="37" t="s">
        <v>77</v>
      </c>
      <c r="C45" s="33">
        <v>263</v>
      </c>
      <c r="D45" s="4">
        <v>1</v>
      </c>
      <c r="E45" s="3">
        <f t="shared" si="3"/>
        <v>263</v>
      </c>
      <c r="F45" s="28">
        <v>44610</v>
      </c>
      <c r="G45" s="29">
        <f t="shared" si="1"/>
        <v>2</v>
      </c>
      <c r="H45" s="29" t="str">
        <f>VLOOKUP(Tabela2[[#This Row],[Meses(numero)]],MÊS!A$1:B$12,2)</f>
        <v>fevereiro</v>
      </c>
      <c r="I45" s="55">
        <f>DAY(Tabela2[[#This Row],[DATA]])</f>
        <v>18</v>
      </c>
      <c r="J45" s="30" t="s">
        <v>40</v>
      </c>
      <c r="K45" s="30"/>
      <c r="L45" s="30"/>
    </row>
    <row r="46" spans="1:12" x14ac:dyDescent="0.25">
      <c r="A46" s="6" t="s">
        <v>0</v>
      </c>
      <c r="B46" s="37" t="s">
        <v>79</v>
      </c>
      <c r="C46" s="33">
        <v>79</v>
      </c>
      <c r="D46" s="4">
        <v>1</v>
      </c>
      <c r="E46" s="3">
        <f t="shared" si="3"/>
        <v>79</v>
      </c>
      <c r="F46" s="28">
        <v>44615</v>
      </c>
      <c r="G46" s="29">
        <f t="shared" si="1"/>
        <v>2</v>
      </c>
      <c r="H46" s="29" t="str">
        <f>VLOOKUP(Tabela2[[#This Row],[Meses(numero)]],MÊS!A$1:B$12,2)</f>
        <v>fevereiro</v>
      </c>
      <c r="I46" s="55">
        <f>DAY(Tabela2[[#This Row],[DATA]])</f>
        <v>23</v>
      </c>
      <c r="J46" s="30" t="s">
        <v>40</v>
      </c>
      <c r="K46" s="30"/>
      <c r="L46" s="30"/>
    </row>
    <row r="47" spans="1:12" x14ac:dyDescent="0.25">
      <c r="A47" s="6" t="s">
        <v>81</v>
      </c>
      <c r="B47" s="37" t="s">
        <v>80</v>
      </c>
      <c r="C47" s="39">
        <v>96</v>
      </c>
      <c r="D47" s="4">
        <v>1</v>
      </c>
      <c r="E47" s="3">
        <f t="shared" si="3"/>
        <v>96</v>
      </c>
      <c r="F47" s="28">
        <v>44601</v>
      </c>
      <c r="G47" s="29">
        <f t="shared" si="1"/>
        <v>2</v>
      </c>
      <c r="H47" s="29" t="str">
        <f>VLOOKUP(Tabela2[[#This Row],[Meses(numero)]],MÊS!A$1:B$12,2)</f>
        <v>fevereiro</v>
      </c>
      <c r="I47" s="55">
        <f>DAY(Tabela2[[#This Row],[DATA]])</f>
        <v>9</v>
      </c>
      <c r="J47" s="30" t="s">
        <v>40</v>
      </c>
      <c r="K47" s="30"/>
      <c r="L47" s="30"/>
    </row>
    <row r="48" spans="1:12" x14ac:dyDescent="0.25">
      <c r="A48" s="6" t="s">
        <v>73</v>
      </c>
      <c r="B48" s="37" t="s">
        <v>84</v>
      </c>
      <c r="C48" s="39">
        <v>239</v>
      </c>
      <c r="D48" s="4">
        <v>1</v>
      </c>
      <c r="E48" s="3">
        <f t="shared" si="3"/>
        <v>239</v>
      </c>
      <c r="F48" s="28">
        <v>44602</v>
      </c>
      <c r="G48" s="29">
        <f t="shared" si="1"/>
        <v>2</v>
      </c>
      <c r="H48" s="29" t="str">
        <f>VLOOKUP(Tabela2[[#This Row],[Meses(numero)]],MÊS!A$1:B$12,2)</f>
        <v>fevereiro</v>
      </c>
      <c r="I48" s="55">
        <f>DAY(Tabela2[[#This Row],[DATA]])</f>
        <v>10</v>
      </c>
      <c r="J48" s="30" t="s">
        <v>40</v>
      </c>
      <c r="K48" s="30"/>
      <c r="L48" s="30"/>
    </row>
    <row r="49" spans="1:12" x14ac:dyDescent="0.25">
      <c r="A49" s="6" t="s">
        <v>13</v>
      </c>
      <c r="B49" s="2" t="s">
        <v>85</v>
      </c>
      <c r="C49" s="3">
        <v>219.47</v>
      </c>
      <c r="D49" s="4">
        <v>1</v>
      </c>
      <c r="E49" s="3">
        <f t="shared" si="3"/>
        <v>219.47</v>
      </c>
      <c r="F49" s="28">
        <v>44565</v>
      </c>
      <c r="G49" s="29">
        <f t="shared" si="1"/>
        <v>1</v>
      </c>
      <c r="H49" s="29" t="str">
        <f>VLOOKUP(Tabela2[[#This Row],[Meses(numero)]],MÊS!A$1:B$12,2)</f>
        <v>janeiro</v>
      </c>
      <c r="I49" s="55">
        <f>DAY(Tabela2[[#This Row],[DATA]])</f>
        <v>4</v>
      </c>
      <c r="J49" s="30" t="s">
        <v>40</v>
      </c>
      <c r="K49" s="30"/>
      <c r="L49" s="30"/>
    </row>
    <row r="50" spans="1:12" x14ac:dyDescent="0.25">
      <c r="A50" s="6" t="s">
        <v>73</v>
      </c>
      <c r="B50" s="2" t="s">
        <v>86</v>
      </c>
      <c r="C50" s="3">
        <v>249.45</v>
      </c>
      <c r="D50" s="4">
        <v>1</v>
      </c>
      <c r="E50" s="3">
        <f t="shared" si="3"/>
        <v>249.45</v>
      </c>
      <c r="F50" s="28">
        <v>44566</v>
      </c>
      <c r="G50" s="29">
        <f t="shared" si="1"/>
        <v>1</v>
      </c>
      <c r="H50" s="29" t="str">
        <f>VLOOKUP(Tabela2[[#This Row],[Meses(numero)]],MÊS!A$1:B$12,2)</f>
        <v>janeiro</v>
      </c>
      <c r="I50" s="55">
        <f>DAY(Tabela2[[#This Row],[DATA]])</f>
        <v>5</v>
      </c>
      <c r="J50" s="30" t="s">
        <v>40</v>
      </c>
      <c r="K50" s="30"/>
      <c r="L50" s="30"/>
    </row>
    <row r="51" spans="1:12" x14ac:dyDescent="0.25">
      <c r="A51" s="6" t="s">
        <v>13</v>
      </c>
      <c r="B51" s="2" t="s">
        <v>87</v>
      </c>
      <c r="C51" s="3">
        <v>325.89</v>
      </c>
      <c r="D51" s="4">
        <v>1</v>
      </c>
      <c r="E51" s="3">
        <f t="shared" si="3"/>
        <v>325.89</v>
      </c>
      <c r="F51" s="28">
        <v>44570</v>
      </c>
      <c r="G51" s="29">
        <f t="shared" si="1"/>
        <v>1</v>
      </c>
      <c r="H51" s="29" t="str">
        <f>VLOOKUP(Tabela2[[#This Row],[Meses(numero)]],MÊS!A$1:B$12,2)</f>
        <v>janeiro</v>
      </c>
      <c r="I51" s="55">
        <f>DAY(Tabela2[[#This Row],[DATA]])</f>
        <v>9</v>
      </c>
      <c r="J51" s="30" t="s">
        <v>40</v>
      </c>
      <c r="K51" s="30"/>
      <c r="L51" s="30"/>
    </row>
    <row r="52" spans="1:12" x14ac:dyDescent="0.25">
      <c r="A52" s="6" t="s">
        <v>88</v>
      </c>
      <c r="B52" s="2" t="s">
        <v>89</v>
      </c>
      <c r="C52" s="3">
        <v>356.38</v>
      </c>
      <c r="D52" s="4">
        <v>1</v>
      </c>
      <c r="E52" s="3">
        <f t="shared" si="3"/>
        <v>356.38</v>
      </c>
      <c r="F52" s="28">
        <v>44578</v>
      </c>
      <c r="G52" s="29">
        <f t="shared" si="1"/>
        <v>1</v>
      </c>
      <c r="H52" s="29" t="str">
        <f>VLOOKUP(Tabela2[[#This Row],[Meses(numero)]],MÊS!A$1:B$12,2)</f>
        <v>janeiro</v>
      </c>
      <c r="I52" s="55">
        <f>DAY(Tabela2[[#This Row],[DATA]])</f>
        <v>17</v>
      </c>
      <c r="J52" s="30" t="s">
        <v>40</v>
      </c>
      <c r="K52" s="30"/>
      <c r="L52" s="30"/>
    </row>
    <row r="53" spans="1:12" x14ac:dyDescent="0.25">
      <c r="A53" s="6" t="s">
        <v>73</v>
      </c>
      <c r="B53" s="2" t="s">
        <v>86</v>
      </c>
      <c r="C53" s="3">
        <v>239.2</v>
      </c>
      <c r="D53" s="4">
        <v>1</v>
      </c>
      <c r="E53" s="3">
        <f t="shared" si="3"/>
        <v>239.2</v>
      </c>
      <c r="F53" s="28">
        <v>44592</v>
      </c>
      <c r="G53" s="29">
        <f t="shared" si="1"/>
        <v>1</v>
      </c>
      <c r="H53" s="29" t="str">
        <f>VLOOKUP(Tabela2[[#This Row],[Meses(numero)]],MÊS!A$1:B$12,2)</f>
        <v>janeiro</v>
      </c>
      <c r="I53" s="55">
        <f>DAY(Tabela2[[#This Row],[DATA]])</f>
        <v>31</v>
      </c>
      <c r="J53" s="30" t="s">
        <v>40</v>
      </c>
      <c r="K53" s="30"/>
      <c r="L53" s="30"/>
    </row>
    <row r="54" spans="1:12" x14ac:dyDescent="0.25">
      <c r="A54" s="6" t="s">
        <v>73</v>
      </c>
      <c r="B54" s="2" t="s">
        <v>90</v>
      </c>
      <c r="C54" s="3">
        <v>328.08</v>
      </c>
      <c r="D54" s="4">
        <v>1</v>
      </c>
      <c r="E54" s="3">
        <f t="shared" si="3"/>
        <v>328.08</v>
      </c>
      <c r="F54" s="28">
        <v>44566</v>
      </c>
      <c r="G54" s="29">
        <f t="shared" si="1"/>
        <v>1</v>
      </c>
      <c r="H54" s="29" t="str">
        <f>VLOOKUP(Tabela2[[#This Row],[Meses(numero)]],MÊS!A$1:B$12,2)</f>
        <v>janeiro</v>
      </c>
      <c r="I54" s="55">
        <f>DAY(Tabela2[[#This Row],[DATA]])</f>
        <v>5</v>
      </c>
      <c r="J54" s="30" t="s">
        <v>91</v>
      </c>
      <c r="K54" s="30"/>
      <c r="L54" s="30"/>
    </row>
    <row r="55" spans="1:12" x14ac:dyDescent="0.25">
      <c r="A55" s="6" t="s">
        <v>73</v>
      </c>
      <c r="B55" s="2" t="s">
        <v>90</v>
      </c>
      <c r="C55" s="3">
        <v>328.08</v>
      </c>
      <c r="D55" s="4">
        <v>1</v>
      </c>
      <c r="E55" s="3">
        <f t="shared" ref="E55:E57" si="4">C55*D55</f>
        <v>328.08</v>
      </c>
      <c r="F55" s="28">
        <v>44567</v>
      </c>
      <c r="G55" s="29">
        <f t="shared" si="1"/>
        <v>1</v>
      </c>
      <c r="H55" s="29" t="str">
        <f>VLOOKUP(Tabela2[[#This Row],[Meses(numero)]],MÊS!A$1:B$12,2)</f>
        <v>janeiro</v>
      </c>
      <c r="I55" s="55">
        <f>DAY(Tabela2[[#This Row],[DATA]])</f>
        <v>6</v>
      </c>
      <c r="J55" s="30" t="s">
        <v>91</v>
      </c>
      <c r="K55" s="30"/>
      <c r="L55" s="30"/>
    </row>
    <row r="56" spans="1:12" x14ac:dyDescent="0.25">
      <c r="A56" s="6" t="s">
        <v>0</v>
      </c>
      <c r="B56" s="2" t="s">
        <v>92</v>
      </c>
      <c r="C56" s="3">
        <v>195.87</v>
      </c>
      <c r="D56" s="4">
        <v>1</v>
      </c>
      <c r="E56" s="3">
        <f t="shared" si="4"/>
        <v>195.87</v>
      </c>
      <c r="F56" s="28">
        <v>44572</v>
      </c>
      <c r="G56" s="29">
        <f t="shared" si="1"/>
        <v>1</v>
      </c>
      <c r="H56" s="29" t="str">
        <f>VLOOKUP(Tabela2[[#This Row],[Meses(numero)]],MÊS!A$1:B$12,2)</f>
        <v>janeiro</v>
      </c>
      <c r="I56" s="55">
        <f>DAY(Tabela2[[#This Row],[DATA]])</f>
        <v>11</v>
      </c>
      <c r="J56" s="30" t="s">
        <v>91</v>
      </c>
      <c r="K56" s="30"/>
      <c r="L56" s="30"/>
    </row>
    <row r="57" spans="1:12" x14ac:dyDescent="0.25">
      <c r="A57" s="6" t="s">
        <v>0</v>
      </c>
      <c r="B57" s="2" t="s">
        <v>92</v>
      </c>
      <c r="C57" s="3">
        <v>150.02000000000001</v>
      </c>
      <c r="D57" s="4">
        <v>2</v>
      </c>
      <c r="E57" s="3">
        <f t="shared" si="4"/>
        <v>300.04000000000002</v>
      </c>
      <c r="F57" s="28">
        <v>44575</v>
      </c>
      <c r="G57" s="29">
        <f t="shared" si="1"/>
        <v>1</v>
      </c>
      <c r="H57" s="29" t="str">
        <f>VLOOKUP(Tabela2[[#This Row],[Meses(numero)]],MÊS!A$1:B$12,2)</f>
        <v>janeiro</v>
      </c>
      <c r="I57" s="55">
        <f>DAY(Tabela2[[#This Row],[DATA]])</f>
        <v>14</v>
      </c>
      <c r="J57" s="30" t="s">
        <v>91</v>
      </c>
      <c r="K57" s="30"/>
      <c r="L57" s="30"/>
    </row>
    <row r="58" spans="1:12" x14ac:dyDescent="0.25">
      <c r="A58" s="6" t="s">
        <v>0</v>
      </c>
      <c r="B58" s="2" t="s">
        <v>92</v>
      </c>
      <c r="C58" s="3">
        <v>156.05000000000001</v>
      </c>
      <c r="D58" s="4">
        <v>1</v>
      </c>
      <c r="E58" s="3">
        <f>C58*D58</f>
        <v>156.05000000000001</v>
      </c>
      <c r="F58" s="28">
        <v>44579</v>
      </c>
      <c r="G58" s="29">
        <f t="shared" si="1"/>
        <v>1</v>
      </c>
      <c r="H58" s="29" t="str">
        <f>VLOOKUP(Tabela2[[#This Row],[Meses(numero)]],MÊS!A$1:B$12,2)</f>
        <v>janeiro</v>
      </c>
      <c r="I58" s="55">
        <f>DAY(Tabela2[[#This Row],[DATA]])</f>
        <v>18</v>
      </c>
      <c r="J58" s="30" t="s">
        <v>91</v>
      </c>
      <c r="K58" s="30"/>
      <c r="L58" s="30"/>
    </row>
    <row r="59" spans="1:12" x14ac:dyDescent="0.25">
      <c r="A59" s="6" t="s">
        <v>72</v>
      </c>
      <c r="B59" s="2" t="s">
        <v>93</v>
      </c>
      <c r="C59" s="3">
        <v>403.61</v>
      </c>
      <c r="D59" s="4">
        <v>1</v>
      </c>
      <c r="E59" s="3">
        <f>C59*D59</f>
        <v>403.61</v>
      </c>
      <c r="F59" s="28">
        <v>44581</v>
      </c>
      <c r="G59" s="29">
        <f t="shared" si="1"/>
        <v>1</v>
      </c>
      <c r="H59" s="29" t="str">
        <f>VLOOKUP(Tabela2[[#This Row],[Meses(numero)]],MÊS!A$1:B$12,2)</f>
        <v>janeiro</v>
      </c>
      <c r="I59" s="55">
        <f>DAY(Tabela2[[#This Row],[DATA]])</f>
        <v>20</v>
      </c>
      <c r="J59" s="30" t="s">
        <v>91</v>
      </c>
      <c r="K59" s="30"/>
      <c r="L59" s="30"/>
    </row>
    <row r="60" spans="1:12" x14ac:dyDescent="0.25">
      <c r="A60" s="6" t="s">
        <v>73</v>
      </c>
      <c r="B60" s="2" t="s">
        <v>94</v>
      </c>
      <c r="C60" s="3">
        <v>346.74</v>
      </c>
      <c r="D60" s="4">
        <v>1</v>
      </c>
      <c r="E60" s="3">
        <f t="shared" ref="E60:E63" si="5">C60*D60</f>
        <v>346.74</v>
      </c>
      <c r="F60" s="28">
        <v>44582</v>
      </c>
      <c r="G60" s="29">
        <f t="shared" si="1"/>
        <v>1</v>
      </c>
      <c r="H60" s="29" t="str">
        <f>VLOOKUP(Tabela2[[#This Row],[Meses(numero)]],MÊS!A$1:B$12,2)</f>
        <v>janeiro</v>
      </c>
      <c r="I60" s="55">
        <f>DAY(Tabela2[[#This Row],[DATA]])</f>
        <v>21</v>
      </c>
      <c r="J60" s="30" t="s">
        <v>91</v>
      </c>
      <c r="K60" s="30"/>
      <c r="L60" s="30"/>
    </row>
    <row r="61" spans="1:12" x14ac:dyDescent="0.25">
      <c r="A61" s="6" t="s">
        <v>73</v>
      </c>
      <c r="B61" s="2" t="s">
        <v>94</v>
      </c>
      <c r="C61" s="3">
        <v>329.49</v>
      </c>
      <c r="D61" s="4">
        <v>1</v>
      </c>
      <c r="E61" s="3">
        <f t="shared" si="5"/>
        <v>329.49</v>
      </c>
      <c r="F61" s="28">
        <v>44583</v>
      </c>
      <c r="G61" s="29">
        <f t="shared" si="1"/>
        <v>1</v>
      </c>
      <c r="H61" s="29" t="str">
        <f>VLOOKUP(Tabela2[[#This Row],[Meses(numero)]],MÊS!A$1:B$12,2)</f>
        <v>janeiro</v>
      </c>
      <c r="I61" s="55">
        <f>DAY(Tabela2[[#This Row],[DATA]])</f>
        <v>22</v>
      </c>
      <c r="J61" s="30" t="s">
        <v>91</v>
      </c>
      <c r="K61" s="30"/>
      <c r="L61" s="30"/>
    </row>
    <row r="62" spans="1:12" x14ac:dyDescent="0.25">
      <c r="A62" s="6" t="s">
        <v>82</v>
      </c>
      <c r="B62" s="2" t="s">
        <v>95</v>
      </c>
      <c r="C62" s="3">
        <v>127.66</v>
      </c>
      <c r="D62" s="4">
        <v>1</v>
      </c>
      <c r="E62" s="3">
        <f t="shared" si="5"/>
        <v>127.66</v>
      </c>
      <c r="F62" s="28">
        <v>44584</v>
      </c>
      <c r="G62" s="29">
        <f t="shared" si="1"/>
        <v>1</v>
      </c>
      <c r="H62" s="29" t="str">
        <f>VLOOKUP(Tabela2[[#This Row],[Meses(numero)]],MÊS!A$1:B$12,2)</f>
        <v>janeiro</v>
      </c>
      <c r="I62" s="55">
        <f>DAY(Tabela2[[#This Row],[DATA]])</f>
        <v>23</v>
      </c>
      <c r="J62" s="30" t="s">
        <v>91</v>
      </c>
      <c r="K62" s="30"/>
      <c r="L62" s="30"/>
    </row>
    <row r="63" spans="1:12" x14ac:dyDescent="0.25">
      <c r="A63" s="6" t="s">
        <v>11</v>
      </c>
      <c r="B63" s="2" t="s">
        <v>96</v>
      </c>
      <c r="C63" s="3">
        <v>368.73</v>
      </c>
      <c r="D63" s="4">
        <v>1</v>
      </c>
      <c r="E63" s="3">
        <f t="shared" si="5"/>
        <v>368.73</v>
      </c>
      <c r="F63" s="28">
        <v>44589</v>
      </c>
      <c r="G63" s="29">
        <f t="shared" si="1"/>
        <v>1</v>
      </c>
      <c r="H63" s="29" t="str">
        <f>VLOOKUP(Tabela2[[#This Row],[Meses(numero)]],MÊS!A$1:B$12,2)</f>
        <v>janeiro</v>
      </c>
      <c r="I63" s="55">
        <f>DAY(Tabela2[[#This Row],[DATA]])</f>
        <v>28</v>
      </c>
      <c r="J63" s="30" t="s">
        <v>91</v>
      </c>
      <c r="K63" s="30"/>
      <c r="L63" s="30"/>
    </row>
    <row r="64" spans="1:12" x14ac:dyDescent="0.25">
      <c r="A64" s="6" t="s">
        <v>0</v>
      </c>
      <c r="B64" s="2" t="s">
        <v>92</v>
      </c>
      <c r="C64" s="3">
        <v>179.85</v>
      </c>
      <c r="D64" s="4">
        <v>1</v>
      </c>
      <c r="E64" s="3">
        <f t="shared" ref="E64:E66" si="6">C64*D64</f>
        <v>179.85</v>
      </c>
      <c r="F64" s="28">
        <v>44598</v>
      </c>
      <c r="G64" s="29">
        <f t="shared" si="1"/>
        <v>2</v>
      </c>
      <c r="H64" s="29" t="str">
        <f>VLOOKUP(Tabela2[[#This Row],[Meses(numero)]],MÊS!A$1:B$12,2)</f>
        <v>fevereiro</v>
      </c>
      <c r="I64" s="55">
        <f>DAY(Tabela2[[#This Row],[DATA]])</f>
        <v>6</v>
      </c>
      <c r="J64" s="30" t="s">
        <v>91</v>
      </c>
      <c r="K64" s="30"/>
      <c r="L64" s="30"/>
    </row>
    <row r="65" spans="1:12" x14ac:dyDescent="0.25">
      <c r="A65" s="6" t="s">
        <v>0</v>
      </c>
      <c r="B65" s="2" t="s">
        <v>92</v>
      </c>
      <c r="C65" s="3">
        <v>158.21</v>
      </c>
      <c r="D65" s="4">
        <v>1</v>
      </c>
      <c r="E65" s="3">
        <f t="shared" si="6"/>
        <v>158.21</v>
      </c>
      <c r="F65" s="28">
        <v>44599</v>
      </c>
      <c r="G65" s="29">
        <f t="shared" si="1"/>
        <v>2</v>
      </c>
      <c r="H65" s="29" t="str">
        <f>VLOOKUP(Tabela2[[#This Row],[Meses(numero)]],MÊS!A$1:B$12,2)</f>
        <v>fevereiro</v>
      </c>
      <c r="I65" s="55">
        <f>DAY(Tabela2[[#This Row],[DATA]])</f>
        <v>7</v>
      </c>
      <c r="J65" s="30" t="s">
        <v>91</v>
      </c>
      <c r="K65" s="30"/>
      <c r="L65" s="30"/>
    </row>
    <row r="66" spans="1:12" x14ac:dyDescent="0.25">
      <c r="A66" s="6" t="s">
        <v>0</v>
      </c>
      <c r="B66" s="2" t="s">
        <v>92</v>
      </c>
      <c r="C66" s="3">
        <v>162.6</v>
      </c>
      <c r="D66" s="4">
        <v>1</v>
      </c>
      <c r="E66" s="3">
        <f t="shared" si="6"/>
        <v>162.6</v>
      </c>
      <c r="F66" s="28">
        <v>44600</v>
      </c>
      <c r="G66" s="29">
        <f t="shared" ref="G66:G129" si="7">MONTH(F66)</f>
        <v>2</v>
      </c>
      <c r="H66" s="29" t="str">
        <f>VLOOKUP(Tabela2[[#This Row],[Meses(numero)]],MÊS!A$1:B$12,2)</f>
        <v>fevereiro</v>
      </c>
      <c r="I66" s="55">
        <f>DAY(Tabela2[[#This Row],[DATA]])</f>
        <v>8</v>
      </c>
      <c r="J66" s="30" t="s">
        <v>91</v>
      </c>
      <c r="K66" s="30"/>
      <c r="L66" s="30"/>
    </row>
    <row r="67" spans="1:12" x14ac:dyDescent="0.25">
      <c r="A67" s="6" t="s">
        <v>0</v>
      </c>
      <c r="B67" s="2" t="s">
        <v>92</v>
      </c>
      <c r="C67" s="3">
        <v>156.05000000000001</v>
      </c>
      <c r="D67" s="4">
        <v>1</v>
      </c>
      <c r="E67" s="3">
        <f t="shared" ref="E67" si="8">C67*D67</f>
        <v>156.05000000000001</v>
      </c>
      <c r="F67" s="28">
        <v>44601</v>
      </c>
      <c r="G67" s="29">
        <f t="shared" si="7"/>
        <v>2</v>
      </c>
      <c r="H67" s="29" t="str">
        <f>VLOOKUP(Tabela2[[#This Row],[Meses(numero)]],MÊS!A$1:B$12,2)</f>
        <v>fevereiro</v>
      </c>
      <c r="I67" s="55">
        <f>DAY(Tabela2[[#This Row],[DATA]])</f>
        <v>9</v>
      </c>
      <c r="J67" s="30" t="s">
        <v>91</v>
      </c>
      <c r="K67" s="30"/>
      <c r="L67" s="30"/>
    </row>
    <row r="68" spans="1:12" x14ac:dyDescent="0.25">
      <c r="A68" s="43" t="s">
        <v>203</v>
      </c>
      <c r="B68" s="41" t="s">
        <v>97</v>
      </c>
      <c r="C68" s="39">
        <v>342</v>
      </c>
      <c r="D68" s="41">
        <v>1</v>
      </c>
      <c r="E68" s="3">
        <f t="shared" ref="E68:E131" si="9">C68*D68</f>
        <v>342</v>
      </c>
      <c r="F68" s="28">
        <v>44601</v>
      </c>
      <c r="G68" s="29">
        <f t="shared" si="7"/>
        <v>2</v>
      </c>
      <c r="H68" s="29" t="str">
        <f>VLOOKUP(Tabela2[[#This Row],[Meses(numero)]],MÊS!A$1:B$12,2)</f>
        <v>fevereiro</v>
      </c>
      <c r="I68" s="55">
        <f>DAY(Tabela2[[#This Row],[DATA]])</f>
        <v>9</v>
      </c>
      <c r="J68" s="30" t="s">
        <v>214</v>
      </c>
      <c r="K68" s="30"/>
      <c r="L68" s="30"/>
    </row>
    <row r="69" spans="1:12" x14ac:dyDescent="0.25">
      <c r="A69" s="43" t="s">
        <v>0</v>
      </c>
      <c r="B69" s="41" t="s">
        <v>98</v>
      </c>
      <c r="C69" s="39">
        <v>104</v>
      </c>
      <c r="D69" s="41">
        <v>1</v>
      </c>
      <c r="E69" s="3">
        <f t="shared" si="9"/>
        <v>104</v>
      </c>
      <c r="F69" s="28">
        <v>44601</v>
      </c>
      <c r="G69" s="29">
        <f t="shared" si="7"/>
        <v>2</v>
      </c>
      <c r="H69" s="29" t="str">
        <f>VLOOKUP(Tabela2[[#This Row],[Meses(numero)]],MÊS!A$1:B$12,2)</f>
        <v>fevereiro</v>
      </c>
      <c r="I69" s="55">
        <f>DAY(Tabela2[[#This Row],[DATA]])</f>
        <v>9</v>
      </c>
      <c r="J69" s="30" t="s">
        <v>214</v>
      </c>
      <c r="K69" s="30"/>
      <c r="L69" s="30"/>
    </row>
    <row r="70" spans="1:12" x14ac:dyDescent="0.25">
      <c r="A70" s="43" t="s">
        <v>75</v>
      </c>
      <c r="B70" s="41" t="s">
        <v>99</v>
      </c>
      <c r="C70" s="39">
        <v>309</v>
      </c>
      <c r="D70" s="41">
        <v>1</v>
      </c>
      <c r="E70" s="3">
        <f t="shared" si="9"/>
        <v>309</v>
      </c>
      <c r="F70" s="28">
        <v>44601</v>
      </c>
      <c r="G70" s="29">
        <f t="shared" si="7"/>
        <v>2</v>
      </c>
      <c r="H70" s="29" t="str">
        <f>VLOOKUP(Tabela2[[#This Row],[Meses(numero)]],MÊS!A$1:B$12,2)</f>
        <v>fevereiro</v>
      </c>
      <c r="I70" s="55">
        <f>DAY(Tabela2[[#This Row],[DATA]])</f>
        <v>9</v>
      </c>
      <c r="J70" s="30" t="s">
        <v>214</v>
      </c>
      <c r="K70" s="30"/>
      <c r="L70" s="30"/>
    </row>
    <row r="71" spans="1:12" x14ac:dyDescent="0.25">
      <c r="A71" s="43" t="s">
        <v>72</v>
      </c>
      <c r="B71" s="41" t="s">
        <v>100</v>
      </c>
      <c r="C71" s="39">
        <v>319</v>
      </c>
      <c r="D71" s="41">
        <v>1</v>
      </c>
      <c r="E71" s="3">
        <f t="shared" si="9"/>
        <v>319</v>
      </c>
      <c r="F71" s="28">
        <v>44601</v>
      </c>
      <c r="G71" s="29">
        <f t="shared" si="7"/>
        <v>2</v>
      </c>
      <c r="H71" s="29" t="str">
        <f>VLOOKUP(Tabela2[[#This Row],[Meses(numero)]],MÊS!A$1:B$12,2)</f>
        <v>fevereiro</v>
      </c>
      <c r="I71" s="55">
        <f>DAY(Tabela2[[#This Row],[DATA]])</f>
        <v>9</v>
      </c>
      <c r="J71" s="30" t="s">
        <v>214</v>
      </c>
      <c r="K71" s="30"/>
      <c r="L71" s="30"/>
    </row>
    <row r="72" spans="1:12" x14ac:dyDescent="0.25">
      <c r="A72" s="43" t="s">
        <v>11</v>
      </c>
      <c r="B72" s="41" t="s">
        <v>101</v>
      </c>
      <c r="C72" s="39">
        <v>289</v>
      </c>
      <c r="D72" s="41">
        <v>1</v>
      </c>
      <c r="E72" s="3">
        <f t="shared" si="9"/>
        <v>289</v>
      </c>
      <c r="F72" s="28">
        <v>44601</v>
      </c>
      <c r="G72" s="29">
        <f t="shared" si="7"/>
        <v>2</v>
      </c>
      <c r="H72" s="29" t="str">
        <f>VLOOKUP(Tabela2[[#This Row],[Meses(numero)]],MÊS!A$1:B$12,2)</f>
        <v>fevereiro</v>
      </c>
      <c r="I72" s="55">
        <f>DAY(Tabela2[[#This Row],[DATA]])</f>
        <v>9</v>
      </c>
      <c r="J72" s="30" t="s">
        <v>214</v>
      </c>
      <c r="K72" s="30"/>
      <c r="L72" s="30"/>
    </row>
    <row r="73" spans="1:12" x14ac:dyDescent="0.25">
      <c r="A73" s="43" t="s">
        <v>203</v>
      </c>
      <c r="B73" s="41" t="s">
        <v>102</v>
      </c>
      <c r="C73" s="39">
        <v>342</v>
      </c>
      <c r="D73" s="41">
        <v>1</v>
      </c>
      <c r="E73" s="3">
        <f t="shared" si="9"/>
        <v>342</v>
      </c>
      <c r="F73" s="28">
        <v>44601</v>
      </c>
      <c r="G73" s="29">
        <f t="shared" si="7"/>
        <v>2</v>
      </c>
      <c r="H73" s="29" t="str">
        <f>VLOOKUP(Tabela2[[#This Row],[Meses(numero)]],MÊS!A$1:B$12,2)</f>
        <v>fevereiro</v>
      </c>
      <c r="I73" s="55">
        <f>DAY(Tabela2[[#This Row],[DATA]])</f>
        <v>9</v>
      </c>
      <c r="J73" s="30" t="s">
        <v>214</v>
      </c>
      <c r="K73" s="30"/>
      <c r="L73" s="30"/>
    </row>
    <row r="74" spans="1:12" x14ac:dyDescent="0.25">
      <c r="A74" s="43" t="s">
        <v>72</v>
      </c>
      <c r="B74" s="41" t="s">
        <v>100</v>
      </c>
      <c r="C74" s="39">
        <v>319</v>
      </c>
      <c r="D74" s="41">
        <v>1</v>
      </c>
      <c r="E74" s="3">
        <f t="shared" si="9"/>
        <v>319</v>
      </c>
      <c r="F74" s="28">
        <v>44601</v>
      </c>
      <c r="G74" s="29">
        <f t="shared" si="7"/>
        <v>2</v>
      </c>
      <c r="H74" s="29" t="str">
        <f>VLOOKUP(Tabela2[[#This Row],[Meses(numero)]],MÊS!A$1:B$12,2)</f>
        <v>fevereiro</v>
      </c>
      <c r="I74" s="55">
        <f>DAY(Tabela2[[#This Row],[DATA]])</f>
        <v>9</v>
      </c>
      <c r="J74" s="30" t="s">
        <v>214</v>
      </c>
      <c r="K74" s="30"/>
      <c r="L74" s="30"/>
    </row>
    <row r="75" spans="1:12" x14ac:dyDescent="0.25">
      <c r="A75" s="43" t="s">
        <v>16</v>
      </c>
      <c r="B75" s="41" t="s">
        <v>103</v>
      </c>
      <c r="C75" s="39">
        <v>296.67</v>
      </c>
      <c r="D75" s="41">
        <v>1</v>
      </c>
      <c r="E75" s="3">
        <f t="shared" si="9"/>
        <v>296.67</v>
      </c>
      <c r="F75" s="28">
        <v>44601</v>
      </c>
      <c r="G75" s="29">
        <f t="shared" si="7"/>
        <v>2</v>
      </c>
      <c r="H75" s="29" t="str">
        <f>VLOOKUP(Tabela2[[#This Row],[Meses(numero)]],MÊS!A$1:B$12,2)</f>
        <v>fevereiro</v>
      </c>
      <c r="I75" s="55">
        <f>DAY(Tabela2[[#This Row],[DATA]])</f>
        <v>9</v>
      </c>
      <c r="J75" s="30" t="s">
        <v>214</v>
      </c>
      <c r="K75" s="30"/>
      <c r="L75" s="30"/>
    </row>
    <row r="76" spans="1:12" x14ac:dyDescent="0.25">
      <c r="A76" s="43" t="s">
        <v>16</v>
      </c>
      <c r="B76" s="41" t="s">
        <v>104</v>
      </c>
      <c r="C76" s="39">
        <v>284.58</v>
      </c>
      <c r="D76" s="41">
        <v>1</v>
      </c>
      <c r="E76" s="3">
        <f t="shared" si="9"/>
        <v>284.58</v>
      </c>
      <c r="F76" s="28">
        <v>44601</v>
      </c>
      <c r="G76" s="29">
        <f t="shared" si="7"/>
        <v>2</v>
      </c>
      <c r="H76" s="29" t="str">
        <f>VLOOKUP(Tabela2[[#This Row],[Meses(numero)]],MÊS!A$1:B$12,2)</f>
        <v>fevereiro</v>
      </c>
      <c r="I76" s="55">
        <f>DAY(Tabela2[[#This Row],[DATA]])</f>
        <v>9</v>
      </c>
      <c r="J76" s="30" t="s">
        <v>214</v>
      </c>
      <c r="K76" s="30"/>
      <c r="L76" s="30"/>
    </row>
    <row r="77" spans="1:12" x14ac:dyDescent="0.25">
      <c r="A77" s="43" t="s">
        <v>13</v>
      </c>
      <c r="B77" s="41" t="s">
        <v>105</v>
      </c>
      <c r="C77" s="39">
        <v>209</v>
      </c>
      <c r="D77" s="41">
        <v>1</v>
      </c>
      <c r="E77" s="3">
        <f t="shared" si="9"/>
        <v>209</v>
      </c>
      <c r="F77" s="28">
        <v>44601</v>
      </c>
      <c r="G77" s="29">
        <f t="shared" si="7"/>
        <v>2</v>
      </c>
      <c r="H77" s="29" t="str">
        <f>VLOOKUP(Tabela2[[#This Row],[Meses(numero)]],MÊS!A$1:B$12,2)</f>
        <v>fevereiro</v>
      </c>
      <c r="I77" s="55">
        <f>DAY(Tabela2[[#This Row],[DATA]])</f>
        <v>9</v>
      </c>
      <c r="J77" s="30" t="s">
        <v>214</v>
      </c>
      <c r="K77" s="30"/>
      <c r="L77" s="30"/>
    </row>
    <row r="78" spans="1:12" x14ac:dyDescent="0.25">
      <c r="A78" s="43" t="s">
        <v>16</v>
      </c>
      <c r="B78" s="41" t="s">
        <v>106</v>
      </c>
      <c r="C78" s="39">
        <v>296.67</v>
      </c>
      <c r="D78" s="41">
        <v>1</v>
      </c>
      <c r="E78" s="3">
        <f t="shared" si="9"/>
        <v>296.67</v>
      </c>
      <c r="F78" s="28">
        <v>44601</v>
      </c>
      <c r="G78" s="29">
        <f t="shared" si="7"/>
        <v>2</v>
      </c>
      <c r="H78" s="29" t="str">
        <f>VLOOKUP(Tabela2[[#This Row],[Meses(numero)]],MÊS!A$1:B$12,2)</f>
        <v>fevereiro</v>
      </c>
      <c r="I78" s="55">
        <f>DAY(Tabela2[[#This Row],[DATA]])</f>
        <v>9</v>
      </c>
      <c r="J78" s="30" t="s">
        <v>214</v>
      </c>
      <c r="K78" s="30"/>
      <c r="L78" s="30"/>
    </row>
    <row r="79" spans="1:12" x14ac:dyDescent="0.25">
      <c r="A79" s="43" t="s">
        <v>8</v>
      </c>
      <c r="B79" s="41" t="s">
        <v>107</v>
      </c>
      <c r="C79" s="39">
        <v>67</v>
      </c>
      <c r="D79" s="41">
        <v>1</v>
      </c>
      <c r="E79" s="3">
        <f t="shared" si="9"/>
        <v>67</v>
      </c>
      <c r="F79" s="28">
        <v>44601</v>
      </c>
      <c r="G79" s="29">
        <f t="shared" si="7"/>
        <v>2</v>
      </c>
      <c r="H79" s="29" t="str">
        <f>VLOOKUP(Tabela2[[#This Row],[Meses(numero)]],MÊS!A$1:B$12,2)</f>
        <v>fevereiro</v>
      </c>
      <c r="I79" s="55">
        <f>DAY(Tabela2[[#This Row],[DATA]])</f>
        <v>9</v>
      </c>
      <c r="J79" s="30" t="s">
        <v>214</v>
      </c>
      <c r="K79" s="30"/>
      <c r="L79" s="30"/>
    </row>
    <row r="80" spans="1:12" x14ac:dyDescent="0.25">
      <c r="A80" s="43" t="s">
        <v>16</v>
      </c>
      <c r="B80" s="41" t="s">
        <v>103</v>
      </c>
      <c r="C80" s="39">
        <v>296.67</v>
      </c>
      <c r="D80" s="41">
        <v>1</v>
      </c>
      <c r="E80" s="3">
        <f t="shared" si="9"/>
        <v>296.67</v>
      </c>
      <c r="F80" s="28">
        <v>44601</v>
      </c>
      <c r="G80" s="29">
        <f t="shared" si="7"/>
        <v>2</v>
      </c>
      <c r="H80" s="29" t="str">
        <f>VLOOKUP(Tabela2[[#This Row],[Meses(numero)]],MÊS!A$1:B$12,2)</f>
        <v>fevereiro</v>
      </c>
      <c r="I80" s="55">
        <f>DAY(Tabela2[[#This Row],[DATA]])</f>
        <v>9</v>
      </c>
      <c r="J80" s="30" t="s">
        <v>214</v>
      </c>
      <c r="K80" s="30"/>
      <c r="L80" s="30"/>
    </row>
    <row r="81" spans="1:12" x14ac:dyDescent="0.25">
      <c r="A81" s="43" t="s">
        <v>16</v>
      </c>
      <c r="B81" s="41" t="s">
        <v>104</v>
      </c>
      <c r="C81" s="39">
        <v>284.58</v>
      </c>
      <c r="D81" s="41">
        <v>1</v>
      </c>
      <c r="E81" s="3">
        <f t="shared" si="9"/>
        <v>284.58</v>
      </c>
      <c r="F81" s="28">
        <v>44601</v>
      </c>
      <c r="G81" s="29">
        <f t="shared" si="7"/>
        <v>2</v>
      </c>
      <c r="H81" s="29" t="str">
        <f>VLOOKUP(Tabela2[[#This Row],[Meses(numero)]],MÊS!A$1:B$12,2)</f>
        <v>fevereiro</v>
      </c>
      <c r="I81" s="55">
        <f>DAY(Tabela2[[#This Row],[DATA]])</f>
        <v>9</v>
      </c>
      <c r="J81" s="30" t="s">
        <v>214</v>
      </c>
      <c r="K81" s="30"/>
      <c r="L81" s="30"/>
    </row>
    <row r="82" spans="1:12" x14ac:dyDescent="0.25">
      <c r="A82" s="43" t="s">
        <v>16</v>
      </c>
      <c r="B82" s="41" t="s">
        <v>108</v>
      </c>
      <c r="C82" s="39">
        <v>242.44</v>
      </c>
      <c r="D82" s="41">
        <v>1</v>
      </c>
      <c r="E82" s="3">
        <f t="shared" si="9"/>
        <v>242.44</v>
      </c>
      <c r="F82" s="28">
        <v>44601</v>
      </c>
      <c r="G82" s="29">
        <f t="shared" si="7"/>
        <v>2</v>
      </c>
      <c r="H82" s="29" t="str">
        <f>VLOOKUP(Tabela2[[#This Row],[Meses(numero)]],MÊS!A$1:B$12,2)</f>
        <v>fevereiro</v>
      </c>
      <c r="I82" s="55">
        <f>DAY(Tabela2[[#This Row],[DATA]])</f>
        <v>9</v>
      </c>
      <c r="J82" s="30" t="s">
        <v>214</v>
      </c>
      <c r="K82" s="30"/>
      <c r="L82" s="30"/>
    </row>
    <row r="83" spans="1:12" x14ac:dyDescent="0.25">
      <c r="A83" s="43" t="s">
        <v>73</v>
      </c>
      <c r="B83" s="41" t="s">
        <v>109</v>
      </c>
      <c r="C83" s="39">
        <v>349</v>
      </c>
      <c r="D83" s="41">
        <v>1</v>
      </c>
      <c r="E83" s="3">
        <f t="shared" si="9"/>
        <v>349</v>
      </c>
      <c r="F83" s="28">
        <v>44601</v>
      </c>
      <c r="G83" s="29">
        <f t="shared" si="7"/>
        <v>2</v>
      </c>
      <c r="H83" s="29" t="str">
        <f>VLOOKUP(Tabela2[[#This Row],[Meses(numero)]],MÊS!A$1:B$12,2)</f>
        <v>fevereiro</v>
      </c>
      <c r="I83" s="55">
        <f>DAY(Tabela2[[#This Row],[DATA]])</f>
        <v>9</v>
      </c>
      <c r="J83" s="30" t="s">
        <v>214</v>
      </c>
      <c r="K83" s="30"/>
      <c r="L83" s="30"/>
    </row>
    <row r="84" spans="1:12" x14ac:dyDescent="0.25">
      <c r="A84" s="43" t="s">
        <v>81</v>
      </c>
      <c r="B84" s="41" t="s">
        <v>399</v>
      </c>
      <c r="C84" s="39">
        <v>129</v>
      </c>
      <c r="D84" s="41">
        <v>1</v>
      </c>
      <c r="E84" s="3">
        <f t="shared" si="9"/>
        <v>129</v>
      </c>
      <c r="F84" s="28">
        <v>44601</v>
      </c>
      <c r="G84" s="29">
        <f t="shared" si="7"/>
        <v>2</v>
      </c>
      <c r="H84" s="29" t="str">
        <f>VLOOKUP(Tabela2[[#This Row],[Meses(numero)]],MÊS!A$1:B$12,2)</f>
        <v>fevereiro</v>
      </c>
      <c r="I84" s="55">
        <f>DAY(Tabela2[[#This Row],[DATA]])</f>
        <v>9</v>
      </c>
      <c r="J84" s="30" t="s">
        <v>214</v>
      </c>
      <c r="K84" s="30"/>
      <c r="L84" s="30"/>
    </row>
    <row r="85" spans="1:12" x14ac:dyDescent="0.25">
      <c r="A85" s="43" t="s">
        <v>16</v>
      </c>
      <c r="B85" s="41" t="s">
        <v>110</v>
      </c>
      <c r="C85" s="39">
        <v>232.56</v>
      </c>
      <c r="D85" s="41">
        <v>1</v>
      </c>
      <c r="E85" s="3">
        <f t="shared" si="9"/>
        <v>232.56</v>
      </c>
      <c r="F85" s="28">
        <v>44601</v>
      </c>
      <c r="G85" s="29">
        <f t="shared" si="7"/>
        <v>2</v>
      </c>
      <c r="H85" s="29" t="str">
        <f>VLOOKUP(Tabela2[[#This Row],[Meses(numero)]],MÊS!A$1:B$12,2)</f>
        <v>fevereiro</v>
      </c>
      <c r="I85" s="55">
        <f>DAY(Tabela2[[#This Row],[DATA]])</f>
        <v>9</v>
      </c>
      <c r="J85" s="30" t="s">
        <v>214</v>
      </c>
      <c r="K85" s="30"/>
      <c r="L85" s="30"/>
    </row>
    <row r="86" spans="1:12" x14ac:dyDescent="0.25">
      <c r="A86" s="43" t="s">
        <v>72</v>
      </c>
      <c r="B86" s="41" t="s">
        <v>111</v>
      </c>
      <c r="C86" s="39">
        <v>329</v>
      </c>
      <c r="D86" s="41">
        <v>1</v>
      </c>
      <c r="E86" s="3">
        <f t="shared" si="9"/>
        <v>329</v>
      </c>
      <c r="F86" s="28">
        <v>44601</v>
      </c>
      <c r="G86" s="29">
        <f t="shared" si="7"/>
        <v>2</v>
      </c>
      <c r="H86" s="29" t="str">
        <f>VLOOKUP(Tabela2[[#This Row],[Meses(numero)]],MÊS!A$1:B$12,2)</f>
        <v>fevereiro</v>
      </c>
      <c r="I86" s="55">
        <f>DAY(Tabela2[[#This Row],[DATA]])</f>
        <v>9</v>
      </c>
      <c r="J86" s="30" t="s">
        <v>214</v>
      </c>
      <c r="K86" s="30"/>
      <c r="L86" s="30"/>
    </row>
    <row r="87" spans="1:12" x14ac:dyDescent="0.25">
      <c r="A87" s="43" t="s">
        <v>72</v>
      </c>
      <c r="B87" s="41" t="s">
        <v>100</v>
      </c>
      <c r="C87" s="39">
        <v>319</v>
      </c>
      <c r="D87" s="41">
        <v>1</v>
      </c>
      <c r="E87" s="3">
        <f t="shared" si="9"/>
        <v>319</v>
      </c>
      <c r="F87" s="28">
        <v>44601</v>
      </c>
      <c r="G87" s="29">
        <f t="shared" si="7"/>
        <v>2</v>
      </c>
      <c r="H87" s="29" t="str">
        <f>VLOOKUP(Tabela2[[#This Row],[Meses(numero)]],MÊS!A$1:B$12,2)</f>
        <v>fevereiro</v>
      </c>
      <c r="I87" s="55">
        <f>DAY(Tabela2[[#This Row],[DATA]])</f>
        <v>9</v>
      </c>
      <c r="J87" s="30" t="s">
        <v>214</v>
      </c>
      <c r="K87" s="30"/>
      <c r="L87" s="30"/>
    </row>
    <row r="88" spans="1:12" x14ac:dyDescent="0.25">
      <c r="A88" s="43" t="s">
        <v>204</v>
      </c>
      <c r="B88" s="41" t="s">
        <v>112</v>
      </c>
      <c r="C88" s="39">
        <v>267.89999999999998</v>
      </c>
      <c r="D88" s="41">
        <v>1</v>
      </c>
      <c r="E88" s="3">
        <f t="shared" si="9"/>
        <v>267.89999999999998</v>
      </c>
      <c r="F88" s="28">
        <v>44601</v>
      </c>
      <c r="G88" s="29">
        <f t="shared" si="7"/>
        <v>2</v>
      </c>
      <c r="H88" s="29" t="str">
        <f>VLOOKUP(Tabela2[[#This Row],[Meses(numero)]],MÊS!A$1:B$12,2)</f>
        <v>fevereiro</v>
      </c>
      <c r="I88" s="55">
        <f>DAY(Tabela2[[#This Row],[DATA]])</f>
        <v>9</v>
      </c>
      <c r="J88" s="30" t="s">
        <v>214</v>
      </c>
      <c r="K88" s="30"/>
      <c r="L88" s="30"/>
    </row>
    <row r="89" spans="1:12" x14ac:dyDescent="0.25">
      <c r="A89" s="43" t="s">
        <v>11</v>
      </c>
      <c r="B89" s="41" t="s">
        <v>113</v>
      </c>
      <c r="C89" s="39">
        <v>289</v>
      </c>
      <c r="D89" s="41">
        <v>1</v>
      </c>
      <c r="E89" s="3">
        <f t="shared" si="9"/>
        <v>289</v>
      </c>
      <c r="F89" s="28">
        <v>44601</v>
      </c>
      <c r="G89" s="29">
        <f t="shared" si="7"/>
        <v>2</v>
      </c>
      <c r="H89" s="29" t="str">
        <f>VLOOKUP(Tabela2[[#This Row],[Meses(numero)]],MÊS!A$1:B$12,2)</f>
        <v>fevereiro</v>
      </c>
      <c r="I89" s="55">
        <f>DAY(Tabela2[[#This Row],[DATA]])</f>
        <v>9</v>
      </c>
      <c r="J89" s="30" t="s">
        <v>214</v>
      </c>
      <c r="K89" s="30"/>
      <c r="L89" s="30"/>
    </row>
    <row r="90" spans="1:12" x14ac:dyDescent="0.25">
      <c r="A90" s="43" t="s">
        <v>11</v>
      </c>
      <c r="B90" s="41" t="s">
        <v>114</v>
      </c>
      <c r="C90" s="39">
        <v>311.04000000000002</v>
      </c>
      <c r="D90" s="41">
        <v>1</v>
      </c>
      <c r="E90" s="3">
        <f t="shared" si="9"/>
        <v>311.04000000000002</v>
      </c>
      <c r="F90" s="28">
        <v>44601</v>
      </c>
      <c r="G90" s="29">
        <f t="shared" si="7"/>
        <v>2</v>
      </c>
      <c r="H90" s="29" t="str">
        <f>VLOOKUP(Tabela2[[#This Row],[Meses(numero)]],MÊS!A$1:B$12,2)</f>
        <v>fevereiro</v>
      </c>
      <c r="I90" s="55">
        <f>DAY(Tabela2[[#This Row],[DATA]])</f>
        <v>9</v>
      </c>
      <c r="J90" s="30" t="s">
        <v>214</v>
      </c>
      <c r="K90" s="30"/>
      <c r="L90" s="30"/>
    </row>
    <row r="91" spans="1:12" x14ac:dyDescent="0.25">
      <c r="A91" s="43" t="s">
        <v>16</v>
      </c>
      <c r="B91" s="41" t="s">
        <v>106</v>
      </c>
      <c r="C91" s="39">
        <v>296.67</v>
      </c>
      <c r="D91" s="41">
        <v>1</v>
      </c>
      <c r="E91" s="3">
        <f t="shared" si="9"/>
        <v>296.67</v>
      </c>
      <c r="F91" s="28">
        <v>44601</v>
      </c>
      <c r="G91" s="29">
        <f t="shared" si="7"/>
        <v>2</v>
      </c>
      <c r="H91" s="29" t="str">
        <f>VLOOKUP(Tabela2[[#This Row],[Meses(numero)]],MÊS!A$1:B$12,2)</f>
        <v>fevereiro</v>
      </c>
      <c r="I91" s="55">
        <f>DAY(Tabela2[[#This Row],[DATA]])</f>
        <v>9</v>
      </c>
      <c r="J91" s="30" t="s">
        <v>214</v>
      </c>
      <c r="K91" s="30"/>
      <c r="L91" s="30"/>
    </row>
    <row r="92" spans="1:12" x14ac:dyDescent="0.25">
      <c r="A92" s="43" t="s">
        <v>0</v>
      </c>
      <c r="B92" s="41" t="s">
        <v>115</v>
      </c>
      <c r="C92" s="39">
        <v>87.9</v>
      </c>
      <c r="D92" s="41">
        <v>1</v>
      </c>
      <c r="E92" s="3">
        <f t="shared" si="9"/>
        <v>87.9</v>
      </c>
      <c r="F92" s="28">
        <v>44601</v>
      </c>
      <c r="G92" s="29">
        <f t="shared" si="7"/>
        <v>2</v>
      </c>
      <c r="H92" s="29" t="str">
        <f>VLOOKUP(Tabela2[[#This Row],[Meses(numero)]],MÊS!A$1:B$12,2)</f>
        <v>fevereiro</v>
      </c>
      <c r="I92" s="55">
        <f>DAY(Tabela2[[#This Row],[DATA]])</f>
        <v>9</v>
      </c>
      <c r="J92" s="30" t="s">
        <v>214</v>
      </c>
      <c r="K92" s="30"/>
      <c r="L92" s="30"/>
    </row>
    <row r="93" spans="1:12" x14ac:dyDescent="0.25">
      <c r="A93" s="43" t="s">
        <v>11</v>
      </c>
      <c r="B93" s="41" t="s">
        <v>116</v>
      </c>
      <c r="C93" s="39">
        <v>311.04000000000002</v>
      </c>
      <c r="D93" s="41">
        <v>1</v>
      </c>
      <c r="E93" s="3">
        <f t="shared" si="9"/>
        <v>311.04000000000002</v>
      </c>
      <c r="F93" s="28">
        <v>44601</v>
      </c>
      <c r="G93" s="29">
        <f t="shared" si="7"/>
        <v>2</v>
      </c>
      <c r="H93" s="29" t="str">
        <f>VLOOKUP(Tabela2[[#This Row],[Meses(numero)]],MÊS!A$1:B$12,2)</f>
        <v>fevereiro</v>
      </c>
      <c r="I93" s="55">
        <f>DAY(Tabela2[[#This Row],[DATA]])</f>
        <v>9</v>
      </c>
      <c r="J93" s="30" t="s">
        <v>214</v>
      </c>
      <c r="K93" s="30"/>
      <c r="L93" s="30"/>
    </row>
    <row r="94" spans="1:12" x14ac:dyDescent="0.25">
      <c r="A94" s="43" t="s">
        <v>16</v>
      </c>
      <c r="B94" s="41" t="s">
        <v>117</v>
      </c>
      <c r="C94" s="39">
        <v>319</v>
      </c>
      <c r="D94" s="41">
        <v>1</v>
      </c>
      <c r="E94" s="3">
        <f t="shared" si="9"/>
        <v>319</v>
      </c>
      <c r="F94" s="28">
        <v>44601</v>
      </c>
      <c r="G94" s="29">
        <f t="shared" si="7"/>
        <v>2</v>
      </c>
      <c r="H94" s="29" t="str">
        <f>VLOOKUP(Tabela2[[#This Row],[Meses(numero)]],MÊS!A$1:B$12,2)</f>
        <v>fevereiro</v>
      </c>
      <c r="I94" s="55">
        <f>DAY(Tabela2[[#This Row],[DATA]])</f>
        <v>9</v>
      </c>
      <c r="J94" s="30" t="s">
        <v>214</v>
      </c>
      <c r="K94" s="30"/>
      <c r="L94" s="30"/>
    </row>
    <row r="95" spans="1:12" x14ac:dyDescent="0.25">
      <c r="A95" s="43" t="s">
        <v>13</v>
      </c>
      <c r="B95" s="41" t="s">
        <v>118</v>
      </c>
      <c r="C95" s="39">
        <v>199.9</v>
      </c>
      <c r="D95" s="41">
        <v>1</v>
      </c>
      <c r="E95" s="3">
        <f t="shared" si="9"/>
        <v>199.9</v>
      </c>
      <c r="F95" s="28">
        <v>44601</v>
      </c>
      <c r="G95" s="29">
        <f t="shared" si="7"/>
        <v>2</v>
      </c>
      <c r="H95" s="29" t="str">
        <f>VLOOKUP(Tabela2[[#This Row],[Meses(numero)]],MÊS!A$1:B$12,2)</f>
        <v>fevereiro</v>
      </c>
      <c r="I95" s="55">
        <f>DAY(Tabela2[[#This Row],[DATA]])</f>
        <v>9</v>
      </c>
      <c r="J95" s="30" t="s">
        <v>214</v>
      </c>
      <c r="K95" s="30"/>
      <c r="L95" s="30"/>
    </row>
    <row r="96" spans="1:12" x14ac:dyDescent="0.25">
      <c r="A96" s="43" t="s">
        <v>75</v>
      </c>
      <c r="B96" s="41" t="s">
        <v>119</v>
      </c>
      <c r="C96" s="39">
        <v>242</v>
      </c>
      <c r="D96" s="41">
        <v>1</v>
      </c>
      <c r="E96" s="3">
        <f t="shared" si="9"/>
        <v>242</v>
      </c>
      <c r="F96" s="28">
        <v>44601</v>
      </c>
      <c r="G96" s="29">
        <f t="shared" si="7"/>
        <v>2</v>
      </c>
      <c r="H96" s="29" t="str">
        <f>VLOOKUP(Tabela2[[#This Row],[Meses(numero)]],MÊS!A$1:B$12,2)</f>
        <v>fevereiro</v>
      </c>
      <c r="I96" s="55">
        <f>DAY(Tabela2[[#This Row],[DATA]])</f>
        <v>9</v>
      </c>
      <c r="J96" s="30" t="s">
        <v>214</v>
      </c>
      <c r="K96" s="30"/>
      <c r="L96" s="30"/>
    </row>
    <row r="97" spans="1:12" x14ac:dyDescent="0.25">
      <c r="A97" s="43" t="s">
        <v>16</v>
      </c>
      <c r="B97" s="41" t="s">
        <v>104</v>
      </c>
      <c r="C97" s="39">
        <v>284.58</v>
      </c>
      <c r="D97" s="41">
        <v>1</v>
      </c>
      <c r="E97" s="3">
        <f t="shared" si="9"/>
        <v>284.58</v>
      </c>
      <c r="F97" s="28">
        <v>44601</v>
      </c>
      <c r="G97" s="29">
        <f t="shared" si="7"/>
        <v>2</v>
      </c>
      <c r="H97" s="29" t="str">
        <f>VLOOKUP(Tabela2[[#This Row],[Meses(numero)]],MÊS!A$1:B$12,2)</f>
        <v>fevereiro</v>
      </c>
      <c r="I97" s="55">
        <f>DAY(Tabela2[[#This Row],[DATA]])</f>
        <v>9</v>
      </c>
      <c r="J97" s="30" t="s">
        <v>214</v>
      </c>
      <c r="K97" s="30"/>
      <c r="L97" s="30"/>
    </row>
    <row r="98" spans="1:12" x14ac:dyDescent="0.25">
      <c r="A98" s="43" t="s">
        <v>13</v>
      </c>
      <c r="B98" s="41" t="s">
        <v>118</v>
      </c>
      <c r="C98" s="39">
        <v>199.9</v>
      </c>
      <c r="D98" s="41">
        <v>1</v>
      </c>
      <c r="E98" s="3">
        <f t="shared" si="9"/>
        <v>199.9</v>
      </c>
      <c r="F98" s="28">
        <v>44601</v>
      </c>
      <c r="G98" s="29">
        <f t="shared" si="7"/>
        <v>2</v>
      </c>
      <c r="H98" s="29" t="str">
        <f>VLOOKUP(Tabela2[[#This Row],[Meses(numero)]],MÊS!A$1:B$12,2)</f>
        <v>fevereiro</v>
      </c>
      <c r="I98" s="55">
        <f>DAY(Tabela2[[#This Row],[DATA]])</f>
        <v>9</v>
      </c>
      <c r="J98" s="30" t="s">
        <v>214</v>
      </c>
      <c r="K98" s="30"/>
      <c r="L98" s="30"/>
    </row>
    <row r="99" spans="1:12" x14ac:dyDescent="0.25">
      <c r="A99" s="43" t="s">
        <v>203</v>
      </c>
      <c r="B99" s="41" t="s">
        <v>120</v>
      </c>
      <c r="C99" s="39">
        <v>297</v>
      </c>
      <c r="D99" s="41">
        <v>1</v>
      </c>
      <c r="E99" s="3">
        <f t="shared" si="9"/>
        <v>297</v>
      </c>
      <c r="F99" s="28">
        <v>44601</v>
      </c>
      <c r="G99" s="29">
        <f t="shared" si="7"/>
        <v>2</v>
      </c>
      <c r="H99" s="29" t="str">
        <f>VLOOKUP(Tabela2[[#This Row],[Meses(numero)]],MÊS!A$1:B$12,2)</f>
        <v>fevereiro</v>
      </c>
      <c r="I99" s="55">
        <f>DAY(Tabela2[[#This Row],[DATA]])</f>
        <v>9</v>
      </c>
      <c r="J99" s="30" t="s">
        <v>214</v>
      </c>
      <c r="K99" s="30"/>
      <c r="L99" s="30"/>
    </row>
    <row r="100" spans="1:12" x14ac:dyDescent="0.25">
      <c r="A100" s="44" t="s">
        <v>205</v>
      </c>
      <c r="B100" s="41" t="s">
        <v>121</v>
      </c>
      <c r="C100" s="39">
        <v>292</v>
      </c>
      <c r="D100" s="41">
        <v>1</v>
      </c>
      <c r="E100" s="3">
        <f t="shared" si="9"/>
        <v>292</v>
      </c>
      <c r="F100" s="28">
        <v>44601</v>
      </c>
      <c r="G100" s="29">
        <f t="shared" si="7"/>
        <v>2</v>
      </c>
      <c r="H100" s="29" t="str">
        <f>VLOOKUP(Tabela2[[#This Row],[Meses(numero)]],MÊS!A$1:B$12,2)</f>
        <v>fevereiro</v>
      </c>
      <c r="I100" s="55">
        <f>DAY(Tabela2[[#This Row],[DATA]])</f>
        <v>9</v>
      </c>
      <c r="J100" s="30" t="s">
        <v>214</v>
      </c>
      <c r="K100" s="30"/>
      <c r="L100" s="30"/>
    </row>
    <row r="101" spans="1:12" x14ac:dyDescent="0.25">
      <c r="A101" s="43" t="s">
        <v>206</v>
      </c>
      <c r="B101" s="41" t="s">
        <v>122</v>
      </c>
      <c r="C101" s="39">
        <v>278</v>
      </c>
      <c r="D101" s="41">
        <v>1</v>
      </c>
      <c r="E101" s="3">
        <f t="shared" si="9"/>
        <v>278</v>
      </c>
      <c r="F101" s="28">
        <v>44601</v>
      </c>
      <c r="G101" s="29">
        <f t="shared" si="7"/>
        <v>2</v>
      </c>
      <c r="H101" s="29" t="str">
        <f>VLOOKUP(Tabela2[[#This Row],[Meses(numero)]],MÊS!A$1:B$12,2)</f>
        <v>fevereiro</v>
      </c>
      <c r="I101" s="55">
        <f>DAY(Tabela2[[#This Row],[DATA]])</f>
        <v>9</v>
      </c>
      <c r="J101" s="30" t="s">
        <v>214</v>
      </c>
      <c r="K101" s="30"/>
      <c r="L101" s="30"/>
    </row>
    <row r="102" spans="1:12" x14ac:dyDescent="0.25">
      <c r="A102" s="43" t="s">
        <v>16</v>
      </c>
      <c r="B102" s="41" t="s">
        <v>104</v>
      </c>
      <c r="C102" s="39">
        <v>306</v>
      </c>
      <c r="D102" s="41">
        <v>1</v>
      </c>
      <c r="E102" s="3">
        <f t="shared" si="9"/>
        <v>306</v>
      </c>
      <c r="F102" s="28">
        <v>44601</v>
      </c>
      <c r="G102" s="29">
        <f t="shared" si="7"/>
        <v>2</v>
      </c>
      <c r="H102" s="29" t="str">
        <f>VLOOKUP(Tabela2[[#This Row],[Meses(numero)]],MÊS!A$1:B$12,2)</f>
        <v>fevereiro</v>
      </c>
      <c r="I102" s="55">
        <f>DAY(Tabela2[[#This Row],[DATA]])</f>
        <v>9</v>
      </c>
      <c r="J102" s="30" t="s">
        <v>214</v>
      </c>
      <c r="K102" s="30"/>
      <c r="L102" s="30"/>
    </row>
    <row r="103" spans="1:12" x14ac:dyDescent="0.25">
      <c r="A103" s="43" t="s">
        <v>203</v>
      </c>
      <c r="B103" s="41" t="s">
        <v>120</v>
      </c>
      <c r="C103" s="39">
        <v>297</v>
      </c>
      <c r="D103" s="41">
        <v>1</v>
      </c>
      <c r="E103" s="3">
        <f t="shared" si="9"/>
        <v>297</v>
      </c>
      <c r="F103" s="28">
        <v>44601</v>
      </c>
      <c r="G103" s="29">
        <f t="shared" si="7"/>
        <v>2</v>
      </c>
      <c r="H103" s="29" t="str">
        <f>VLOOKUP(Tabela2[[#This Row],[Meses(numero)]],MÊS!A$1:B$12,2)</f>
        <v>fevereiro</v>
      </c>
      <c r="I103" s="55">
        <f>DAY(Tabela2[[#This Row],[DATA]])</f>
        <v>9</v>
      </c>
      <c r="J103" s="30" t="s">
        <v>214</v>
      </c>
      <c r="K103" s="30"/>
      <c r="L103" s="30"/>
    </row>
    <row r="104" spans="1:12" x14ac:dyDescent="0.25">
      <c r="A104" s="43" t="s">
        <v>203</v>
      </c>
      <c r="B104" s="41" t="s">
        <v>120</v>
      </c>
      <c r="C104" s="39">
        <v>297</v>
      </c>
      <c r="D104" s="41">
        <v>1</v>
      </c>
      <c r="E104" s="3">
        <f t="shared" si="9"/>
        <v>297</v>
      </c>
      <c r="F104" s="28">
        <v>44601</v>
      </c>
      <c r="G104" s="29">
        <f t="shared" si="7"/>
        <v>2</v>
      </c>
      <c r="H104" s="29" t="str">
        <f>VLOOKUP(Tabela2[[#This Row],[Meses(numero)]],MÊS!A$1:B$12,2)</f>
        <v>fevereiro</v>
      </c>
      <c r="I104" s="55">
        <f>DAY(Tabela2[[#This Row],[DATA]])</f>
        <v>9</v>
      </c>
      <c r="J104" s="30" t="s">
        <v>214</v>
      </c>
      <c r="K104" s="30"/>
      <c r="L104" s="30"/>
    </row>
    <row r="105" spans="1:12" x14ac:dyDescent="0.25">
      <c r="A105" s="43" t="s">
        <v>16</v>
      </c>
      <c r="B105" s="41" t="s">
        <v>104</v>
      </c>
      <c r="C105" s="39">
        <v>306</v>
      </c>
      <c r="D105" s="41">
        <v>1</v>
      </c>
      <c r="E105" s="3">
        <f t="shared" si="9"/>
        <v>306</v>
      </c>
      <c r="F105" s="28">
        <v>44601</v>
      </c>
      <c r="G105" s="29">
        <f t="shared" si="7"/>
        <v>2</v>
      </c>
      <c r="H105" s="29" t="str">
        <f>VLOOKUP(Tabela2[[#This Row],[Meses(numero)]],MÊS!A$1:B$12,2)</f>
        <v>fevereiro</v>
      </c>
      <c r="I105" s="55">
        <f>DAY(Tabela2[[#This Row],[DATA]])</f>
        <v>9</v>
      </c>
      <c r="J105" s="30" t="s">
        <v>214</v>
      </c>
      <c r="K105" s="30"/>
      <c r="L105" s="30"/>
    </row>
    <row r="106" spans="1:12" x14ac:dyDescent="0.25">
      <c r="A106" s="43" t="s">
        <v>82</v>
      </c>
      <c r="B106" s="41" t="s">
        <v>123</v>
      </c>
      <c r="C106" s="39">
        <v>108</v>
      </c>
      <c r="D106" s="41">
        <v>1</v>
      </c>
      <c r="E106" s="3">
        <f t="shared" si="9"/>
        <v>108</v>
      </c>
      <c r="F106" s="28">
        <v>44601</v>
      </c>
      <c r="G106" s="29">
        <f t="shared" si="7"/>
        <v>2</v>
      </c>
      <c r="H106" s="29" t="str">
        <f>VLOOKUP(Tabela2[[#This Row],[Meses(numero)]],MÊS!A$1:B$12,2)</f>
        <v>fevereiro</v>
      </c>
      <c r="I106" s="55">
        <f>DAY(Tabela2[[#This Row],[DATA]])</f>
        <v>9</v>
      </c>
      <c r="J106" s="30" t="s">
        <v>214</v>
      </c>
      <c r="K106" s="30"/>
      <c r="L106" s="30"/>
    </row>
    <row r="107" spans="1:12" x14ac:dyDescent="0.25">
      <c r="A107" s="43" t="s">
        <v>16</v>
      </c>
      <c r="B107" s="41" t="s">
        <v>104</v>
      </c>
      <c r="C107" s="39">
        <v>306</v>
      </c>
      <c r="D107" s="41">
        <v>1</v>
      </c>
      <c r="E107" s="3">
        <f t="shared" si="9"/>
        <v>306</v>
      </c>
      <c r="F107" s="28">
        <v>44601</v>
      </c>
      <c r="G107" s="29">
        <f t="shared" si="7"/>
        <v>2</v>
      </c>
      <c r="H107" s="29" t="str">
        <f>VLOOKUP(Tabela2[[#This Row],[Meses(numero)]],MÊS!A$1:B$12,2)</f>
        <v>fevereiro</v>
      </c>
      <c r="I107" s="55">
        <f>DAY(Tabela2[[#This Row],[DATA]])</f>
        <v>9</v>
      </c>
      <c r="J107" s="30" t="s">
        <v>214</v>
      </c>
      <c r="K107" s="30"/>
      <c r="L107" s="30"/>
    </row>
    <row r="108" spans="1:12" x14ac:dyDescent="0.25">
      <c r="A108" s="43" t="s">
        <v>8</v>
      </c>
      <c r="B108" s="41" t="s">
        <v>124</v>
      </c>
      <c r="C108" s="39">
        <v>67</v>
      </c>
      <c r="D108" s="41">
        <v>3</v>
      </c>
      <c r="E108" s="3">
        <f t="shared" si="9"/>
        <v>201</v>
      </c>
      <c r="F108" s="28">
        <v>44601</v>
      </c>
      <c r="G108" s="29">
        <f t="shared" si="7"/>
        <v>2</v>
      </c>
      <c r="H108" s="29" t="str">
        <f>VLOOKUP(Tabela2[[#This Row],[Meses(numero)]],MÊS!A$1:B$12,2)</f>
        <v>fevereiro</v>
      </c>
      <c r="I108" s="55">
        <f>DAY(Tabela2[[#This Row],[DATA]])</f>
        <v>9</v>
      </c>
      <c r="J108" s="30" t="s">
        <v>214</v>
      </c>
      <c r="K108" s="30"/>
      <c r="L108" s="30"/>
    </row>
    <row r="109" spans="1:12" x14ac:dyDescent="0.25">
      <c r="A109" s="43" t="s">
        <v>82</v>
      </c>
      <c r="B109" s="41" t="s">
        <v>125</v>
      </c>
      <c r="C109" s="39">
        <v>124</v>
      </c>
      <c r="D109" s="41">
        <v>1</v>
      </c>
      <c r="E109" s="3">
        <f t="shared" si="9"/>
        <v>124</v>
      </c>
      <c r="F109" s="28">
        <v>44601</v>
      </c>
      <c r="G109" s="29">
        <f t="shared" si="7"/>
        <v>2</v>
      </c>
      <c r="H109" s="29" t="str">
        <f>VLOOKUP(Tabela2[[#This Row],[Meses(numero)]],MÊS!A$1:B$12,2)</f>
        <v>fevereiro</v>
      </c>
      <c r="I109" s="55">
        <f>DAY(Tabela2[[#This Row],[DATA]])</f>
        <v>9</v>
      </c>
      <c r="J109" s="30" t="s">
        <v>214</v>
      </c>
      <c r="K109" s="30"/>
      <c r="L109" s="30"/>
    </row>
    <row r="110" spans="1:12" x14ac:dyDescent="0.25">
      <c r="A110" s="43" t="s">
        <v>13</v>
      </c>
      <c r="B110" s="41" t="s">
        <v>126</v>
      </c>
      <c r="C110" s="39">
        <v>199.9</v>
      </c>
      <c r="D110" s="41">
        <v>1</v>
      </c>
      <c r="E110" s="3">
        <f t="shared" si="9"/>
        <v>199.9</v>
      </c>
      <c r="F110" s="28">
        <v>44601</v>
      </c>
      <c r="G110" s="29">
        <f t="shared" si="7"/>
        <v>2</v>
      </c>
      <c r="H110" s="29" t="str">
        <f>VLOOKUP(Tabela2[[#This Row],[Meses(numero)]],MÊS!A$1:B$12,2)</f>
        <v>fevereiro</v>
      </c>
      <c r="I110" s="55">
        <f>DAY(Tabela2[[#This Row],[DATA]])</f>
        <v>9</v>
      </c>
      <c r="J110" s="30" t="s">
        <v>214</v>
      </c>
      <c r="K110" s="30"/>
      <c r="L110" s="30"/>
    </row>
    <row r="111" spans="1:12" x14ac:dyDescent="0.25">
      <c r="A111" s="43" t="s">
        <v>16</v>
      </c>
      <c r="B111" s="41" t="s">
        <v>127</v>
      </c>
      <c r="C111" s="39">
        <v>319</v>
      </c>
      <c r="D111" s="41">
        <v>1</v>
      </c>
      <c r="E111" s="3">
        <f t="shared" si="9"/>
        <v>319</v>
      </c>
      <c r="F111" s="28">
        <v>44601</v>
      </c>
      <c r="G111" s="29">
        <f t="shared" si="7"/>
        <v>2</v>
      </c>
      <c r="H111" s="29" t="str">
        <f>VLOOKUP(Tabela2[[#This Row],[Meses(numero)]],MÊS!A$1:B$12,2)</f>
        <v>fevereiro</v>
      </c>
      <c r="I111" s="55">
        <f>DAY(Tabela2[[#This Row],[DATA]])</f>
        <v>9</v>
      </c>
      <c r="J111" s="30" t="s">
        <v>214</v>
      </c>
      <c r="K111" s="30"/>
      <c r="L111" s="30"/>
    </row>
    <row r="112" spans="1:12" x14ac:dyDescent="0.25">
      <c r="A112" s="43" t="s">
        <v>16</v>
      </c>
      <c r="B112" s="41" t="s">
        <v>104</v>
      </c>
      <c r="C112" s="39">
        <v>306</v>
      </c>
      <c r="D112" s="41">
        <v>1</v>
      </c>
      <c r="E112" s="3">
        <f t="shared" si="9"/>
        <v>306</v>
      </c>
      <c r="F112" s="28">
        <v>44601</v>
      </c>
      <c r="G112" s="29">
        <f t="shared" si="7"/>
        <v>2</v>
      </c>
      <c r="H112" s="29" t="str">
        <f>VLOOKUP(Tabela2[[#This Row],[Meses(numero)]],MÊS!A$1:B$12,2)</f>
        <v>fevereiro</v>
      </c>
      <c r="I112" s="55">
        <f>DAY(Tabela2[[#This Row],[DATA]])</f>
        <v>9</v>
      </c>
      <c r="J112" s="30" t="s">
        <v>214</v>
      </c>
      <c r="K112" s="30"/>
      <c r="L112" s="30"/>
    </row>
    <row r="113" spans="1:12" x14ac:dyDescent="0.25">
      <c r="A113" s="44" t="s">
        <v>0</v>
      </c>
      <c r="B113" s="41" t="s">
        <v>115</v>
      </c>
      <c r="C113" s="39">
        <v>87.9</v>
      </c>
      <c r="D113" s="41">
        <v>1</v>
      </c>
      <c r="E113" s="3">
        <f t="shared" si="9"/>
        <v>87.9</v>
      </c>
      <c r="F113" s="28">
        <v>44601</v>
      </c>
      <c r="G113" s="29">
        <f t="shared" si="7"/>
        <v>2</v>
      </c>
      <c r="H113" s="29" t="str">
        <f>VLOOKUP(Tabela2[[#This Row],[Meses(numero)]],MÊS!A$1:B$12,2)</f>
        <v>fevereiro</v>
      </c>
      <c r="I113" s="55">
        <f>DAY(Tabela2[[#This Row],[DATA]])</f>
        <v>9</v>
      </c>
      <c r="J113" s="30" t="s">
        <v>214</v>
      </c>
      <c r="K113" s="30"/>
      <c r="L113" s="30"/>
    </row>
    <row r="114" spans="1:12" x14ac:dyDescent="0.25">
      <c r="A114" s="43" t="s">
        <v>82</v>
      </c>
      <c r="B114" s="41" t="s">
        <v>128</v>
      </c>
      <c r="C114" s="39">
        <v>108</v>
      </c>
      <c r="D114" s="41">
        <v>1</v>
      </c>
      <c r="E114" s="3">
        <f t="shared" si="9"/>
        <v>108</v>
      </c>
      <c r="F114" s="28">
        <v>44601</v>
      </c>
      <c r="G114" s="29">
        <f t="shared" si="7"/>
        <v>2</v>
      </c>
      <c r="H114" s="29" t="str">
        <f>VLOOKUP(Tabela2[[#This Row],[Meses(numero)]],MÊS!A$1:B$12,2)</f>
        <v>fevereiro</v>
      </c>
      <c r="I114" s="55">
        <f>DAY(Tabela2[[#This Row],[DATA]])</f>
        <v>9</v>
      </c>
      <c r="J114" s="30" t="s">
        <v>214</v>
      </c>
      <c r="K114" s="30"/>
      <c r="L114" s="30"/>
    </row>
    <row r="115" spans="1:12" x14ac:dyDescent="0.25">
      <c r="A115" s="43" t="s">
        <v>13</v>
      </c>
      <c r="B115" s="41" t="s">
        <v>129</v>
      </c>
      <c r="C115" s="39">
        <v>199.9</v>
      </c>
      <c r="D115" s="41">
        <v>1</v>
      </c>
      <c r="E115" s="3">
        <f t="shared" si="9"/>
        <v>199.9</v>
      </c>
      <c r="F115" s="28">
        <v>44601</v>
      </c>
      <c r="G115" s="29">
        <f t="shared" si="7"/>
        <v>2</v>
      </c>
      <c r="H115" s="29" t="str">
        <f>VLOOKUP(Tabela2[[#This Row],[Meses(numero)]],MÊS!A$1:B$12,2)</f>
        <v>fevereiro</v>
      </c>
      <c r="I115" s="55">
        <f>DAY(Tabela2[[#This Row],[DATA]])</f>
        <v>9</v>
      </c>
      <c r="J115" s="30" t="s">
        <v>214</v>
      </c>
      <c r="K115" s="30"/>
      <c r="L115" s="30"/>
    </row>
    <row r="116" spans="1:12" x14ac:dyDescent="0.25">
      <c r="A116" s="43" t="s">
        <v>82</v>
      </c>
      <c r="B116" s="41" t="s">
        <v>130</v>
      </c>
      <c r="C116" s="39">
        <v>124</v>
      </c>
      <c r="D116" s="41">
        <v>1</v>
      </c>
      <c r="E116" s="3">
        <f t="shared" si="9"/>
        <v>124</v>
      </c>
      <c r="F116" s="28">
        <v>44601</v>
      </c>
      <c r="G116" s="29">
        <f t="shared" si="7"/>
        <v>2</v>
      </c>
      <c r="H116" s="29" t="str">
        <f>VLOOKUP(Tabela2[[#This Row],[Meses(numero)]],MÊS!A$1:B$12,2)</f>
        <v>fevereiro</v>
      </c>
      <c r="I116" s="55">
        <f>DAY(Tabela2[[#This Row],[DATA]])</f>
        <v>9</v>
      </c>
      <c r="J116" s="30" t="s">
        <v>214</v>
      </c>
      <c r="K116" s="30"/>
      <c r="L116" s="30"/>
    </row>
    <row r="117" spans="1:12" x14ac:dyDescent="0.25">
      <c r="A117" s="43" t="s">
        <v>11</v>
      </c>
      <c r="B117" s="41" t="s">
        <v>131</v>
      </c>
      <c r="C117" s="39">
        <v>289</v>
      </c>
      <c r="D117" s="41">
        <v>1</v>
      </c>
      <c r="E117" s="3">
        <f t="shared" si="9"/>
        <v>289</v>
      </c>
      <c r="F117" s="28">
        <v>44601</v>
      </c>
      <c r="G117" s="29">
        <f t="shared" si="7"/>
        <v>2</v>
      </c>
      <c r="H117" s="29" t="str">
        <f>VLOOKUP(Tabela2[[#This Row],[Meses(numero)]],MÊS!A$1:B$12,2)</f>
        <v>fevereiro</v>
      </c>
      <c r="I117" s="55">
        <f>DAY(Tabela2[[#This Row],[DATA]])</f>
        <v>9</v>
      </c>
      <c r="J117" s="30" t="s">
        <v>214</v>
      </c>
      <c r="K117" s="30"/>
      <c r="L117" s="30"/>
    </row>
    <row r="118" spans="1:12" x14ac:dyDescent="0.25">
      <c r="A118" s="43" t="s">
        <v>70</v>
      </c>
      <c r="B118" s="41" t="s">
        <v>132</v>
      </c>
      <c r="C118" s="39">
        <v>119</v>
      </c>
      <c r="D118" s="41">
        <v>1</v>
      </c>
      <c r="E118" s="3">
        <f t="shared" si="9"/>
        <v>119</v>
      </c>
      <c r="F118" s="28">
        <v>44601</v>
      </c>
      <c r="G118" s="29">
        <f t="shared" si="7"/>
        <v>2</v>
      </c>
      <c r="H118" s="29" t="str">
        <f>VLOOKUP(Tabela2[[#This Row],[Meses(numero)]],MÊS!A$1:B$12,2)</f>
        <v>fevereiro</v>
      </c>
      <c r="I118" s="55">
        <f>DAY(Tabela2[[#This Row],[DATA]])</f>
        <v>9</v>
      </c>
      <c r="J118" s="30" t="s">
        <v>214</v>
      </c>
      <c r="K118" s="30"/>
      <c r="L118" s="30"/>
    </row>
    <row r="119" spans="1:12" x14ac:dyDescent="0.25">
      <c r="A119" s="43" t="s">
        <v>206</v>
      </c>
      <c r="B119" s="41" t="s">
        <v>122</v>
      </c>
      <c r="C119" s="39">
        <v>278</v>
      </c>
      <c r="D119" s="41">
        <v>1</v>
      </c>
      <c r="E119" s="3">
        <f t="shared" si="9"/>
        <v>278</v>
      </c>
      <c r="F119" s="28">
        <v>44601</v>
      </c>
      <c r="G119" s="29">
        <f t="shared" si="7"/>
        <v>2</v>
      </c>
      <c r="H119" s="29" t="str">
        <f>VLOOKUP(Tabela2[[#This Row],[Meses(numero)]],MÊS!A$1:B$12,2)</f>
        <v>fevereiro</v>
      </c>
      <c r="I119" s="55">
        <f>DAY(Tabela2[[#This Row],[DATA]])</f>
        <v>9</v>
      </c>
      <c r="J119" s="30" t="s">
        <v>214</v>
      </c>
      <c r="K119" s="30"/>
      <c r="L119" s="30"/>
    </row>
    <row r="120" spans="1:12" x14ac:dyDescent="0.25">
      <c r="A120" s="43" t="s">
        <v>72</v>
      </c>
      <c r="B120" s="41" t="s">
        <v>100</v>
      </c>
      <c r="C120" s="39">
        <v>319</v>
      </c>
      <c r="D120" s="41">
        <v>1</v>
      </c>
      <c r="E120" s="3">
        <f t="shared" si="9"/>
        <v>319</v>
      </c>
      <c r="F120" s="28">
        <v>44601</v>
      </c>
      <c r="G120" s="29">
        <f t="shared" si="7"/>
        <v>2</v>
      </c>
      <c r="H120" s="29" t="str">
        <f>VLOOKUP(Tabela2[[#This Row],[Meses(numero)]],MÊS!A$1:B$12,2)</f>
        <v>fevereiro</v>
      </c>
      <c r="I120" s="55">
        <f>DAY(Tabela2[[#This Row],[DATA]])</f>
        <v>9</v>
      </c>
      <c r="J120" s="30" t="s">
        <v>214</v>
      </c>
      <c r="K120" s="30"/>
      <c r="L120" s="30"/>
    </row>
    <row r="121" spans="1:12" x14ac:dyDescent="0.25">
      <c r="A121" s="43" t="s">
        <v>13</v>
      </c>
      <c r="B121" s="41" t="s">
        <v>105</v>
      </c>
      <c r="C121" s="39">
        <v>259</v>
      </c>
      <c r="D121" s="41">
        <v>1</v>
      </c>
      <c r="E121" s="3">
        <f t="shared" si="9"/>
        <v>259</v>
      </c>
      <c r="F121" s="28">
        <v>44601</v>
      </c>
      <c r="G121" s="29">
        <f t="shared" si="7"/>
        <v>2</v>
      </c>
      <c r="H121" s="29" t="str">
        <f>VLOOKUP(Tabela2[[#This Row],[Meses(numero)]],MÊS!A$1:B$12,2)</f>
        <v>fevereiro</v>
      </c>
      <c r="I121" s="55">
        <f>DAY(Tabela2[[#This Row],[DATA]])</f>
        <v>9</v>
      </c>
      <c r="J121" s="30" t="s">
        <v>214</v>
      </c>
      <c r="K121" s="30"/>
      <c r="L121" s="30"/>
    </row>
    <row r="122" spans="1:12" x14ac:dyDescent="0.25">
      <c r="A122" s="43" t="s">
        <v>11</v>
      </c>
      <c r="B122" s="41" t="s">
        <v>113</v>
      </c>
      <c r="C122" s="39">
        <v>289</v>
      </c>
      <c r="D122" s="41">
        <v>1</v>
      </c>
      <c r="E122" s="3">
        <f t="shared" si="9"/>
        <v>289</v>
      </c>
      <c r="F122" s="28">
        <v>44601</v>
      </c>
      <c r="G122" s="29">
        <f t="shared" si="7"/>
        <v>2</v>
      </c>
      <c r="H122" s="29" t="str">
        <f>VLOOKUP(Tabela2[[#This Row],[Meses(numero)]],MÊS!A$1:B$12,2)</f>
        <v>fevereiro</v>
      </c>
      <c r="I122" s="55">
        <f>DAY(Tabela2[[#This Row],[DATA]])</f>
        <v>9</v>
      </c>
      <c r="J122" s="30" t="s">
        <v>214</v>
      </c>
      <c r="K122" s="30"/>
      <c r="L122" s="30"/>
    </row>
    <row r="123" spans="1:12" x14ac:dyDescent="0.25">
      <c r="A123" s="43" t="s">
        <v>13</v>
      </c>
      <c r="B123" s="41" t="s">
        <v>133</v>
      </c>
      <c r="C123" s="39">
        <v>199.9</v>
      </c>
      <c r="D123" s="41">
        <v>1</v>
      </c>
      <c r="E123" s="3">
        <f t="shared" si="9"/>
        <v>199.9</v>
      </c>
      <c r="F123" s="28">
        <v>44601</v>
      </c>
      <c r="G123" s="29">
        <f t="shared" si="7"/>
        <v>2</v>
      </c>
      <c r="H123" s="29" t="str">
        <f>VLOOKUP(Tabela2[[#This Row],[Meses(numero)]],MÊS!A$1:B$12,2)</f>
        <v>fevereiro</v>
      </c>
      <c r="I123" s="55">
        <f>DAY(Tabela2[[#This Row],[DATA]])</f>
        <v>9</v>
      </c>
      <c r="J123" s="30" t="s">
        <v>214</v>
      </c>
      <c r="K123" s="30"/>
      <c r="L123" s="30"/>
    </row>
    <row r="124" spans="1:12" x14ac:dyDescent="0.25">
      <c r="A124" s="43" t="s">
        <v>81</v>
      </c>
      <c r="B124" s="41" t="s">
        <v>134</v>
      </c>
      <c r="C124" s="39">
        <v>78</v>
      </c>
      <c r="D124" s="41">
        <v>1</v>
      </c>
      <c r="E124" s="3">
        <f t="shared" si="9"/>
        <v>78</v>
      </c>
      <c r="F124" s="28">
        <v>44601</v>
      </c>
      <c r="G124" s="29">
        <f t="shared" si="7"/>
        <v>2</v>
      </c>
      <c r="H124" s="29" t="str">
        <f>VLOOKUP(Tabela2[[#This Row],[Meses(numero)]],MÊS!A$1:B$12,2)</f>
        <v>fevereiro</v>
      </c>
      <c r="I124" s="55">
        <f>DAY(Tabela2[[#This Row],[DATA]])</f>
        <v>9</v>
      </c>
      <c r="J124" s="30" t="s">
        <v>214</v>
      </c>
      <c r="K124" s="30"/>
      <c r="L124" s="30"/>
    </row>
    <row r="125" spans="1:12" x14ac:dyDescent="0.25">
      <c r="A125" s="43" t="s">
        <v>70</v>
      </c>
      <c r="B125" s="41" t="s">
        <v>132</v>
      </c>
      <c r="C125" s="39">
        <v>119</v>
      </c>
      <c r="D125" s="41">
        <v>1</v>
      </c>
      <c r="E125" s="3">
        <f t="shared" si="9"/>
        <v>119</v>
      </c>
      <c r="F125" s="28">
        <v>44601</v>
      </c>
      <c r="G125" s="29">
        <f t="shared" si="7"/>
        <v>2</v>
      </c>
      <c r="H125" s="29" t="str">
        <f>VLOOKUP(Tabela2[[#This Row],[Meses(numero)]],MÊS!A$1:B$12,2)</f>
        <v>fevereiro</v>
      </c>
      <c r="I125" s="55">
        <f>DAY(Tabela2[[#This Row],[DATA]])</f>
        <v>9</v>
      </c>
      <c r="J125" s="30" t="s">
        <v>214</v>
      </c>
      <c r="K125" s="30"/>
      <c r="L125" s="30"/>
    </row>
    <row r="126" spans="1:12" x14ac:dyDescent="0.25">
      <c r="A126" s="43" t="s">
        <v>11</v>
      </c>
      <c r="B126" s="41" t="s">
        <v>400</v>
      </c>
      <c r="C126" s="39">
        <v>311.04000000000002</v>
      </c>
      <c r="D126" s="41">
        <v>1</v>
      </c>
      <c r="E126" s="3">
        <f t="shared" si="9"/>
        <v>311.04000000000002</v>
      </c>
      <c r="F126" s="28">
        <v>44601</v>
      </c>
      <c r="G126" s="29">
        <f t="shared" si="7"/>
        <v>2</v>
      </c>
      <c r="H126" s="29" t="str">
        <f>VLOOKUP(Tabela2[[#This Row],[Meses(numero)]],MÊS!A$1:B$12,2)</f>
        <v>fevereiro</v>
      </c>
      <c r="I126" s="55">
        <f>DAY(Tabela2[[#This Row],[DATA]])</f>
        <v>9</v>
      </c>
      <c r="J126" s="30" t="s">
        <v>214</v>
      </c>
      <c r="K126" s="30"/>
      <c r="L126" s="30"/>
    </row>
    <row r="127" spans="1:12" x14ac:dyDescent="0.25">
      <c r="A127" s="43" t="s">
        <v>73</v>
      </c>
      <c r="B127" s="41" t="s">
        <v>135</v>
      </c>
      <c r="C127" s="39">
        <v>339</v>
      </c>
      <c r="D127" s="41">
        <v>1</v>
      </c>
      <c r="E127" s="3">
        <f t="shared" si="9"/>
        <v>339</v>
      </c>
      <c r="F127" s="28">
        <v>44601</v>
      </c>
      <c r="G127" s="29">
        <f t="shared" si="7"/>
        <v>2</v>
      </c>
      <c r="H127" s="29" t="str">
        <f>VLOOKUP(Tabela2[[#This Row],[Meses(numero)]],MÊS!A$1:B$12,2)</f>
        <v>fevereiro</v>
      </c>
      <c r="I127" s="55">
        <f>DAY(Tabela2[[#This Row],[DATA]])</f>
        <v>9</v>
      </c>
      <c r="J127" s="30" t="s">
        <v>214</v>
      </c>
      <c r="K127" s="30"/>
      <c r="L127" s="30"/>
    </row>
    <row r="128" spans="1:12" x14ac:dyDescent="0.25">
      <c r="A128" s="43" t="s">
        <v>13</v>
      </c>
      <c r="B128" s="41" t="s">
        <v>136</v>
      </c>
      <c r="C128" s="39">
        <v>199.9</v>
      </c>
      <c r="D128" s="41">
        <v>1</v>
      </c>
      <c r="E128" s="3">
        <f t="shared" si="9"/>
        <v>199.9</v>
      </c>
      <c r="F128" s="28">
        <v>44601</v>
      </c>
      <c r="G128" s="29">
        <f t="shared" si="7"/>
        <v>2</v>
      </c>
      <c r="H128" s="29" t="str">
        <f>VLOOKUP(Tabela2[[#This Row],[Meses(numero)]],MÊS!A$1:B$12,2)</f>
        <v>fevereiro</v>
      </c>
      <c r="I128" s="55">
        <f>DAY(Tabela2[[#This Row],[DATA]])</f>
        <v>9</v>
      </c>
      <c r="J128" s="30" t="s">
        <v>214</v>
      </c>
      <c r="K128" s="30"/>
      <c r="L128" s="30"/>
    </row>
    <row r="129" spans="1:12" x14ac:dyDescent="0.25">
      <c r="A129" s="43" t="s">
        <v>81</v>
      </c>
      <c r="B129" s="41" t="s">
        <v>134</v>
      </c>
      <c r="C129" s="39">
        <v>78</v>
      </c>
      <c r="D129" s="41">
        <v>1</v>
      </c>
      <c r="E129" s="3">
        <f t="shared" si="9"/>
        <v>78</v>
      </c>
      <c r="F129" s="28">
        <v>44601</v>
      </c>
      <c r="G129" s="29">
        <f t="shared" si="7"/>
        <v>2</v>
      </c>
      <c r="H129" s="29" t="str">
        <f>VLOOKUP(Tabela2[[#This Row],[Meses(numero)]],MÊS!A$1:B$12,2)</f>
        <v>fevereiro</v>
      </c>
      <c r="I129" s="55">
        <f>DAY(Tabela2[[#This Row],[DATA]])</f>
        <v>9</v>
      </c>
      <c r="J129" s="30" t="s">
        <v>214</v>
      </c>
      <c r="K129" s="30"/>
      <c r="L129" s="30"/>
    </row>
    <row r="130" spans="1:12" x14ac:dyDescent="0.25">
      <c r="A130" s="43" t="s">
        <v>0</v>
      </c>
      <c r="B130" s="41" t="s">
        <v>132</v>
      </c>
      <c r="C130" s="39">
        <v>119</v>
      </c>
      <c r="D130" s="41">
        <v>1</v>
      </c>
      <c r="E130" s="3">
        <f t="shared" si="9"/>
        <v>119</v>
      </c>
      <c r="F130" s="28">
        <v>44601</v>
      </c>
      <c r="G130" s="29">
        <f t="shared" ref="G130:G193" si="10">MONTH(F130)</f>
        <v>2</v>
      </c>
      <c r="H130" s="29" t="str">
        <f>VLOOKUP(Tabela2[[#This Row],[Meses(numero)]],MÊS!A$1:B$12,2)</f>
        <v>fevereiro</v>
      </c>
      <c r="I130" s="55">
        <f>DAY(Tabela2[[#This Row],[DATA]])</f>
        <v>9</v>
      </c>
      <c r="J130" s="30" t="s">
        <v>214</v>
      </c>
      <c r="K130" s="30"/>
      <c r="L130" s="30"/>
    </row>
    <row r="131" spans="1:12" x14ac:dyDescent="0.25">
      <c r="A131" s="43" t="s">
        <v>70</v>
      </c>
      <c r="B131" s="41" t="s">
        <v>132</v>
      </c>
      <c r="C131" s="39">
        <v>119</v>
      </c>
      <c r="D131" s="41">
        <v>1</v>
      </c>
      <c r="E131" s="3">
        <f t="shared" si="9"/>
        <v>119</v>
      </c>
      <c r="F131" s="28">
        <v>44601</v>
      </c>
      <c r="G131" s="29">
        <f t="shared" si="10"/>
        <v>2</v>
      </c>
      <c r="H131" s="29" t="str">
        <f>VLOOKUP(Tabela2[[#This Row],[Meses(numero)]],MÊS!A$1:B$12,2)</f>
        <v>fevereiro</v>
      </c>
      <c r="I131" s="55">
        <f>DAY(Tabela2[[#This Row],[DATA]])</f>
        <v>9</v>
      </c>
      <c r="J131" s="30" t="s">
        <v>214</v>
      </c>
      <c r="K131" s="30"/>
      <c r="L131" s="30"/>
    </row>
    <row r="132" spans="1:12" x14ac:dyDescent="0.25">
      <c r="A132" s="43" t="s">
        <v>73</v>
      </c>
      <c r="B132" s="41" t="s">
        <v>135</v>
      </c>
      <c r="C132" s="39">
        <v>339</v>
      </c>
      <c r="D132" s="41">
        <v>1</v>
      </c>
      <c r="E132" s="3">
        <f t="shared" ref="E132:E195" si="11">C132*D132</f>
        <v>339</v>
      </c>
      <c r="F132" s="28">
        <v>44601</v>
      </c>
      <c r="G132" s="29">
        <f t="shared" si="10"/>
        <v>2</v>
      </c>
      <c r="H132" s="29" t="str">
        <f>VLOOKUP(Tabela2[[#This Row],[Meses(numero)]],MÊS!A$1:B$12,2)</f>
        <v>fevereiro</v>
      </c>
      <c r="I132" s="55">
        <f>DAY(Tabela2[[#This Row],[DATA]])</f>
        <v>9</v>
      </c>
      <c r="J132" s="30" t="s">
        <v>214</v>
      </c>
      <c r="K132" s="30"/>
      <c r="L132" s="30"/>
    </row>
    <row r="133" spans="1:12" x14ac:dyDescent="0.25">
      <c r="A133" s="43" t="s">
        <v>0</v>
      </c>
      <c r="B133" s="41" t="s">
        <v>137</v>
      </c>
      <c r="C133" s="39">
        <v>118</v>
      </c>
      <c r="D133" s="41">
        <v>1</v>
      </c>
      <c r="E133" s="3">
        <f t="shared" si="11"/>
        <v>118</v>
      </c>
      <c r="F133" s="28">
        <v>44601</v>
      </c>
      <c r="G133" s="29">
        <f t="shared" si="10"/>
        <v>2</v>
      </c>
      <c r="H133" s="29" t="str">
        <f>VLOOKUP(Tabela2[[#This Row],[Meses(numero)]],MÊS!A$1:B$12,2)</f>
        <v>fevereiro</v>
      </c>
      <c r="I133" s="55">
        <f>DAY(Tabela2[[#This Row],[DATA]])</f>
        <v>9</v>
      </c>
      <c r="J133" s="30" t="s">
        <v>214</v>
      </c>
      <c r="K133" s="30"/>
      <c r="L133" s="30"/>
    </row>
    <row r="134" spans="1:12" x14ac:dyDescent="0.25">
      <c r="A134" s="43" t="s">
        <v>0</v>
      </c>
      <c r="B134" s="41" t="s">
        <v>138</v>
      </c>
      <c r="C134" s="39">
        <v>89.9</v>
      </c>
      <c r="D134" s="41">
        <v>1</v>
      </c>
      <c r="E134" s="3">
        <f t="shared" si="11"/>
        <v>89.9</v>
      </c>
      <c r="F134" s="28">
        <v>44601</v>
      </c>
      <c r="G134" s="29">
        <f t="shared" si="10"/>
        <v>2</v>
      </c>
      <c r="H134" s="29" t="str">
        <f>VLOOKUP(Tabela2[[#This Row],[Meses(numero)]],MÊS!A$1:B$12,2)</f>
        <v>fevereiro</v>
      </c>
      <c r="I134" s="55">
        <f>DAY(Tabela2[[#This Row],[DATA]])</f>
        <v>9</v>
      </c>
      <c r="J134" s="30" t="s">
        <v>214</v>
      </c>
      <c r="K134" s="30"/>
      <c r="L134" s="30"/>
    </row>
    <row r="135" spans="1:12" x14ac:dyDescent="0.25">
      <c r="A135" s="43" t="s">
        <v>72</v>
      </c>
      <c r="B135" s="41" t="s">
        <v>111</v>
      </c>
      <c r="C135" s="39">
        <v>329</v>
      </c>
      <c r="D135" s="41">
        <v>1</v>
      </c>
      <c r="E135" s="3">
        <f t="shared" si="11"/>
        <v>329</v>
      </c>
      <c r="F135" s="28">
        <v>44601</v>
      </c>
      <c r="G135" s="29">
        <f t="shared" si="10"/>
        <v>2</v>
      </c>
      <c r="H135" s="29" t="str">
        <f>VLOOKUP(Tabela2[[#This Row],[Meses(numero)]],MÊS!A$1:B$12,2)</f>
        <v>fevereiro</v>
      </c>
      <c r="I135" s="55">
        <f>DAY(Tabela2[[#This Row],[DATA]])</f>
        <v>9</v>
      </c>
      <c r="J135" s="30" t="s">
        <v>214</v>
      </c>
      <c r="K135" s="30"/>
      <c r="L135" s="30"/>
    </row>
    <row r="136" spans="1:12" x14ac:dyDescent="0.25">
      <c r="A136" s="43" t="s">
        <v>203</v>
      </c>
      <c r="B136" s="41" t="s">
        <v>120</v>
      </c>
      <c r="C136" s="39">
        <v>297</v>
      </c>
      <c r="D136" s="41">
        <v>1</v>
      </c>
      <c r="E136" s="3">
        <f t="shared" si="11"/>
        <v>297</v>
      </c>
      <c r="F136" s="28">
        <v>44601</v>
      </c>
      <c r="G136" s="29">
        <f t="shared" si="10"/>
        <v>2</v>
      </c>
      <c r="H136" s="29" t="str">
        <f>VLOOKUP(Tabela2[[#This Row],[Meses(numero)]],MÊS!A$1:B$12,2)</f>
        <v>fevereiro</v>
      </c>
      <c r="I136" s="55">
        <f>DAY(Tabela2[[#This Row],[DATA]])</f>
        <v>9</v>
      </c>
      <c r="J136" s="30" t="s">
        <v>214</v>
      </c>
      <c r="K136" s="30"/>
      <c r="L136" s="30"/>
    </row>
    <row r="137" spans="1:12" x14ac:dyDescent="0.25">
      <c r="A137" s="43" t="s">
        <v>72</v>
      </c>
      <c r="B137" s="41" t="s">
        <v>139</v>
      </c>
      <c r="C137" s="39">
        <v>292</v>
      </c>
      <c r="D137" s="41">
        <v>1</v>
      </c>
      <c r="E137" s="3">
        <f t="shared" si="11"/>
        <v>292</v>
      </c>
      <c r="F137" s="28">
        <v>44601</v>
      </c>
      <c r="G137" s="29">
        <f t="shared" si="10"/>
        <v>2</v>
      </c>
      <c r="H137" s="29" t="str">
        <f>VLOOKUP(Tabela2[[#This Row],[Meses(numero)]],MÊS!A$1:B$12,2)</f>
        <v>fevereiro</v>
      </c>
      <c r="I137" s="55">
        <f>DAY(Tabela2[[#This Row],[DATA]])</f>
        <v>9</v>
      </c>
      <c r="J137" s="30" t="s">
        <v>214</v>
      </c>
      <c r="K137" s="30"/>
      <c r="L137" s="30"/>
    </row>
    <row r="138" spans="1:12" x14ac:dyDescent="0.25">
      <c r="A138" s="43" t="s">
        <v>16</v>
      </c>
      <c r="B138" s="41" t="s">
        <v>110</v>
      </c>
      <c r="C138" s="39">
        <v>279</v>
      </c>
      <c r="D138" s="41">
        <v>1</v>
      </c>
      <c r="E138" s="3">
        <f t="shared" si="11"/>
        <v>279</v>
      </c>
      <c r="F138" s="28">
        <v>44562</v>
      </c>
      <c r="G138" s="29">
        <f t="shared" si="10"/>
        <v>1</v>
      </c>
      <c r="H138" s="29" t="str">
        <f>VLOOKUP(Tabela2[[#This Row],[Meses(numero)]],MÊS!A$1:B$12,2)</f>
        <v>janeiro</v>
      </c>
      <c r="I138" s="55">
        <f>DAY(Tabela2[[#This Row],[DATA]])</f>
        <v>1</v>
      </c>
      <c r="J138" s="30" t="s">
        <v>214</v>
      </c>
      <c r="K138" s="30"/>
      <c r="L138" s="30"/>
    </row>
    <row r="139" spans="1:12" x14ac:dyDescent="0.25">
      <c r="A139" s="43" t="s">
        <v>204</v>
      </c>
      <c r="B139" s="41" t="s">
        <v>140</v>
      </c>
      <c r="C139" s="39">
        <v>282</v>
      </c>
      <c r="D139" s="41">
        <v>1</v>
      </c>
      <c r="E139" s="3">
        <f t="shared" si="11"/>
        <v>282</v>
      </c>
      <c r="F139" s="28">
        <v>44563</v>
      </c>
      <c r="G139" s="29">
        <f t="shared" si="10"/>
        <v>1</v>
      </c>
      <c r="H139" s="29" t="str">
        <f>VLOOKUP(Tabela2[[#This Row],[Meses(numero)]],MÊS!A$1:B$12,2)</f>
        <v>janeiro</v>
      </c>
      <c r="I139" s="55">
        <f>DAY(Tabela2[[#This Row],[DATA]])</f>
        <v>2</v>
      </c>
      <c r="J139" s="30" t="s">
        <v>214</v>
      </c>
      <c r="K139" s="30"/>
      <c r="L139" s="30"/>
    </row>
    <row r="140" spans="1:12" x14ac:dyDescent="0.25">
      <c r="A140" s="43" t="s">
        <v>11</v>
      </c>
      <c r="B140" s="41" t="s">
        <v>400</v>
      </c>
      <c r="C140" s="39">
        <v>324</v>
      </c>
      <c r="D140" s="41">
        <v>1</v>
      </c>
      <c r="E140" s="3">
        <f t="shared" si="11"/>
        <v>324</v>
      </c>
      <c r="F140" s="28">
        <v>44564</v>
      </c>
      <c r="G140" s="29">
        <f t="shared" si="10"/>
        <v>1</v>
      </c>
      <c r="H140" s="29" t="str">
        <f>VLOOKUP(Tabela2[[#This Row],[Meses(numero)]],MÊS!A$1:B$12,2)</f>
        <v>janeiro</v>
      </c>
      <c r="I140" s="55">
        <f>DAY(Tabela2[[#This Row],[DATA]])</f>
        <v>3</v>
      </c>
      <c r="J140" s="30" t="s">
        <v>214</v>
      </c>
      <c r="K140" s="30"/>
      <c r="L140" s="30"/>
    </row>
    <row r="141" spans="1:12" x14ac:dyDescent="0.25">
      <c r="A141" s="43" t="s">
        <v>204</v>
      </c>
      <c r="B141" s="41" t="s">
        <v>112</v>
      </c>
      <c r="C141" s="39">
        <v>282</v>
      </c>
      <c r="D141" s="41">
        <v>1</v>
      </c>
      <c r="E141" s="3">
        <f t="shared" si="11"/>
        <v>282</v>
      </c>
      <c r="F141" s="28">
        <v>44565</v>
      </c>
      <c r="G141" s="29">
        <f t="shared" si="10"/>
        <v>1</v>
      </c>
      <c r="H141" s="29" t="str">
        <f>VLOOKUP(Tabela2[[#This Row],[Meses(numero)]],MÊS!A$1:B$12,2)</f>
        <v>janeiro</v>
      </c>
      <c r="I141" s="55">
        <f>DAY(Tabela2[[#This Row],[DATA]])</f>
        <v>4</v>
      </c>
      <c r="J141" s="30" t="s">
        <v>214</v>
      </c>
      <c r="K141" s="30"/>
      <c r="L141" s="30"/>
    </row>
    <row r="142" spans="1:12" x14ac:dyDescent="0.25">
      <c r="A142" s="43" t="s">
        <v>82</v>
      </c>
      <c r="B142" s="41" t="s">
        <v>141</v>
      </c>
      <c r="C142" s="39">
        <v>124</v>
      </c>
      <c r="D142" s="41">
        <v>1</v>
      </c>
      <c r="E142" s="3">
        <f t="shared" si="11"/>
        <v>124</v>
      </c>
      <c r="F142" s="28">
        <v>44563</v>
      </c>
      <c r="G142" s="29">
        <f t="shared" si="10"/>
        <v>1</v>
      </c>
      <c r="H142" s="29" t="str">
        <f>VLOOKUP(Tabela2[[#This Row],[Meses(numero)]],MÊS!A$1:B$12,2)</f>
        <v>janeiro</v>
      </c>
      <c r="I142" s="55">
        <f>DAY(Tabela2[[#This Row],[DATA]])</f>
        <v>2</v>
      </c>
      <c r="J142" s="30" t="s">
        <v>214</v>
      </c>
      <c r="K142" s="30"/>
      <c r="L142" s="30"/>
    </row>
    <row r="143" spans="1:12" x14ac:dyDescent="0.25">
      <c r="A143" s="43" t="s">
        <v>208</v>
      </c>
      <c r="B143" s="41" t="s">
        <v>142</v>
      </c>
      <c r="C143" s="39">
        <v>327</v>
      </c>
      <c r="D143" s="41">
        <v>1</v>
      </c>
      <c r="E143" s="3">
        <f t="shared" si="11"/>
        <v>327</v>
      </c>
      <c r="F143" s="28">
        <v>44563</v>
      </c>
      <c r="G143" s="29">
        <f t="shared" si="10"/>
        <v>1</v>
      </c>
      <c r="H143" s="29" t="str">
        <f>VLOOKUP(Tabela2[[#This Row],[Meses(numero)]],MÊS!A$1:B$12,2)</f>
        <v>janeiro</v>
      </c>
      <c r="I143" s="55">
        <f>DAY(Tabela2[[#This Row],[DATA]])</f>
        <v>2</v>
      </c>
      <c r="J143" s="30" t="s">
        <v>214</v>
      </c>
      <c r="K143" s="30"/>
      <c r="L143" s="30"/>
    </row>
    <row r="144" spans="1:12" x14ac:dyDescent="0.25">
      <c r="A144" s="44" t="s">
        <v>82</v>
      </c>
      <c r="B144" s="41" t="s">
        <v>143</v>
      </c>
      <c r="C144" s="39">
        <v>124</v>
      </c>
      <c r="D144" s="41">
        <v>1</v>
      </c>
      <c r="E144" s="3">
        <f t="shared" si="11"/>
        <v>124</v>
      </c>
      <c r="F144" s="28">
        <v>44563</v>
      </c>
      <c r="G144" s="29">
        <f t="shared" si="10"/>
        <v>1</v>
      </c>
      <c r="H144" s="29" t="str">
        <f>VLOOKUP(Tabela2[[#This Row],[Meses(numero)]],MÊS!A$1:B$12,2)</f>
        <v>janeiro</v>
      </c>
      <c r="I144" s="55">
        <f>DAY(Tabela2[[#This Row],[DATA]])</f>
        <v>2</v>
      </c>
      <c r="J144" s="30" t="s">
        <v>214</v>
      </c>
      <c r="K144" s="30"/>
      <c r="L144" s="30"/>
    </row>
    <row r="145" spans="1:12" x14ac:dyDescent="0.25">
      <c r="A145" s="43" t="s">
        <v>16</v>
      </c>
      <c r="B145" s="41" t="s">
        <v>104</v>
      </c>
      <c r="C145" s="39">
        <v>284.58</v>
      </c>
      <c r="D145" s="41">
        <v>1</v>
      </c>
      <c r="E145" s="3">
        <f t="shared" si="11"/>
        <v>284.58</v>
      </c>
      <c r="F145" s="28">
        <v>44582</v>
      </c>
      <c r="G145" s="29">
        <f t="shared" si="10"/>
        <v>1</v>
      </c>
      <c r="H145" s="29" t="str">
        <f>VLOOKUP(Tabela2[[#This Row],[Meses(numero)]],MÊS!A$1:B$12,2)</f>
        <v>janeiro</v>
      </c>
      <c r="I145" s="55">
        <f>DAY(Tabela2[[#This Row],[DATA]])</f>
        <v>21</v>
      </c>
      <c r="J145" s="30" t="s">
        <v>214</v>
      </c>
      <c r="K145" s="30"/>
      <c r="L145" s="30"/>
    </row>
    <row r="146" spans="1:12" x14ac:dyDescent="0.25">
      <c r="A146" s="43" t="s">
        <v>75</v>
      </c>
      <c r="B146" s="41" t="s">
        <v>99</v>
      </c>
      <c r="C146" s="39">
        <v>309</v>
      </c>
      <c r="D146" s="41">
        <v>1</v>
      </c>
      <c r="E146" s="3">
        <f t="shared" si="11"/>
        <v>309</v>
      </c>
      <c r="F146" s="28">
        <v>44583</v>
      </c>
      <c r="G146" s="29">
        <f t="shared" si="10"/>
        <v>1</v>
      </c>
      <c r="H146" s="29" t="str">
        <f>VLOOKUP(Tabela2[[#This Row],[Meses(numero)]],MÊS!A$1:B$12,2)</f>
        <v>janeiro</v>
      </c>
      <c r="I146" s="55">
        <f>DAY(Tabela2[[#This Row],[DATA]])</f>
        <v>22</v>
      </c>
      <c r="J146" s="30" t="s">
        <v>214</v>
      </c>
      <c r="K146" s="30"/>
      <c r="L146" s="30"/>
    </row>
    <row r="147" spans="1:12" x14ac:dyDescent="0.25">
      <c r="A147" s="43" t="s">
        <v>16</v>
      </c>
      <c r="B147" s="41" t="s">
        <v>117</v>
      </c>
      <c r="C147" s="39">
        <v>292</v>
      </c>
      <c r="D147" s="41">
        <v>1</v>
      </c>
      <c r="E147" s="3">
        <f t="shared" si="11"/>
        <v>292</v>
      </c>
      <c r="F147" s="28">
        <v>44584</v>
      </c>
      <c r="G147" s="29">
        <f t="shared" si="10"/>
        <v>1</v>
      </c>
      <c r="H147" s="29" t="str">
        <f>VLOOKUP(Tabela2[[#This Row],[Meses(numero)]],MÊS!A$1:B$12,2)</f>
        <v>janeiro</v>
      </c>
      <c r="I147" s="55">
        <f>DAY(Tabela2[[#This Row],[DATA]])</f>
        <v>23</v>
      </c>
      <c r="J147" s="30" t="s">
        <v>214</v>
      </c>
      <c r="K147" s="30"/>
      <c r="L147" s="30"/>
    </row>
    <row r="148" spans="1:12" x14ac:dyDescent="0.25">
      <c r="A148" s="43" t="s">
        <v>203</v>
      </c>
      <c r="B148" s="41" t="s">
        <v>120</v>
      </c>
      <c r="C148" s="39">
        <v>297</v>
      </c>
      <c r="D148" s="41">
        <v>1</v>
      </c>
      <c r="E148" s="3">
        <f t="shared" si="11"/>
        <v>297</v>
      </c>
      <c r="F148" s="28">
        <v>44585</v>
      </c>
      <c r="G148" s="29">
        <f t="shared" si="10"/>
        <v>1</v>
      </c>
      <c r="H148" s="29" t="str">
        <f>VLOOKUP(Tabela2[[#This Row],[Meses(numero)]],MÊS!A$1:B$12,2)</f>
        <v>janeiro</v>
      </c>
      <c r="I148" s="55">
        <f>DAY(Tabela2[[#This Row],[DATA]])</f>
        <v>24</v>
      </c>
      <c r="J148" s="30" t="s">
        <v>214</v>
      </c>
      <c r="K148" s="30"/>
      <c r="L148" s="30"/>
    </row>
    <row r="149" spans="1:12" x14ac:dyDescent="0.25">
      <c r="A149" s="43" t="s">
        <v>82</v>
      </c>
      <c r="B149" s="41" t="s">
        <v>144</v>
      </c>
      <c r="C149" s="39">
        <v>124</v>
      </c>
      <c r="D149" s="41">
        <v>1</v>
      </c>
      <c r="E149" s="3">
        <f t="shared" si="11"/>
        <v>124</v>
      </c>
      <c r="F149" s="28">
        <v>44586</v>
      </c>
      <c r="G149" s="29">
        <f t="shared" si="10"/>
        <v>1</v>
      </c>
      <c r="H149" s="29" t="str">
        <f>VLOOKUP(Tabela2[[#This Row],[Meses(numero)]],MÊS!A$1:B$12,2)</f>
        <v>janeiro</v>
      </c>
      <c r="I149" s="55">
        <f>DAY(Tabela2[[#This Row],[DATA]])</f>
        <v>25</v>
      </c>
      <c r="J149" s="30" t="s">
        <v>214</v>
      </c>
      <c r="K149" s="30"/>
      <c r="L149" s="30"/>
    </row>
    <row r="150" spans="1:12" x14ac:dyDescent="0.25">
      <c r="A150" s="43" t="s">
        <v>11</v>
      </c>
      <c r="B150" s="41" t="s">
        <v>145</v>
      </c>
      <c r="C150" s="39">
        <v>312</v>
      </c>
      <c r="D150" s="41">
        <v>1</v>
      </c>
      <c r="E150" s="3">
        <f t="shared" si="11"/>
        <v>312</v>
      </c>
      <c r="F150" s="28">
        <v>44587</v>
      </c>
      <c r="G150" s="29">
        <f t="shared" si="10"/>
        <v>1</v>
      </c>
      <c r="H150" s="29" t="str">
        <f>VLOOKUP(Tabela2[[#This Row],[Meses(numero)]],MÊS!A$1:B$12,2)</f>
        <v>janeiro</v>
      </c>
      <c r="I150" s="55">
        <f>DAY(Tabela2[[#This Row],[DATA]])</f>
        <v>26</v>
      </c>
      <c r="J150" s="30" t="s">
        <v>214</v>
      </c>
      <c r="K150" s="30"/>
      <c r="L150" s="30"/>
    </row>
    <row r="151" spans="1:12" x14ac:dyDescent="0.25">
      <c r="A151" s="43" t="s">
        <v>209</v>
      </c>
      <c r="B151" s="41" t="s">
        <v>146</v>
      </c>
      <c r="C151" s="39">
        <v>272</v>
      </c>
      <c r="D151" s="41">
        <v>1</v>
      </c>
      <c r="E151" s="3">
        <f t="shared" si="11"/>
        <v>272</v>
      </c>
      <c r="F151" s="28">
        <v>44588</v>
      </c>
      <c r="G151" s="29">
        <f t="shared" si="10"/>
        <v>1</v>
      </c>
      <c r="H151" s="29" t="str">
        <f>VLOOKUP(Tabela2[[#This Row],[Meses(numero)]],MÊS!A$1:B$12,2)</f>
        <v>janeiro</v>
      </c>
      <c r="I151" s="55">
        <f>DAY(Tabela2[[#This Row],[DATA]])</f>
        <v>27</v>
      </c>
      <c r="J151" s="30" t="s">
        <v>214</v>
      </c>
      <c r="K151" s="30"/>
      <c r="L151" s="30"/>
    </row>
    <row r="152" spans="1:12" x14ac:dyDescent="0.25">
      <c r="A152" s="43" t="s">
        <v>16</v>
      </c>
      <c r="B152" s="41" t="s">
        <v>110</v>
      </c>
      <c r="C152" s="39">
        <v>279</v>
      </c>
      <c r="D152" s="41">
        <v>1</v>
      </c>
      <c r="E152" s="3">
        <f t="shared" si="11"/>
        <v>279</v>
      </c>
      <c r="F152" s="28">
        <v>44589</v>
      </c>
      <c r="G152" s="29">
        <f t="shared" si="10"/>
        <v>1</v>
      </c>
      <c r="H152" s="29" t="str">
        <f>VLOOKUP(Tabela2[[#This Row],[Meses(numero)]],MÊS!A$1:B$12,2)</f>
        <v>janeiro</v>
      </c>
      <c r="I152" s="55">
        <f>DAY(Tabela2[[#This Row],[DATA]])</f>
        <v>28</v>
      </c>
      <c r="J152" s="30" t="s">
        <v>214</v>
      </c>
      <c r="K152" s="30"/>
      <c r="L152" s="30"/>
    </row>
    <row r="153" spans="1:12" x14ac:dyDescent="0.25">
      <c r="A153" s="43" t="s">
        <v>16</v>
      </c>
      <c r="B153" s="41" t="s">
        <v>104</v>
      </c>
      <c r="C153" s="39">
        <v>284.58</v>
      </c>
      <c r="D153" s="41">
        <v>1</v>
      </c>
      <c r="E153" s="3">
        <f t="shared" si="11"/>
        <v>284.58</v>
      </c>
      <c r="F153" s="28">
        <v>44590</v>
      </c>
      <c r="G153" s="29">
        <f t="shared" si="10"/>
        <v>1</v>
      </c>
      <c r="H153" s="29" t="str">
        <f>VLOOKUP(Tabela2[[#This Row],[Meses(numero)]],MÊS!A$1:B$12,2)</f>
        <v>janeiro</v>
      </c>
      <c r="I153" s="55">
        <f>DAY(Tabela2[[#This Row],[DATA]])</f>
        <v>29</v>
      </c>
      <c r="J153" s="30" t="s">
        <v>214</v>
      </c>
      <c r="K153" s="30"/>
      <c r="L153" s="30"/>
    </row>
    <row r="154" spans="1:12" x14ac:dyDescent="0.25">
      <c r="A154" s="43" t="s">
        <v>82</v>
      </c>
      <c r="B154" s="41" t="s">
        <v>123</v>
      </c>
      <c r="C154" s="39">
        <v>108</v>
      </c>
      <c r="D154" s="41">
        <v>1</v>
      </c>
      <c r="E154" s="3">
        <f t="shared" si="11"/>
        <v>108</v>
      </c>
      <c r="F154" s="28">
        <v>44591</v>
      </c>
      <c r="G154" s="29">
        <f t="shared" si="10"/>
        <v>1</v>
      </c>
      <c r="H154" s="29" t="str">
        <f>VLOOKUP(Tabela2[[#This Row],[Meses(numero)]],MÊS!A$1:B$12,2)</f>
        <v>janeiro</v>
      </c>
      <c r="I154" s="55">
        <f>DAY(Tabela2[[#This Row],[DATA]])</f>
        <v>30</v>
      </c>
      <c r="J154" s="30" t="s">
        <v>214</v>
      </c>
      <c r="K154" s="30"/>
      <c r="L154" s="30"/>
    </row>
    <row r="155" spans="1:12" x14ac:dyDescent="0.25">
      <c r="A155" s="43" t="s">
        <v>82</v>
      </c>
      <c r="B155" s="41" t="s">
        <v>123</v>
      </c>
      <c r="C155" s="39">
        <v>108</v>
      </c>
      <c r="D155" s="41">
        <v>1</v>
      </c>
      <c r="E155" s="3">
        <f t="shared" si="11"/>
        <v>108</v>
      </c>
      <c r="F155" s="28">
        <v>44562</v>
      </c>
      <c r="G155" s="29">
        <f t="shared" si="10"/>
        <v>1</v>
      </c>
      <c r="H155" s="29" t="str">
        <f>VLOOKUP(Tabela2[[#This Row],[Meses(numero)]],MÊS!A$1:B$12,2)</f>
        <v>janeiro</v>
      </c>
      <c r="I155" s="55">
        <f>DAY(Tabela2[[#This Row],[DATA]])</f>
        <v>1</v>
      </c>
      <c r="J155" s="30" t="s">
        <v>214</v>
      </c>
      <c r="K155" s="30"/>
      <c r="L155" s="30"/>
    </row>
    <row r="156" spans="1:12" x14ac:dyDescent="0.25">
      <c r="A156" s="43" t="s">
        <v>16</v>
      </c>
      <c r="B156" s="41" t="s">
        <v>147</v>
      </c>
      <c r="C156" s="39">
        <v>292</v>
      </c>
      <c r="D156" s="41">
        <v>1</v>
      </c>
      <c r="E156" s="3">
        <f t="shared" si="11"/>
        <v>292</v>
      </c>
      <c r="F156" s="28">
        <v>44562</v>
      </c>
      <c r="G156" s="29">
        <f t="shared" si="10"/>
        <v>1</v>
      </c>
      <c r="H156" s="29" t="str">
        <f>VLOOKUP(Tabela2[[#This Row],[Meses(numero)]],MÊS!A$1:B$12,2)</f>
        <v>janeiro</v>
      </c>
      <c r="I156" s="55">
        <f>DAY(Tabela2[[#This Row],[DATA]])</f>
        <v>1</v>
      </c>
      <c r="J156" s="30" t="s">
        <v>214</v>
      </c>
      <c r="K156" s="30"/>
      <c r="L156" s="30"/>
    </row>
    <row r="157" spans="1:12" x14ac:dyDescent="0.25">
      <c r="A157" s="44" t="s">
        <v>88</v>
      </c>
      <c r="B157" s="41" t="s">
        <v>148</v>
      </c>
      <c r="C157" s="39">
        <v>304</v>
      </c>
      <c r="D157" s="41">
        <v>1</v>
      </c>
      <c r="E157" s="3">
        <f t="shared" si="11"/>
        <v>304</v>
      </c>
      <c r="F157" s="28">
        <v>44562</v>
      </c>
      <c r="G157" s="29">
        <f t="shared" si="10"/>
        <v>1</v>
      </c>
      <c r="H157" s="29" t="str">
        <f>VLOOKUP(Tabela2[[#This Row],[Meses(numero)]],MÊS!A$1:B$12,2)</f>
        <v>janeiro</v>
      </c>
      <c r="I157" s="55">
        <f>DAY(Tabela2[[#This Row],[DATA]])</f>
        <v>1</v>
      </c>
      <c r="J157" s="30" t="s">
        <v>214</v>
      </c>
      <c r="K157" s="30"/>
      <c r="L157" s="30"/>
    </row>
    <row r="158" spans="1:12" x14ac:dyDescent="0.25">
      <c r="A158" s="43" t="s">
        <v>82</v>
      </c>
      <c r="B158" s="41" t="s">
        <v>128</v>
      </c>
      <c r="C158" s="39">
        <v>108</v>
      </c>
      <c r="D158" s="41">
        <v>1</v>
      </c>
      <c r="E158" s="3">
        <f t="shared" si="11"/>
        <v>108</v>
      </c>
      <c r="F158" s="28">
        <v>44562</v>
      </c>
      <c r="G158" s="29">
        <f t="shared" si="10"/>
        <v>1</v>
      </c>
      <c r="H158" s="29" t="str">
        <f>VLOOKUP(Tabela2[[#This Row],[Meses(numero)]],MÊS!A$1:B$12,2)</f>
        <v>janeiro</v>
      </c>
      <c r="I158" s="55">
        <f>DAY(Tabela2[[#This Row],[DATA]])</f>
        <v>1</v>
      </c>
      <c r="J158" s="30" t="s">
        <v>214</v>
      </c>
      <c r="K158" s="30"/>
      <c r="L158" s="30"/>
    </row>
    <row r="159" spans="1:12" x14ac:dyDescent="0.25">
      <c r="A159" s="43" t="s">
        <v>72</v>
      </c>
      <c r="B159" s="41" t="s">
        <v>100</v>
      </c>
      <c r="C159" s="39">
        <v>319</v>
      </c>
      <c r="D159" s="41">
        <v>1</v>
      </c>
      <c r="E159" s="3">
        <f t="shared" si="11"/>
        <v>319</v>
      </c>
      <c r="F159" s="28">
        <v>44562</v>
      </c>
      <c r="G159" s="29">
        <f t="shared" si="10"/>
        <v>1</v>
      </c>
      <c r="H159" s="29" t="str">
        <f>VLOOKUP(Tabela2[[#This Row],[Meses(numero)]],MÊS!A$1:B$12,2)</f>
        <v>janeiro</v>
      </c>
      <c r="I159" s="55">
        <f>DAY(Tabela2[[#This Row],[DATA]])</f>
        <v>1</v>
      </c>
      <c r="J159" s="30" t="s">
        <v>214</v>
      </c>
      <c r="K159" s="30"/>
      <c r="L159" s="30"/>
    </row>
    <row r="160" spans="1:12" x14ac:dyDescent="0.25">
      <c r="A160" s="43" t="s">
        <v>82</v>
      </c>
      <c r="B160" s="41" t="s">
        <v>149</v>
      </c>
      <c r="C160" s="39">
        <v>124</v>
      </c>
      <c r="D160" s="41">
        <v>1</v>
      </c>
      <c r="E160" s="3">
        <f t="shared" si="11"/>
        <v>124</v>
      </c>
      <c r="F160" s="28">
        <v>44562</v>
      </c>
      <c r="G160" s="29">
        <f t="shared" si="10"/>
        <v>1</v>
      </c>
      <c r="H160" s="29" t="str">
        <f>VLOOKUP(Tabela2[[#This Row],[Meses(numero)]],MÊS!A$1:B$12,2)</f>
        <v>janeiro</v>
      </c>
      <c r="I160" s="55">
        <f>DAY(Tabela2[[#This Row],[DATA]])</f>
        <v>1</v>
      </c>
      <c r="J160" s="30" t="s">
        <v>214</v>
      </c>
      <c r="K160" s="30"/>
      <c r="L160" s="30"/>
    </row>
    <row r="161" spans="1:12" x14ac:dyDescent="0.25">
      <c r="A161" s="43" t="s">
        <v>75</v>
      </c>
      <c r="B161" s="41" t="s">
        <v>119</v>
      </c>
      <c r="C161" s="39">
        <v>242</v>
      </c>
      <c r="D161" s="41">
        <v>1</v>
      </c>
      <c r="E161" s="3">
        <f t="shared" si="11"/>
        <v>242</v>
      </c>
      <c r="F161" s="28">
        <v>44562</v>
      </c>
      <c r="G161" s="29">
        <f t="shared" si="10"/>
        <v>1</v>
      </c>
      <c r="H161" s="29" t="str">
        <f>VLOOKUP(Tabela2[[#This Row],[Meses(numero)]],MÊS!A$1:B$12,2)</f>
        <v>janeiro</v>
      </c>
      <c r="I161" s="55">
        <f>DAY(Tabela2[[#This Row],[DATA]])</f>
        <v>1</v>
      </c>
      <c r="J161" s="30" t="s">
        <v>214</v>
      </c>
      <c r="K161" s="30"/>
      <c r="L161" s="30"/>
    </row>
    <row r="162" spans="1:12" x14ac:dyDescent="0.25">
      <c r="A162" s="44" t="s">
        <v>204</v>
      </c>
      <c r="B162" s="41" t="s">
        <v>150</v>
      </c>
      <c r="C162" s="39">
        <v>239</v>
      </c>
      <c r="D162" s="41">
        <v>1</v>
      </c>
      <c r="E162" s="3">
        <f t="shared" si="11"/>
        <v>239</v>
      </c>
      <c r="F162" s="28">
        <v>44562</v>
      </c>
      <c r="G162" s="29">
        <f t="shared" si="10"/>
        <v>1</v>
      </c>
      <c r="H162" s="29" t="str">
        <f>VLOOKUP(Tabela2[[#This Row],[Meses(numero)]],MÊS!A$1:B$12,2)</f>
        <v>janeiro</v>
      </c>
      <c r="I162" s="55">
        <f>DAY(Tabela2[[#This Row],[DATA]])</f>
        <v>1</v>
      </c>
      <c r="J162" s="30" t="s">
        <v>214</v>
      </c>
      <c r="K162" s="30"/>
      <c r="L162" s="30"/>
    </row>
    <row r="163" spans="1:12" x14ac:dyDescent="0.25">
      <c r="A163" s="43" t="s">
        <v>16</v>
      </c>
      <c r="B163" s="41" t="s">
        <v>106</v>
      </c>
      <c r="C163" s="39">
        <v>296.67</v>
      </c>
      <c r="D163" s="41">
        <v>1</v>
      </c>
      <c r="E163" s="3">
        <f t="shared" si="11"/>
        <v>296.67</v>
      </c>
      <c r="F163" s="28">
        <v>44562</v>
      </c>
      <c r="G163" s="29">
        <f t="shared" si="10"/>
        <v>1</v>
      </c>
      <c r="H163" s="29" t="str">
        <f>VLOOKUP(Tabela2[[#This Row],[Meses(numero)]],MÊS!A$1:B$12,2)</f>
        <v>janeiro</v>
      </c>
      <c r="I163" s="55">
        <f>DAY(Tabela2[[#This Row],[DATA]])</f>
        <v>1</v>
      </c>
      <c r="J163" s="30" t="s">
        <v>214</v>
      </c>
      <c r="K163" s="30"/>
      <c r="L163" s="30"/>
    </row>
    <row r="164" spans="1:12" x14ac:dyDescent="0.25">
      <c r="A164" s="43" t="s">
        <v>16</v>
      </c>
      <c r="B164" s="41" t="s">
        <v>103</v>
      </c>
      <c r="C164" s="39">
        <v>296.67</v>
      </c>
      <c r="D164" s="41">
        <v>1</v>
      </c>
      <c r="E164" s="3">
        <f t="shared" si="11"/>
        <v>296.67</v>
      </c>
      <c r="F164" s="28">
        <v>44562</v>
      </c>
      <c r="G164" s="29">
        <f t="shared" si="10"/>
        <v>1</v>
      </c>
      <c r="H164" s="29" t="str">
        <f>VLOOKUP(Tabela2[[#This Row],[Meses(numero)]],MÊS!A$1:B$12,2)</f>
        <v>janeiro</v>
      </c>
      <c r="I164" s="55">
        <f>DAY(Tabela2[[#This Row],[DATA]])</f>
        <v>1</v>
      </c>
      <c r="J164" s="30" t="s">
        <v>214</v>
      </c>
      <c r="K164" s="30"/>
      <c r="L164" s="30"/>
    </row>
    <row r="165" spans="1:12" x14ac:dyDescent="0.25">
      <c r="A165" s="43" t="s">
        <v>16</v>
      </c>
      <c r="B165" s="41" t="s">
        <v>104</v>
      </c>
      <c r="C165" s="39">
        <v>284.58</v>
      </c>
      <c r="D165" s="41">
        <v>1</v>
      </c>
      <c r="E165" s="3">
        <f t="shared" si="11"/>
        <v>284.58</v>
      </c>
      <c r="F165" s="28">
        <v>44562</v>
      </c>
      <c r="G165" s="29">
        <f t="shared" si="10"/>
        <v>1</v>
      </c>
      <c r="H165" s="29" t="str">
        <f>VLOOKUP(Tabela2[[#This Row],[Meses(numero)]],MÊS!A$1:B$12,2)</f>
        <v>janeiro</v>
      </c>
      <c r="I165" s="55">
        <f>DAY(Tabela2[[#This Row],[DATA]])</f>
        <v>1</v>
      </c>
      <c r="J165" s="30" t="s">
        <v>214</v>
      </c>
      <c r="K165" s="30"/>
      <c r="L165" s="30"/>
    </row>
    <row r="166" spans="1:12" x14ac:dyDescent="0.25">
      <c r="A166" s="43" t="s">
        <v>16</v>
      </c>
      <c r="B166" s="41" t="s">
        <v>151</v>
      </c>
      <c r="C166" s="39">
        <v>292</v>
      </c>
      <c r="D166" s="41">
        <v>1</v>
      </c>
      <c r="E166" s="3">
        <f t="shared" si="11"/>
        <v>292</v>
      </c>
      <c r="F166" s="28">
        <v>44562</v>
      </c>
      <c r="G166" s="29">
        <f t="shared" si="10"/>
        <v>1</v>
      </c>
      <c r="H166" s="29" t="str">
        <f>VLOOKUP(Tabela2[[#This Row],[Meses(numero)]],MÊS!A$1:B$12,2)</f>
        <v>janeiro</v>
      </c>
      <c r="I166" s="55">
        <f>DAY(Tabela2[[#This Row],[DATA]])</f>
        <v>1</v>
      </c>
      <c r="J166" s="30" t="s">
        <v>214</v>
      </c>
      <c r="K166" s="30"/>
      <c r="L166" s="30"/>
    </row>
    <row r="167" spans="1:12" x14ac:dyDescent="0.25">
      <c r="A167" s="43" t="s">
        <v>208</v>
      </c>
      <c r="B167" s="41" t="s">
        <v>142</v>
      </c>
      <c r="C167" s="39">
        <v>327</v>
      </c>
      <c r="D167" s="41">
        <v>1</v>
      </c>
      <c r="E167" s="3">
        <f t="shared" si="11"/>
        <v>327</v>
      </c>
      <c r="F167" s="28">
        <v>44562</v>
      </c>
      <c r="G167" s="29">
        <f t="shared" si="10"/>
        <v>1</v>
      </c>
      <c r="H167" s="29" t="str">
        <f>VLOOKUP(Tabela2[[#This Row],[Meses(numero)]],MÊS!A$1:B$12,2)</f>
        <v>janeiro</v>
      </c>
      <c r="I167" s="55">
        <f>DAY(Tabela2[[#This Row],[DATA]])</f>
        <v>1</v>
      </c>
      <c r="J167" s="30" t="s">
        <v>214</v>
      </c>
      <c r="K167" s="30"/>
      <c r="L167" s="30"/>
    </row>
    <row r="168" spans="1:12" x14ac:dyDescent="0.25">
      <c r="A168" s="43" t="s">
        <v>206</v>
      </c>
      <c r="B168" s="41" t="s">
        <v>152</v>
      </c>
      <c r="C168" s="39">
        <v>339</v>
      </c>
      <c r="D168" s="41">
        <v>1</v>
      </c>
      <c r="E168" s="3">
        <f t="shared" si="11"/>
        <v>339</v>
      </c>
      <c r="F168" s="28">
        <v>44562</v>
      </c>
      <c r="G168" s="29">
        <f t="shared" si="10"/>
        <v>1</v>
      </c>
      <c r="H168" s="29" t="str">
        <f>VLOOKUP(Tabela2[[#This Row],[Meses(numero)]],MÊS!A$1:B$12,2)</f>
        <v>janeiro</v>
      </c>
      <c r="I168" s="55">
        <f>DAY(Tabela2[[#This Row],[DATA]])</f>
        <v>1</v>
      </c>
      <c r="J168" s="30" t="s">
        <v>214</v>
      </c>
      <c r="K168" s="30"/>
      <c r="L168" s="30"/>
    </row>
    <row r="169" spans="1:12" x14ac:dyDescent="0.25">
      <c r="A169" s="43" t="s">
        <v>16</v>
      </c>
      <c r="B169" s="41" t="s">
        <v>153</v>
      </c>
      <c r="C169" s="39">
        <v>299</v>
      </c>
      <c r="D169" s="41">
        <v>1</v>
      </c>
      <c r="E169" s="3">
        <f t="shared" si="11"/>
        <v>299</v>
      </c>
      <c r="F169" s="28">
        <v>44562</v>
      </c>
      <c r="G169" s="29">
        <f t="shared" si="10"/>
        <v>1</v>
      </c>
      <c r="H169" s="29" t="str">
        <f>VLOOKUP(Tabela2[[#This Row],[Meses(numero)]],MÊS!A$1:B$12,2)</f>
        <v>janeiro</v>
      </c>
      <c r="I169" s="55">
        <f>DAY(Tabela2[[#This Row],[DATA]])</f>
        <v>1</v>
      </c>
      <c r="J169" s="30" t="s">
        <v>214</v>
      </c>
      <c r="K169" s="30"/>
      <c r="L169" s="30"/>
    </row>
    <row r="170" spans="1:12" x14ac:dyDescent="0.25">
      <c r="A170" s="43" t="s">
        <v>81</v>
      </c>
      <c r="B170" s="41" t="s">
        <v>148</v>
      </c>
      <c r="C170" s="39">
        <v>304</v>
      </c>
      <c r="D170" s="41">
        <v>1</v>
      </c>
      <c r="E170" s="3">
        <f t="shared" si="11"/>
        <v>304</v>
      </c>
      <c r="F170" s="28">
        <v>44562</v>
      </c>
      <c r="G170" s="29">
        <f t="shared" si="10"/>
        <v>1</v>
      </c>
      <c r="H170" s="29" t="str">
        <f>VLOOKUP(Tabela2[[#This Row],[Meses(numero)]],MÊS!A$1:B$12,2)</f>
        <v>janeiro</v>
      </c>
      <c r="I170" s="55">
        <f>DAY(Tabela2[[#This Row],[DATA]])</f>
        <v>1</v>
      </c>
      <c r="J170" s="30" t="s">
        <v>214</v>
      </c>
      <c r="K170" s="30"/>
      <c r="L170" s="30"/>
    </row>
    <row r="171" spans="1:12" x14ac:dyDescent="0.25">
      <c r="A171" s="43" t="s">
        <v>16</v>
      </c>
      <c r="B171" s="41" t="s">
        <v>104</v>
      </c>
      <c r="C171" s="39">
        <v>284.58</v>
      </c>
      <c r="D171" s="41">
        <v>1</v>
      </c>
      <c r="E171" s="3">
        <f t="shared" si="11"/>
        <v>284.58</v>
      </c>
      <c r="F171" s="28">
        <v>44562</v>
      </c>
      <c r="G171" s="29">
        <f t="shared" si="10"/>
        <v>1</v>
      </c>
      <c r="H171" s="29" t="str">
        <f>VLOOKUP(Tabela2[[#This Row],[Meses(numero)]],MÊS!A$1:B$12,2)</f>
        <v>janeiro</v>
      </c>
      <c r="I171" s="55">
        <f>DAY(Tabela2[[#This Row],[DATA]])</f>
        <v>1</v>
      </c>
      <c r="J171" s="30" t="s">
        <v>214</v>
      </c>
      <c r="K171" s="30"/>
      <c r="L171" s="30"/>
    </row>
    <row r="172" spans="1:12" x14ac:dyDescent="0.25">
      <c r="A172" s="43" t="s">
        <v>16</v>
      </c>
      <c r="B172" s="41" t="s">
        <v>104</v>
      </c>
      <c r="C172" s="39">
        <v>284.58</v>
      </c>
      <c r="D172" s="41">
        <v>1</v>
      </c>
      <c r="E172" s="3">
        <f t="shared" si="11"/>
        <v>284.58</v>
      </c>
      <c r="F172" s="28">
        <v>44562</v>
      </c>
      <c r="G172" s="29">
        <f t="shared" si="10"/>
        <v>1</v>
      </c>
      <c r="H172" s="29" t="str">
        <f>VLOOKUP(Tabela2[[#This Row],[Meses(numero)]],MÊS!A$1:B$12,2)</f>
        <v>janeiro</v>
      </c>
      <c r="I172" s="55">
        <f>DAY(Tabela2[[#This Row],[DATA]])</f>
        <v>1</v>
      </c>
      <c r="J172" s="30" t="s">
        <v>214</v>
      </c>
      <c r="K172" s="30"/>
      <c r="L172" s="30"/>
    </row>
    <row r="173" spans="1:12" x14ac:dyDescent="0.25">
      <c r="A173" s="43" t="s">
        <v>82</v>
      </c>
      <c r="B173" s="41" t="s">
        <v>123</v>
      </c>
      <c r="C173" s="39">
        <v>108</v>
      </c>
      <c r="D173" s="41">
        <v>1</v>
      </c>
      <c r="E173" s="3">
        <f t="shared" si="11"/>
        <v>108</v>
      </c>
      <c r="F173" s="28">
        <v>44562</v>
      </c>
      <c r="G173" s="29">
        <f t="shared" si="10"/>
        <v>1</v>
      </c>
      <c r="H173" s="29" t="str">
        <f>VLOOKUP(Tabela2[[#This Row],[Meses(numero)]],MÊS!A$1:B$12,2)</f>
        <v>janeiro</v>
      </c>
      <c r="I173" s="55">
        <f>DAY(Tabela2[[#This Row],[DATA]])</f>
        <v>1</v>
      </c>
      <c r="J173" s="30" t="s">
        <v>214</v>
      </c>
      <c r="K173" s="30"/>
      <c r="L173" s="30"/>
    </row>
    <row r="174" spans="1:12" x14ac:dyDescent="0.25">
      <c r="A174" s="43" t="s">
        <v>16</v>
      </c>
      <c r="B174" s="41" t="s">
        <v>104</v>
      </c>
      <c r="C174" s="39">
        <v>284.58</v>
      </c>
      <c r="D174" s="41">
        <v>1</v>
      </c>
      <c r="E174" s="3">
        <f t="shared" si="11"/>
        <v>284.58</v>
      </c>
      <c r="F174" s="28">
        <v>44562</v>
      </c>
      <c r="G174" s="29">
        <f t="shared" si="10"/>
        <v>1</v>
      </c>
      <c r="H174" s="29" t="str">
        <f>VLOOKUP(Tabela2[[#This Row],[Meses(numero)]],MÊS!A$1:B$12,2)</f>
        <v>janeiro</v>
      </c>
      <c r="I174" s="55">
        <f>DAY(Tabela2[[#This Row],[DATA]])</f>
        <v>1</v>
      </c>
      <c r="J174" s="30" t="s">
        <v>214</v>
      </c>
      <c r="K174" s="30"/>
      <c r="L174" s="30"/>
    </row>
    <row r="175" spans="1:12" x14ac:dyDescent="0.25">
      <c r="A175" s="43" t="s">
        <v>210</v>
      </c>
      <c r="B175" s="41" t="s">
        <v>401</v>
      </c>
      <c r="C175" s="39">
        <v>242</v>
      </c>
      <c r="D175" s="41">
        <v>1</v>
      </c>
      <c r="E175" s="3">
        <f t="shared" si="11"/>
        <v>242</v>
      </c>
      <c r="F175" s="28">
        <v>44562</v>
      </c>
      <c r="G175" s="29">
        <f t="shared" si="10"/>
        <v>1</v>
      </c>
      <c r="H175" s="29" t="str">
        <f>VLOOKUP(Tabela2[[#This Row],[Meses(numero)]],MÊS!A$1:B$12,2)</f>
        <v>janeiro</v>
      </c>
      <c r="I175" s="55">
        <f>DAY(Tabela2[[#This Row],[DATA]])</f>
        <v>1</v>
      </c>
      <c r="J175" s="30" t="s">
        <v>214</v>
      </c>
      <c r="K175" s="30"/>
      <c r="L175" s="30"/>
    </row>
    <row r="176" spans="1:12" x14ac:dyDescent="0.25">
      <c r="A176" s="43" t="s">
        <v>208</v>
      </c>
      <c r="B176" s="41" t="s">
        <v>142</v>
      </c>
      <c r="C176" s="39">
        <v>327</v>
      </c>
      <c r="D176" s="41">
        <v>1</v>
      </c>
      <c r="E176" s="3">
        <f t="shared" si="11"/>
        <v>327</v>
      </c>
      <c r="F176" s="28">
        <v>44562</v>
      </c>
      <c r="G176" s="29">
        <f t="shared" si="10"/>
        <v>1</v>
      </c>
      <c r="H176" s="29" t="str">
        <f>VLOOKUP(Tabela2[[#This Row],[Meses(numero)]],MÊS!A$1:B$12,2)</f>
        <v>janeiro</v>
      </c>
      <c r="I176" s="55">
        <f>DAY(Tabela2[[#This Row],[DATA]])</f>
        <v>1</v>
      </c>
      <c r="J176" s="30" t="s">
        <v>214</v>
      </c>
      <c r="K176" s="30"/>
      <c r="L176" s="30"/>
    </row>
    <row r="177" spans="1:12" x14ac:dyDescent="0.25">
      <c r="A177" s="43" t="s">
        <v>81</v>
      </c>
      <c r="B177" s="41" t="s">
        <v>154</v>
      </c>
      <c r="C177" s="39">
        <v>129</v>
      </c>
      <c r="D177" s="41">
        <v>1</v>
      </c>
      <c r="E177" s="3">
        <f t="shared" si="11"/>
        <v>129</v>
      </c>
      <c r="F177" s="28">
        <v>44562</v>
      </c>
      <c r="G177" s="29">
        <f t="shared" si="10"/>
        <v>1</v>
      </c>
      <c r="H177" s="29" t="str">
        <f>VLOOKUP(Tabela2[[#This Row],[Meses(numero)]],MÊS!A$1:B$12,2)</f>
        <v>janeiro</v>
      </c>
      <c r="I177" s="55">
        <f>DAY(Tabela2[[#This Row],[DATA]])</f>
        <v>1</v>
      </c>
      <c r="J177" s="30" t="s">
        <v>214</v>
      </c>
      <c r="K177" s="30"/>
      <c r="L177" s="30"/>
    </row>
    <row r="178" spans="1:12" x14ac:dyDescent="0.25">
      <c r="A178" s="43" t="s">
        <v>208</v>
      </c>
      <c r="B178" s="41" t="s">
        <v>155</v>
      </c>
      <c r="C178" s="39">
        <v>327</v>
      </c>
      <c r="D178" s="41">
        <v>1</v>
      </c>
      <c r="E178" s="3">
        <f t="shared" si="11"/>
        <v>327</v>
      </c>
      <c r="F178" s="28">
        <v>44562</v>
      </c>
      <c r="G178" s="29">
        <f t="shared" si="10"/>
        <v>1</v>
      </c>
      <c r="H178" s="29" t="str">
        <f>VLOOKUP(Tabela2[[#This Row],[Meses(numero)]],MÊS!A$1:B$12,2)</f>
        <v>janeiro</v>
      </c>
      <c r="I178" s="55">
        <f>DAY(Tabela2[[#This Row],[DATA]])</f>
        <v>1</v>
      </c>
      <c r="J178" s="30" t="s">
        <v>214</v>
      </c>
      <c r="K178" s="30"/>
      <c r="L178" s="30"/>
    </row>
    <row r="179" spans="1:12" x14ac:dyDescent="0.25">
      <c r="A179" s="43" t="s">
        <v>16</v>
      </c>
      <c r="B179" s="41" t="s">
        <v>110</v>
      </c>
      <c r="C179" s="39">
        <v>279</v>
      </c>
      <c r="D179" s="41">
        <v>1</v>
      </c>
      <c r="E179" s="3">
        <f t="shared" si="11"/>
        <v>279</v>
      </c>
      <c r="F179" s="28">
        <v>44562</v>
      </c>
      <c r="G179" s="29">
        <f t="shared" si="10"/>
        <v>1</v>
      </c>
      <c r="H179" s="29" t="str">
        <f>VLOOKUP(Tabela2[[#This Row],[Meses(numero)]],MÊS!A$1:B$12,2)</f>
        <v>janeiro</v>
      </c>
      <c r="I179" s="55">
        <f>DAY(Tabela2[[#This Row],[DATA]])</f>
        <v>1</v>
      </c>
      <c r="J179" s="30" t="s">
        <v>214</v>
      </c>
      <c r="K179" s="30"/>
      <c r="L179" s="30"/>
    </row>
    <row r="180" spans="1:12" x14ac:dyDescent="0.25">
      <c r="A180" s="43" t="s">
        <v>16</v>
      </c>
      <c r="B180" s="41" t="s">
        <v>104</v>
      </c>
      <c r="C180" s="39">
        <v>284.58</v>
      </c>
      <c r="D180" s="41">
        <v>1</v>
      </c>
      <c r="E180" s="3">
        <f t="shared" si="11"/>
        <v>284.58</v>
      </c>
      <c r="F180" s="28">
        <v>44562</v>
      </c>
      <c r="G180" s="29">
        <f t="shared" si="10"/>
        <v>1</v>
      </c>
      <c r="H180" s="29" t="str">
        <f>VLOOKUP(Tabela2[[#This Row],[Meses(numero)]],MÊS!A$1:B$12,2)</f>
        <v>janeiro</v>
      </c>
      <c r="I180" s="55">
        <f>DAY(Tabela2[[#This Row],[DATA]])</f>
        <v>1</v>
      </c>
      <c r="J180" s="30" t="s">
        <v>214</v>
      </c>
      <c r="K180" s="30"/>
      <c r="L180" s="30"/>
    </row>
    <row r="181" spans="1:12" x14ac:dyDescent="0.25">
      <c r="A181" s="43" t="s">
        <v>16</v>
      </c>
      <c r="B181" s="41" t="s">
        <v>104</v>
      </c>
      <c r="C181" s="39">
        <v>284.58</v>
      </c>
      <c r="D181" s="41">
        <v>1</v>
      </c>
      <c r="E181" s="3">
        <f t="shared" si="11"/>
        <v>284.58</v>
      </c>
      <c r="F181" s="28">
        <v>44562</v>
      </c>
      <c r="G181" s="29">
        <f t="shared" si="10"/>
        <v>1</v>
      </c>
      <c r="H181" s="29" t="str">
        <f>VLOOKUP(Tabela2[[#This Row],[Meses(numero)]],MÊS!A$1:B$12,2)</f>
        <v>janeiro</v>
      </c>
      <c r="I181" s="55">
        <f>DAY(Tabela2[[#This Row],[DATA]])</f>
        <v>1</v>
      </c>
      <c r="J181" s="30" t="s">
        <v>214</v>
      </c>
      <c r="K181" s="30"/>
      <c r="L181" s="30"/>
    </row>
    <row r="182" spans="1:12" x14ac:dyDescent="0.25">
      <c r="A182" s="43" t="s">
        <v>16</v>
      </c>
      <c r="B182" s="41" t="s">
        <v>117</v>
      </c>
      <c r="C182" s="39">
        <v>292</v>
      </c>
      <c r="D182" s="41">
        <v>1</v>
      </c>
      <c r="E182" s="3">
        <f t="shared" si="11"/>
        <v>292</v>
      </c>
      <c r="F182" s="28">
        <v>44562</v>
      </c>
      <c r="G182" s="29">
        <f t="shared" si="10"/>
        <v>1</v>
      </c>
      <c r="H182" s="29" t="str">
        <f>VLOOKUP(Tabela2[[#This Row],[Meses(numero)]],MÊS!A$1:B$12,2)</f>
        <v>janeiro</v>
      </c>
      <c r="I182" s="55">
        <f>DAY(Tabela2[[#This Row],[DATA]])</f>
        <v>1</v>
      </c>
      <c r="J182" s="30" t="s">
        <v>214</v>
      </c>
      <c r="K182" s="30"/>
      <c r="L182" s="30"/>
    </row>
    <row r="183" spans="1:12" x14ac:dyDescent="0.25">
      <c r="A183" s="43" t="s">
        <v>16</v>
      </c>
      <c r="B183" s="41" t="s">
        <v>104</v>
      </c>
      <c r="C183" s="39">
        <v>284.58</v>
      </c>
      <c r="D183" s="41">
        <v>1</v>
      </c>
      <c r="E183" s="3">
        <f t="shared" si="11"/>
        <v>284.58</v>
      </c>
      <c r="F183" s="28">
        <v>44562</v>
      </c>
      <c r="G183" s="29">
        <f t="shared" si="10"/>
        <v>1</v>
      </c>
      <c r="H183" s="29" t="str">
        <f>VLOOKUP(Tabela2[[#This Row],[Meses(numero)]],MÊS!A$1:B$12,2)</f>
        <v>janeiro</v>
      </c>
      <c r="I183" s="55">
        <f>DAY(Tabela2[[#This Row],[DATA]])</f>
        <v>1</v>
      </c>
      <c r="J183" s="30" t="s">
        <v>214</v>
      </c>
      <c r="K183" s="30"/>
      <c r="L183" s="30"/>
    </row>
    <row r="184" spans="1:12" x14ac:dyDescent="0.25">
      <c r="A184" s="43" t="s">
        <v>203</v>
      </c>
      <c r="B184" s="41" t="s">
        <v>120</v>
      </c>
      <c r="C184" s="39">
        <v>297</v>
      </c>
      <c r="D184" s="41">
        <v>1</v>
      </c>
      <c r="E184" s="3">
        <f t="shared" si="11"/>
        <v>297</v>
      </c>
      <c r="F184" s="28">
        <v>44562</v>
      </c>
      <c r="G184" s="29">
        <f t="shared" si="10"/>
        <v>1</v>
      </c>
      <c r="H184" s="29" t="str">
        <f>VLOOKUP(Tabela2[[#This Row],[Meses(numero)]],MÊS!A$1:B$12,2)</f>
        <v>janeiro</v>
      </c>
      <c r="I184" s="55">
        <f>DAY(Tabela2[[#This Row],[DATA]])</f>
        <v>1</v>
      </c>
      <c r="J184" s="30" t="s">
        <v>214</v>
      </c>
      <c r="K184" s="30"/>
      <c r="L184" s="30"/>
    </row>
    <row r="185" spans="1:12" x14ac:dyDescent="0.25">
      <c r="A185" s="43" t="s">
        <v>16</v>
      </c>
      <c r="B185" s="41" t="s">
        <v>104</v>
      </c>
      <c r="C185" s="39">
        <v>284.58</v>
      </c>
      <c r="D185" s="41">
        <v>1</v>
      </c>
      <c r="E185" s="3">
        <f t="shared" si="11"/>
        <v>284.58</v>
      </c>
      <c r="F185" s="28">
        <v>44562</v>
      </c>
      <c r="G185" s="29">
        <f t="shared" si="10"/>
        <v>1</v>
      </c>
      <c r="H185" s="29" t="str">
        <f>VLOOKUP(Tabela2[[#This Row],[Meses(numero)]],MÊS!A$1:B$12,2)</f>
        <v>janeiro</v>
      </c>
      <c r="I185" s="55">
        <f>DAY(Tabela2[[#This Row],[DATA]])</f>
        <v>1</v>
      </c>
      <c r="J185" s="30" t="s">
        <v>214</v>
      </c>
      <c r="K185" s="30"/>
      <c r="L185" s="30"/>
    </row>
    <row r="186" spans="1:12" x14ac:dyDescent="0.25">
      <c r="A186" s="43" t="s">
        <v>13</v>
      </c>
      <c r="B186" s="41" t="s">
        <v>105</v>
      </c>
      <c r="C186" s="39">
        <v>239</v>
      </c>
      <c r="D186" s="41">
        <v>1</v>
      </c>
      <c r="E186" s="3">
        <f t="shared" si="11"/>
        <v>239</v>
      </c>
      <c r="F186" s="28">
        <v>44562</v>
      </c>
      <c r="G186" s="29">
        <f t="shared" si="10"/>
        <v>1</v>
      </c>
      <c r="H186" s="29" t="str">
        <f>VLOOKUP(Tabela2[[#This Row],[Meses(numero)]],MÊS!A$1:B$12,2)</f>
        <v>janeiro</v>
      </c>
      <c r="I186" s="55">
        <f>DAY(Tabela2[[#This Row],[DATA]])</f>
        <v>1</v>
      </c>
      <c r="J186" s="30" t="s">
        <v>214</v>
      </c>
      <c r="K186" s="30"/>
      <c r="L186" s="30"/>
    </row>
    <row r="187" spans="1:12" x14ac:dyDescent="0.25">
      <c r="A187" s="43" t="s">
        <v>205</v>
      </c>
      <c r="B187" s="41" t="s">
        <v>121</v>
      </c>
      <c r="C187" s="39">
        <v>249</v>
      </c>
      <c r="D187" s="41">
        <v>1</v>
      </c>
      <c r="E187" s="3">
        <f t="shared" si="11"/>
        <v>249</v>
      </c>
      <c r="F187" s="28">
        <v>44562</v>
      </c>
      <c r="G187" s="29">
        <f t="shared" si="10"/>
        <v>1</v>
      </c>
      <c r="H187" s="29" t="str">
        <f>VLOOKUP(Tabela2[[#This Row],[Meses(numero)]],MÊS!A$1:B$12,2)</f>
        <v>janeiro</v>
      </c>
      <c r="I187" s="55">
        <f>DAY(Tabela2[[#This Row],[DATA]])</f>
        <v>1</v>
      </c>
      <c r="J187" s="30" t="s">
        <v>214</v>
      </c>
      <c r="K187" s="30"/>
      <c r="L187" s="30"/>
    </row>
    <row r="188" spans="1:12" x14ac:dyDescent="0.25">
      <c r="A188" s="43" t="s">
        <v>0</v>
      </c>
      <c r="B188" s="41" t="s">
        <v>156</v>
      </c>
      <c r="C188" s="39">
        <v>124</v>
      </c>
      <c r="D188" s="41">
        <v>1</v>
      </c>
      <c r="E188" s="3">
        <f t="shared" si="11"/>
        <v>124</v>
      </c>
      <c r="F188" s="28">
        <v>44562</v>
      </c>
      <c r="G188" s="29">
        <f t="shared" si="10"/>
        <v>1</v>
      </c>
      <c r="H188" s="29" t="str">
        <f>VLOOKUP(Tabela2[[#This Row],[Meses(numero)]],MÊS!A$1:B$12,2)</f>
        <v>janeiro</v>
      </c>
      <c r="I188" s="55">
        <f>DAY(Tabela2[[#This Row],[DATA]])</f>
        <v>1</v>
      </c>
      <c r="J188" s="30" t="s">
        <v>214</v>
      </c>
      <c r="K188" s="30"/>
      <c r="L188" s="30"/>
    </row>
    <row r="189" spans="1:12" x14ac:dyDescent="0.25">
      <c r="A189" s="43" t="s">
        <v>72</v>
      </c>
      <c r="B189" s="41" t="s">
        <v>100</v>
      </c>
      <c r="C189" s="39">
        <v>319</v>
      </c>
      <c r="D189" s="41">
        <v>1</v>
      </c>
      <c r="E189" s="3">
        <f t="shared" si="11"/>
        <v>319</v>
      </c>
      <c r="F189" s="28">
        <v>44562</v>
      </c>
      <c r="G189" s="29">
        <f t="shared" si="10"/>
        <v>1</v>
      </c>
      <c r="H189" s="29" t="str">
        <f>VLOOKUP(Tabela2[[#This Row],[Meses(numero)]],MÊS!A$1:B$12,2)</f>
        <v>janeiro</v>
      </c>
      <c r="I189" s="55">
        <f>DAY(Tabela2[[#This Row],[DATA]])</f>
        <v>1</v>
      </c>
      <c r="J189" s="30" t="s">
        <v>214</v>
      </c>
      <c r="K189" s="30"/>
      <c r="L189" s="30"/>
    </row>
    <row r="190" spans="1:12" x14ac:dyDescent="0.25">
      <c r="A190" s="43" t="s">
        <v>70</v>
      </c>
      <c r="B190" s="41" t="s">
        <v>157</v>
      </c>
      <c r="C190" s="39">
        <v>179</v>
      </c>
      <c r="D190" s="41">
        <v>1</v>
      </c>
      <c r="E190" s="3">
        <f t="shared" si="11"/>
        <v>179</v>
      </c>
      <c r="F190" s="28">
        <v>44562</v>
      </c>
      <c r="G190" s="29">
        <f t="shared" si="10"/>
        <v>1</v>
      </c>
      <c r="H190" s="29" t="str">
        <f>VLOOKUP(Tabela2[[#This Row],[Meses(numero)]],MÊS!A$1:B$12,2)</f>
        <v>janeiro</v>
      </c>
      <c r="I190" s="55">
        <f>DAY(Tabela2[[#This Row],[DATA]])</f>
        <v>1</v>
      </c>
      <c r="J190" s="30" t="s">
        <v>214</v>
      </c>
      <c r="K190" s="30"/>
      <c r="L190" s="30"/>
    </row>
    <row r="191" spans="1:12" x14ac:dyDescent="0.25">
      <c r="A191" s="43" t="s">
        <v>11</v>
      </c>
      <c r="B191" s="41" t="s">
        <v>114</v>
      </c>
      <c r="C191" s="39">
        <v>324</v>
      </c>
      <c r="D191" s="41">
        <v>1</v>
      </c>
      <c r="E191" s="3">
        <f t="shared" si="11"/>
        <v>324</v>
      </c>
      <c r="F191" s="28">
        <v>44562</v>
      </c>
      <c r="G191" s="29">
        <f t="shared" si="10"/>
        <v>1</v>
      </c>
      <c r="H191" s="29" t="str">
        <f>VLOOKUP(Tabela2[[#This Row],[Meses(numero)]],MÊS!A$1:B$12,2)</f>
        <v>janeiro</v>
      </c>
      <c r="I191" s="55">
        <f>DAY(Tabela2[[#This Row],[DATA]])</f>
        <v>1</v>
      </c>
      <c r="J191" s="30" t="s">
        <v>214</v>
      </c>
      <c r="K191" s="30"/>
      <c r="L191" s="30"/>
    </row>
    <row r="192" spans="1:12" x14ac:dyDescent="0.25">
      <c r="A192" s="43" t="s">
        <v>0</v>
      </c>
      <c r="B192" s="41" t="s">
        <v>156</v>
      </c>
      <c r="C192" s="39">
        <v>124</v>
      </c>
      <c r="D192" s="41">
        <v>1</v>
      </c>
      <c r="E192" s="3">
        <f t="shared" si="11"/>
        <v>124</v>
      </c>
      <c r="F192" s="28">
        <v>44562</v>
      </c>
      <c r="G192" s="29">
        <f t="shared" si="10"/>
        <v>1</v>
      </c>
      <c r="H192" s="29" t="str">
        <f>VLOOKUP(Tabela2[[#This Row],[Meses(numero)]],MÊS!A$1:B$12,2)</f>
        <v>janeiro</v>
      </c>
      <c r="I192" s="55">
        <f>DAY(Tabela2[[#This Row],[DATA]])</f>
        <v>1</v>
      </c>
      <c r="J192" s="30" t="s">
        <v>214</v>
      </c>
      <c r="K192" s="30"/>
      <c r="L192" s="30"/>
    </row>
    <row r="193" spans="1:12" x14ac:dyDescent="0.25">
      <c r="A193" s="43" t="s">
        <v>82</v>
      </c>
      <c r="B193" s="41" t="s">
        <v>98</v>
      </c>
      <c r="C193" s="39">
        <v>102</v>
      </c>
      <c r="D193" s="41">
        <v>1</v>
      </c>
      <c r="E193" s="3">
        <f t="shared" si="11"/>
        <v>102</v>
      </c>
      <c r="F193" s="28">
        <v>44562</v>
      </c>
      <c r="G193" s="29">
        <f t="shared" si="10"/>
        <v>1</v>
      </c>
      <c r="H193" s="29" t="str">
        <f>VLOOKUP(Tabela2[[#This Row],[Meses(numero)]],MÊS!A$1:B$12,2)</f>
        <v>janeiro</v>
      </c>
      <c r="I193" s="55">
        <f>DAY(Tabela2[[#This Row],[DATA]])</f>
        <v>1</v>
      </c>
      <c r="J193" s="30" t="s">
        <v>214</v>
      </c>
      <c r="K193" s="30"/>
      <c r="L193" s="30"/>
    </row>
    <row r="194" spans="1:12" x14ac:dyDescent="0.25">
      <c r="A194" s="43" t="s">
        <v>11</v>
      </c>
      <c r="B194" s="41" t="s">
        <v>116</v>
      </c>
      <c r="C194" s="39">
        <v>324</v>
      </c>
      <c r="D194" s="41">
        <v>1</v>
      </c>
      <c r="E194" s="3">
        <f t="shared" si="11"/>
        <v>324</v>
      </c>
      <c r="F194" s="28">
        <v>44562</v>
      </c>
      <c r="G194" s="29">
        <f t="shared" ref="G194:G257" si="12">MONTH(F194)</f>
        <v>1</v>
      </c>
      <c r="H194" s="29" t="str">
        <f>VLOOKUP(Tabela2[[#This Row],[Meses(numero)]],MÊS!A$1:B$12,2)</f>
        <v>janeiro</v>
      </c>
      <c r="I194" s="55">
        <f>DAY(Tabela2[[#This Row],[DATA]])</f>
        <v>1</v>
      </c>
      <c r="J194" s="30" t="s">
        <v>214</v>
      </c>
      <c r="K194" s="30"/>
      <c r="L194" s="30"/>
    </row>
    <row r="195" spans="1:12" x14ac:dyDescent="0.25">
      <c r="A195" s="43" t="s">
        <v>11</v>
      </c>
      <c r="B195" s="41" t="s">
        <v>400</v>
      </c>
      <c r="C195" s="39">
        <v>324</v>
      </c>
      <c r="D195" s="41">
        <v>1</v>
      </c>
      <c r="E195" s="3">
        <f t="shared" si="11"/>
        <v>324</v>
      </c>
      <c r="F195" s="28">
        <v>44562</v>
      </c>
      <c r="G195" s="29">
        <f t="shared" si="12"/>
        <v>1</v>
      </c>
      <c r="H195" s="29" t="str">
        <f>VLOOKUP(Tabela2[[#This Row],[Meses(numero)]],MÊS!A$1:B$12,2)</f>
        <v>janeiro</v>
      </c>
      <c r="I195" s="55">
        <f>DAY(Tabela2[[#This Row],[DATA]])</f>
        <v>1</v>
      </c>
      <c r="J195" s="30" t="s">
        <v>214</v>
      </c>
      <c r="K195" s="30"/>
      <c r="L195" s="30"/>
    </row>
    <row r="196" spans="1:12" x14ac:dyDescent="0.25">
      <c r="A196" s="43" t="s">
        <v>82</v>
      </c>
      <c r="B196" s="41" t="s">
        <v>141</v>
      </c>
      <c r="C196" s="39">
        <v>124</v>
      </c>
      <c r="D196" s="41">
        <v>1</v>
      </c>
      <c r="E196" s="3">
        <f t="shared" ref="E196:E259" si="13">C196*D196</f>
        <v>124</v>
      </c>
      <c r="F196" s="28">
        <v>44562</v>
      </c>
      <c r="G196" s="29">
        <f t="shared" si="12"/>
        <v>1</v>
      </c>
      <c r="H196" s="29" t="str">
        <f>VLOOKUP(Tabela2[[#This Row],[Meses(numero)]],MÊS!A$1:B$12,2)</f>
        <v>janeiro</v>
      </c>
      <c r="I196" s="55">
        <f>DAY(Tabela2[[#This Row],[DATA]])</f>
        <v>1</v>
      </c>
      <c r="J196" s="30" t="s">
        <v>214</v>
      </c>
      <c r="K196" s="30"/>
      <c r="L196" s="30"/>
    </row>
    <row r="197" spans="1:12" x14ac:dyDescent="0.25">
      <c r="A197" s="43" t="s">
        <v>16</v>
      </c>
      <c r="B197" s="41" t="s">
        <v>158</v>
      </c>
      <c r="C197" s="39">
        <v>292</v>
      </c>
      <c r="D197" s="41">
        <v>1</v>
      </c>
      <c r="E197" s="3">
        <f t="shared" si="13"/>
        <v>292</v>
      </c>
      <c r="F197" s="28">
        <v>44562</v>
      </c>
      <c r="G197" s="29">
        <f t="shared" si="12"/>
        <v>1</v>
      </c>
      <c r="H197" s="29" t="str">
        <f>VLOOKUP(Tabela2[[#This Row],[Meses(numero)]],MÊS!A$1:B$12,2)</f>
        <v>janeiro</v>
      </c>
      <c r="I197" s="55">
        <f>DAY(Tabela2[[#This Row],[DATA]])</f>
        <v>1</v>
      </c>
      <c r="J197" s="30" t="s">
        <v>214</v>
      </c>
      <c r="K197" s="30"/>
      <c r="L197" s="30"/>
    </row>
    <row r="198" spans="1:12" x14ac:dyDescent="0.25">
      <c r="A198" s="44" t="s">
        <v>16</v>
      </c>
      <c r="B198" s="41" t="s">
        <v>159</v>
      </c>
      <c r="C198" s="39">
        <v>299</v>
      </c>
      <c r="D198" s="41">
        <v>1</v>
      </c>
      <c r="E198" s="3">
        <f t="shared" si="13"/>
        <v>299</v>
      </c>
      <c r="F198" s="28">
        <v>44562</v>
      </c>
      <c r="G198" s="29">
        <f t="shared" si="12"/>
        <v>1</v>
      </c>
      <c r="H198" s="29" t="str">
        <f>VLOOKUP(Tabela2[[#This Row],[Meses(numero)]],MÊS!A$1:B$12,2)</f>
        <v>janeiro</v>
      </c>
      <c r="I198" s="55">
        <f>DAY(Tabela2[[#This Row],[DATA]])</f>
        <v>1</v>
      </c>
      <c r="J198" s="30" t="s">
        <v>214</v>
      </c>
      <c r="K198" s="30"/>
      <c r="L198" s="30"/>
    </row>
    <row r="199" spans="1:12" x14ac:dyDescent="0.25">
      <c r="A199" s="43" t="s">
        <v>16</v>
      </c>
      <c r="B199" s="41" t="s">
        <v>110</v>
      </c>
      <c r="C199" s="39">
        <v>272</v>
      </c>
      <c r="D199" s="41">
        <v>1</v>
      </c>
      <c r="E199" s="3">
        <f t="shared" si="13"/>
        <v>272</v>
      </c>
      <c r="F199" s="28">
        <v>44562</v>
      </c>
      <c r="G199" s="29">
        <f t="shared" si="12"/>
        <v>1</v>
      </c>
      <c r="H199" s="29" t="str">
        <f>VLOOKUP(Tabela2[[#This Row],[Meses(numero)]],MÊS!A$1:B$12,2)</f>
        <v>janeiro</v>
      </c>
      <c r="I199" s="55">
        <f>DAY(Tabela2[[#This Row],[DATA]])</f>
        <v>1</v>
      </c>
      <c r="J199" s="30" t="s">
        <v>214</v>
      </c>
      <c r="K199" s="30"/>
      <c r="L199" s="30"/>
    </row>
    <row r="200" spans="1:12" x14ac:dyDescent="0.25">
      <c r="A200" s="43" t="s">
        <v>16</v>
      </c>
      <c r="B200" s="41" t="s">
        <v>160</v>
      </c>
      <c r="C200" s="39">
        <v>272</v>
      </c>
      <c r="D200" s="41">
        <v>1</v>
      </c>
      <c r="E200" s="3">
        <f t="shared" si="13"/>
        <v>272</v>
      </c>
      <c r="F200" s="28">
        <v>44562</v>
      </c>
      <c r="G200" s="29">
        <f t="shared" si="12"/>
        <v>1</v>
      </c>
      <c r="H200" s="29" t="str">
        <f>VLOOKUP(Tabela2[[#This Row],[Meses(numero)]],MÊS!A$1:B$12,2)</f>
        <v>janeiro</v>
      </c>
      <c r="I200" s="55">
        <f>DAY(Tabela2[[#This Row],[DATA]])</f>
        <v>1</v>
      </c>
      <c r="J200" s="30" t="s">
        <v>214</v>
      </c>
      <c r="K200" s="30"/>
      <c r="L200" s="30"/>
    </row>
    <row r="201" spans="1:12" x14ac:dyDescent="0.25">
      <c r="A201" s="43" t="s">
        <v>11</v>
      </c>
      <c r="B201" s="41" t="s">
        <v>400</v>
      </c>
      <c r="C201" s="39">
        <v>324</v>
      </c>
      <c r="D201" s="41">
        <v>1</v>
      </c>
      <c r="E201" s="3">
        <f t="shared" si="13"/>
        <v>324</v>
      </c>
      <c r="F201" s="28">
        <v>44562</v>
      </c>
      <c r="G201" s="29">
        <f t="shared" si="12"/>
        <v>1</v>
      </c>
      <c r="H201" s="29" t="str">
        <f>VLOOKUP(Tabela2[[#This Row],[Meses(numero)]],MÊS!A$1:B$12,2)</f>
        <v>janeiro</v>
      </c>
      <c r="I201" s="55">
        <f>DAY(Tabela2[[#This Row],[DATA]])</f>
        <v>1</v>
      </c>
      <c r="J201" s="30" t="s">
        <v>214</v>
      </c>
      <c r="K201" s="30"/>
      <c r="L201" s="30"/>
    </row>
    <row r="202" spans="1:12" x14ac:dyDescent="0.25">
      <c r="A202" s="43" t="s">
        <v>13</v>
      </c>
      <c r="B202" s="41" t="s">
        <v>105</v>
      </c>
      <c r="C202" s="39">
        <v>239</v>
      </c>
      <c r="D202" s="41">
        <v>1</v>
      </c>
      <c r="E202" s="3">
        <f t="shared" si="13"/>
        <v>239</v>
      </c>
      <c r="F202" s="28">
        <v>44562</v>
      </c>
      <c r="G202" s="29">
        <f t="shared" si="12"/>
        <v>1</v>
      </c>
      <c r="H202" s="29" t="str">
        <f>VLOOKUP(Tabela2[[#This Row],[Meses(numero)]],MÊS!A$1:B$12,2)</f>
        <v>janeiro</v>
      </c>
      <c r="I202" s="55">
        <f>DAY(Tabela2[[#This Row],[DATA]])</f>
        <v>1</v>
      </c>
      <c r="J202" s="30" t="s">
        <v>214</v>
      </c>
      <c r="K202" s="30"/>
      <c r="L202" s="30"/>
    </row>
    <row r="203" spans="1:12" x14ac:dyDescent="0.25">
      <c r="A203" s="43" t="s">
        <v>73</v>
      </c>
      <c r="B203" s="41" t="s">
        <v>109</v>
      </c>
      <c r="C203" s="39">
        <v>349</v>
      </c>
      <c r="D203" s="41">
        <v>1</v>
      </c>
      <c r="E203" s="3">
        <f t="shared" si="13"/>
        <v>349</v>
      </c>
      <c r="F203" s="28">
        <v>44562</v>
      </c>
      <c r="G203" s="29">
        <f t="shared" si="12"/>
        <v>1</v>
      </c>
      <c r="H203" s="29" t="str">
        <f>VLOOKUP(Tabela2[[#This Row],[Meses(numero)]],MÊS!A$1:B$12,2)</f>
        <v>janeiro</v>
      </c>
      <c r="I203" s="55">
        <f>DAY(Tabela2[[#This Row],[DATA]])</f>
        <v>1</v>
      </c>
      <c r="J203" s="30" t="s">
        <v>214</v>
      </c>
      <c r="K203" s="30"/>
      <c r="L203" s="30"/>
    </row>
    <row r="204" spans="1:12" x14ac:dyDescent="0.25">
      <c r="A204" s="43" t="s">
        <v>211</v>
      </c>
      <c r="B204" s="41" t="s">
        <v>161</v>
      </c>
      <c r="C204" s="39">
        <v>289</v>
      </c>
      <c r="D204" s="41">
        <v>1</v>
      </c>
      <c r="E204" s="3">
        <f t="shared" si="13"/>
        <v>289</v>
      </c>
      <c r="F204" s="28">
        <v>44562</v>
      </c>
      <c r="G204" s="29">
        <f t="shared" si="12"/>
        <v>1</v>
      </c>
      <c r="H204" s="29" t="str">
        <f>VLOOKUP(Tabela2[[#This Row],[Meses(numero)]],MÊS!A$1:B$12,2)</f>
        <v>janeiro</v>
      </c>
      <c r="I204" s="55">
        <f>DAY(Tabela2[[#This Row],[DATA]])</f>
        <v>1</v>
      </c>
      <c r="J204" s="30" t="s">
        <v>214</v>
      </c>
      <c r="K204" s="30"/>
      <c r="L204" s="30"/>
    </row>
    <row r="205" spans="1:12" x14ac:dyDescent="0.25">
      <c r="A205" s="43" t="s">
        <v>16</v>
      </c>
      <c r="B205" s="41" t="s">
        <v>117</v>
      </c>
      <c r="C205" s="39">
        <v>269</v>
      </c>
      <c r="D205" s="41">
        <v>1</v>
      </c>
      <c r="E205" s="3">
        <f t="shared" si="13"/>
        <v>269</v>
      </c>
      <c r="F205" s="28">
        <v>44562</v>
      </c>
      <c r="G205" s="29">
        <f t="shared" si="12"/>
        <v>1</v>
      </c>
      <c r="H205" s="29" t="str">
        <f>VLOOKUP(Tabela2[[#This Row],[Meses(numero)]],MÊS!A$1:B$12,2)</f>
        <v>janeiro</v>
      </c>
      <c r="I205" s="55">
        <f>DAY(Tabela2[[#This Row],[DATA]])</f>
        <v>1</v>
      </c>
      <c r="J205" s="30" t="s">
        <v>214</v>
      </c>
      <c r="K205" s="30"/>
      <c r="L205" s="30"/>
    </row>
    <row r="206" spans="1:12" x14ac:dyDescent="0.25">
      <c r="A206" s="43" t="s">
        <v>13</v>
      </c>
      <c r="B206" s="41" t="s">
        <v>105</v>
      </c>
      <c r="C206" s="39">
        <v>206</v>
      </c>
      <c r="D206" s="41">
        <v>1</v>
      </c>
      <c r="E206" s="3">
        <f t="shared" si="13"/>
        <v>206</v>
      </c>
      <c r="F206" s="28">
        <v>44562</v>
      </c>
      <c r="G206" s="29">
        <f t="shared" si="12"/>
        <v>1</v>
      </c>
      <c r="H206" s="29" t="str">
        <f>VLOOKUP(Tabela2[[#This Row],[Meses(numero)]],MÊS!A$1:B$12,2)</f>
        <v>janeiro</v>
      </c>
      <c r="I206" s="55">
        <f>DAY(Tabela2[[#This Row],[DATA]])</f>
        <v>1</v>
      </c>
      <c r="J206" s="30" t="s">
        <v>214</v>
      </c>
      <c r="K206" s="30"/>
      <c r="L206" s="30"/>
    </row>
    <row r="207" spans="1:12" x14ac:dyDescent="0.25">
      <c r="A207" s="43" t="s">
        <v>203</v>
      </c>
      <c r="B207" s="41" t="s">
        <v>162</v>
      </c>
      <c r="C207" s="39">
        <v>342</v>
      </c>
      <c r="D207" s="41">
        <v>1</v>
      </c>
      <c r="E207" s="3">
        <f t="shared" si="13"/>
        <v>342</v>
      </c>
      <c r="F207" s="28">
        <v>44562</v>
      </c>
      <c r="G207" s="29">
        <f t="shared" si="12"/>
        <v>1</v>
      </c>
      <c r="H207" s="29" t="str">
        <f>VLOOKUP(Tabela2[[#This Row],[Meses(numero)]],MÊS!A$1:B$12,2)</f>
        <v>janeiro</v>
      </c>
      <c r="I207" s="55">
        <f>DAY(Tabela2[[#This Row],[DATA]])</f>
        <v>1</v>
      </c>
      <c r="J207" s="30" t="s">
        <v>214</v>
      </c>
      <c r="K207" s="30"/>
      <c r="L207" s="30"/>
    </row>
    <row r="208" spans="1:12" x14ac:dyDescent="0.25">
      <c r="A208" s="43" t="s">
        <v>0</v>
      </c>
      <c r="B208" s="41" t="s">
        <v>137</v>
      </c>
      <c r="C208" s="39">
        <v>118</v>
      </c>
      <c r="D208" s="41">
        <v>1</v>
      </c>
      <c r="E208" s="3">
        <f t="shared" si="13"/>
        <v>118</v>
      </c>
      <c r="F208" s="28">
        <v>44562</v>
      </c>
      <c r="G208" s="29">
        <f t="shared" si="12"/>
        <v>1</v>
      </c>
      <c r="H208" s="29" t="str">
        <f>VLOOKUP(Tabela2[[#This Row],[Meses(numero)]],MÊS!A$1:B$12,2)</f>
        <v>janeiro</v>
      </c>
      <c r="I208" s="55">
        <f>DAY(Tabela2[[#This Row],[DATA]])</f>
        <v>1</v>
      </c>
      <c r="J208" s="30" t="s">
        <v>214</v>
      </c>
      <c r="K208" s="30"/>
      <c r="L208" s="30"/>
    </row>
    <row r="209" spans="1:12" x14ac:dyDescent="0.25">
      <c r="A209" s="43" t="s">
        <v>72</v>
      </c>
      <c r="B209" s="41" t="s">
        <v>139</v>
      </c>
      <c r="C209" s="39">
        <v>272</v>
      </c>
      <c r="D209" s="41">
        <v>1</v>
      </c>
      <c r="E209" s="3">
        <f t="shared" si="13"/>
        <v>272</v>
      </c>
      <c r="F209" s="28">
        <v>44562</v>
      </c>
      <c r="G209" s="29">
        <f t="shared" si="12"/>
        <v>1</v>
      </c>
      <c r="H209" s="29" t="str">
        <f>VLOOKUP(Tabela2[[#This Row],[Meses(numero)]],MÊS!A$1:B$12,2)</f>
        <v>janeiro</v>
      </c>
      <c r="I209" s="55">
        <f>DAY(Tabela2[[#This Row],[DATA]])</f>
        <v>1</v>
      </c>
      <c r="J209" s="30" t="s">
        <v>214</v>
      </c>
      <c r="K209" s="30"/>
      <c r="L209" s="30"/>
    </row>
    <row r="210" spans="1:12" x14ac:dyDescent="0.25">
      <c r="A210" s="43" t="s">
        <v>16</v>
      </c>
      <c r="B210" s="41" t="s">
        <v>104</v>
      </c>
      <c r="C210" s="39">
        <v>306</v>
      </c>
      <c r="D210" s="41">
        <v>1</v>
      </c>
      <c r="E210" s="3">
        <f t="shared" si="13"/>
        <v>306</v>
      </c>
      <c r="F210" s="28">
        <v>44562</v>
      </c>
      <c r="G210" s="29">
        <f t="shared" si="12"/>
        <v>1</v>
      </c>
      <c r="H210" s="29" t="str">
        <f>VLOOKUP(Tabela2[[#This Row],[Meses(numero)]],MÊS!A$1:B$12,2)</f>
        <v>janeiro</v>
      </c>
      <c r="I210" s="55">
        <f>DAY(Tabela2[[#This Row],[DATA]])</f>
        <v>1</v>
      </c>
      <c r="J210" s="30" t="s">
        <v>214</v>
      </c>
      <c r="K210" s="30"/>
      <c r="L210" s="30"/>
    </row>
    <row r="211" spans="1:12" x14ac:dyDescent="0.25">
      <c r="A211" s="43" t="s">
        <v>16</v>
      </c>
      <c r="B211" s="41" t="s">
        <v>163</v>
      </c>
      <c r="C211" s="39">
        <v>306</v>
      </c>
      <c r="D211" s="41">
        <v>1</v>
      </c>
      <c r="E211" s="3">
        <f t="shared" si="13"/>
        <v>306</v>
      </c>
      <c r="F211" s="28">
        <v>44562</v>
      </c>
      <c r="G211" s="29">
        <f t="shared" si="12"/>
        <v>1</v>
      </c>
      <c r="H211" s="29" t="str">
        <f>VLOOKUP(Tabela2[[#This Row],[Meses(numero)]],MÊS!A$1:B$12,2)</f>
        <v>janeiro</v>
      </c>
      <c r="I211" s="55">
        <f>DAY(Tabela2[[#This Row],[DATA]])</f>
        <v>1</v>
      </c>
      <c r="J211" s="30" t="s">
        <v>214</v>
      </c>
      <c r="K211" s="30"/>
      <c r="L211" s="30"/>
    </row>
    <row r="212" spans="1:12" x14ac:dyDescent="0.25">
      <c r="A212" s="43" t="s">
        <v>11</v>
      </c>
      <c r="B212" s="41" t="s">
        <v>164</v>
      </c>
      <c r="C212" s="39">
        <v>324</v>
      </c>
      <c r="D212" s="41">
        <v>1</v>
      </c>
      <c r="E212" s="3">
        <f t="shared" si="13"/>
        <v>324</v>
      </c>
      <c r="F212" s="28">
        <v>44562</v>
      </c>
      <c r="G212" s="29">
        <f t="shared" si="12"/>
        <v>1</v>
      </c>
      <c r="H212" s="29" t="str">
        <f>VLOOKUP(Tabela2[[#This Row],[Meses(numero)]],MÊS!A$1:B$12,2)</f>
        <v>janeiro</v>
      </c>
      <c r="I212" s="55">
        <f>DAY(Tabela2[[#This Row],[DATA]])</f>
        <v>1</v>
      </c>
      <c r="J212" s="30" t="s">
        <v>214</v>
      </c>
      <c r="K212" s="30"/>
      <c r="L212" s="30"/>
    </row>
    <row r="213" spans="1:12" x14ac:dyDescent="0.25">
      <c r="A213" s="43" t="s">
        <v>211</v>
      </c>
      <c r="B213" s="41" t="s">
        <v>161</v>
      </c>
      <c r="C213" s="39">
        <v>289</v>
      </c>
      <c r="D213" s="41">
        <v>1</v>
      </c>
      <c r="E213" s="3">
        <f t="shared" si="13"/>
        <v>289</v>
      </c>
      <c r="F213" s="28">
        <v>44562</v>
      </c>
      <c r="G213" s="29">
        <f t="shared" si="12"/>
        <v>1</v>
      </c>
      <c r="H213" s="29" t="str">
        <f>VLOOKUP(Tabela2[[#This Row],[Meses(numero)]],MÊS!A$1:B$12,2)</f>
        <v>janeiro</v>
      </c>
      <c r="I213" s="55">
        <f>DAY(Tabela2[[#This Row],[DATA]])</f>
        <v>1</v>
      </c>
      <c r="J213" s="30" t="s">
        <v>214</v>
      </c>
      <c r="K213" s="30"/>
      <c r="L213" s="30"/>
    </row>
    <row r="214" spans="1:12" x14ac:dyDescent="0.25">
      <c r="A214" s="44" t="s">
        <v>81</v>
      </c>
      <c r="B214" s="41" t="s">
        <v>134</v>
      </c>
      <c r="C214" s="39">
        <v>67</v>
      </c>
      <c r="D214" s="41">
        <v>1</v>
      </c>
      <c r="E214" s="3">
        <f t="shared" si="13"/>
        <v>67</v>
      </c>
      <c r="F214" s="28">
        <v>44562</v>
      </c>
      <c r="G214" s="29">
        <f t="shared" si="12"/>
        <v>1</v>
      </c>
      <c r="H214" s="29" t="str">
        <f>VLOOKUP(Tabela2[[#This Row],[Meses(numero)]],MÊS!A$1:B$12,2)</f>
        <v>janeiro</v>
      </c>
      <c r="I214" s="55">
        <f>DAY(Tabela2[[#This Row],[DATA]])</f>
        <v>1</v>
      </c>
      <c r="J214" s="30" t="s">
        <v>214</v>
      </c>
      <c r="K214" s="30"/>
      <c r="L214" s="30"/>
    </row>
    <row r="215" spans="1:12" x14ac:dyDescent="0.25">
      <c r="A215" s="43" t="s">
        <v>0</v>
      </c>
      <c r="B215" s="41" t="s">
        <v>156</v>
      </c>
      <c r="C215" s="39">
        <v>124</v>
      </c>
      <c r="D215" s="41">
        <v>1</v>
      </c>
      <c r="E215" s="3">
        <f t="shared" si="13"/>
        <v>124</v>
      </c>
      <c r="F215" s="28">
        <v>44562</v>
      </c>
      <c r="G215" s="29">
        <f t="shared" si="12"/>
        <v>1</v>
      </c>
      <c r="H215" s="29" t="str">
        <f>VLOOKUP(Tabela2[[#This Row],[Meses(numero)]],MÊS!A$1:B$12,2)</f>
        <v>janeiro</v>
      </c>
      <c r="I215" s="55">
        <f>DAY(Tabela2[[#This Row],[DATA]])</f>
        <v>1</v>
      </c>
      <c r="J215" s="30" t="s">
        <v>214</v>
      </c>
      <c r="K215" s="30"/>
      <c r="L215" s="30"/>
    </row>
    <row r="216" spans="1:12" x14ac:dyDescent="0.25">
      <c r="A216" s="43" t="s">
        <v>203</v>
      </c>
      <c r="B216" s="41" t="s">
        <v>165</v>
      </c>
      <c r="C216" s="39">
        <v>342</v>
      </c>
      <c r="D216" s="41">
        <v>1</v>
      </c>
      <c r="E216" s="3">
        <f t="shared" si="13"/>
        <v>342</v>
      </c>
      <c r="F216" s="28">
        <v>44562</v>
      </c>
      <c r="G216" s="29">
        <f t="shared" si="12"/>
        <v>1</v>
      </c>
      <c r="H216" s="29" t="str">
        <f>VLOOKUP(Tabela2[[#This Row],[Meses(numero)]],MÊS!A$1:B$12,2)</f>
        <v>janeiro</v>
      </c>
      <c r="I216" s="55">
        <f>DAY(Tabela2[[#This Row],[DATA]])</f>
        <v>1</v>
      </c>
      <c r="J216" s="30" t="s">
        <v>214</v>
      </c>
      <c r="K216" s="30"/>
      <c r="L216" s="30"/>
    </row>
    <row r="217" spans="1:12" x14ac:dyDescent="0.25">
      <c r="A217" s="43" t="s">
        <v>82</v>
      </c>
      <c r="B217" s="41" t="s">
        <v>141</v>
      </c>
      <c r="C217" s="39">
        <v>124</v>
      </c>
      <c r="D217" s="41">
        <v>1</v>
      </c>
      <c r="E217" s="3">
        <f t="shared" si="13"/>
        <v>124</v>
      </c>
      <c r="F217" s="28">
        <v>44562</v>
      </c>
      <c r="G217" s="29">
        <f t="shared" si="12"/>
        <v>1</v>
      </c>
      <c r="H217" s="29" t="str">
        <f>VLOOKUP(Tabela2[[#This Row],[Meses(numero)]],MÊS!A$1:B$12,2)</f>
        <v>janeiro</v>
      </c>
      <c r="I217" s="55">
        <f>DAY(Tabela2[[#This Row],[DATA]])</f>
        <v>1</v>
      </c>
      <c r="J217" s="30" t="s">
        <v>214</v>
      </c>
      <c r="K217" s="30"/>
      <c r="L217" s="30"/>
    </row>
    <row r="218" spans="1:12" x14ac:dyDescent="0.25">
      <c r="A218" s="43" t="s">
        <v>81</v>
      </c>
      <c r="B218" s="41" t="s">
        <v>154</v>
      </c>
      <c r="C218" s="39">
        <v>129</v>
      </c>
      <c r="D218" s="41">
        <v>1</v>
      </c>
      <c r="E218" s="3">
        <f t="shared" si="13"/>
        <v>129</v>
      </c>
      <c r="F218" s="28">
        <v>44562</v>
      </c>
      <c r="G218" s="29">
        <f t="shared" si="12"/>
        <v>1</v>
      </c>
      <c r="H218" s="29" t="str">
        <f>VLOOKUP(Tabela2[[#This Row],[Meses(numero)]],MÊS!A$1:B$12,2)</f>
        <v>janeiro</v>
      </c>
      <c r="I218" s="55">
        <f>DAY(Tabela2[[#This Row],[DATA]])</f>
        <v>1</v>
      </c>
      <c r="J218" s="30" t="s">
        <v>214</v>
      </c>
      <c r="K218" s="30"/>
      <c r="L218" s="30"/>
    </row>
    <row r="219" spans="1:12" x14ac:dyDescent="0.25">
      <c r="A219" s="43" t="s">
        <v>11</v>
      </c>
      <c r="B219" s="41" t="s">
        <v>166</v>
      </c>
      <c r="C219" s="39">
        <v>262</v>
      </c>
      <c r="D219" s="41">
        <v>1</v>
      </c>
      <c r="E219" s="3">
        <f t="shared" si="13"/>
        <v>262</v>
      </c>
      <c r="F219" s="28">
        <v>44562</v>
      </c>
      <c r="G219" s="29">
        <f t="shared" si="12"/>
        <v>1</v>
      </c>
      <c r="H219" s="29" t="str">
        <f>VLOOKUP(Tabela2[[#This Row],[Meses(numero)]],MÊS!A$1:B$12,2)</f>
        <v>janeiro</v>
      </c>
      <c r="I219" s="55">
        <f>DAY(Tabela2[[#This Row],[DATA]])</f>
        <v>1</v>
      </c>
      <c r="J219" s="30" t="s">
        <v>214</v>
      </c>
      <c r="K219" s="30"/>
      <c r="L219" s="30"/>
    </row>
    <row r="220" spans="1:12" x14ac:dyDescent="0.25">
      <c r="A220" s="43" t="s">
        <v>203</v>
      </c>
      <c r="B220" s="41" t="s">
        <v>97</v>
      </c>
      <c r="C220" s="39">
        <v>342</v>
      </c>
      <c r="D220" s="41">
        <v>1</v>
      </c>
      <c r="E220" s="3">
        <f t="shared" si="13"/>
        <v>342</v>
      </c>
      <c r="F220" s="28">
        <v>44562</v>
      </c>
      <c r="G220" s="29">
        <f t="shared" si="12"/>
        <v>1</v>
      </c>
      <c r="H220" s="29" t="str">
        <f>VLOOKUP(Tabela2[[#This Row],[Meses(numero)]],MÊS!A$1:B$12,2)</f>
        <v>janeiro</v>
      </c>
      <c r="I220" s="55">
        <f>DAY(Tabela2[[#This Row],[DATA]])</f>
        <v>1</v>
      </c>
      <c r="J220" s="30" t="s">
        <v>214</v>
      </c>
      <c r="K220" s="30"/>
      <c r="L220" s="30"/>
    </row>
    <row r="221" spans="1:12" x14ac:dyDescent="0.25">
      <c r="A221" s="43" t="s">
        <v>72</v>
      </c>
      <c r="B221" s="41" t="s">
        <v>167</v>
      </c>
      <c r="C221" s="39">
        <v>319</v>
      </c>
      <c r="D221" s="41">
        <v>1</v>
      </c>
      <c r="E221" s="3">
        <f t="shared" si="13"/>
        <v>319</v>
      </c>
      <c r="F221" s="28">
        <v>44562</v>
      </c>
      <c r="G221" s="29">
        <f t="shared" si="12"/>
        <v>1</v>
      </c>
      <c r="H221" s="29" t="str">
        <f>VLOOKUP(Tabela2[[#This Row],[Meses(numero)]],MÊS!A$1:B$12,2)</f>
        <v>janeiro</v>
      </c>
      <c r="I221" s="55">
        <f>DAY(Tabela2[[#This Row],[DATA]])</f>
        <v>1</v>
      </c>
      <c r="J221" s="30" t="s">
        <v>214</v>
      </c>
      <c r="K221" s="30"/>
      <c r="L221" s="30"/>
    </row>
    <row r="222" spans="1:12" x14ac:dyDescent="0.25">
      <c r="A222" s="43" t="s">
        <v>75</v>
      </c>
      <c r="B222" s="41" t="s">
        <v>99</v>
      </c>
      <c r="C222" s="39">
        <v>309</v>
      </c>
      <c r="D222" s="41">
        <v>1</v>
      </c>
      <c r="E222" s="3">
        <f t="shared" si="13"/>
        <v>309</v>
      </c>
      <c r="F222" s="28">
        <v>44562</v>
      </c>
      <c r="G222" s="29">
        <f t="shared" si="12"/>
        <v>1</v>
      </c>
      <c r="H222" s="29" t="str">
        <f>VLOOKUP(Tabela2[[#This Row],[Meses(numero)]],MÊS!A$1:B$12,2)</f>
        <v>janeiro</v>
      </c>
      <c r="I222" s="55">
        <f>DAY(Tabela2[[#This Row],[DATA]])</f>
        <v>1</v>
      </c>
      <c r="J222" s="30" t="s">
        <v>214</v>
      </c>
      <c r="K222" s="30"/>
      <c r="L222" s="30"/>
    </row>
    <row r="223" spans="1:12" x14ac:dyDescent="0.25">
      <c r="A223" s="43" t="s">
        <v>16</v>
      </c>
      <c r="B223" s="41" t="s">
        <v>168</v>
      </c>
      <c r="C223" s="39">
        <v>319</v>
      </c>
      <c r="D223" s="41">
        <v>1</v>
      </c>
      <c r="E223" s="3">
        <f t="shared" si="13"/>
        <v>319</v>
      </c>
      <c r="F223" s="28">
        <v>44562</v>
      </c>
      <c r="G223" s="29">
        <f t="shared" si="12"/>
        <v>1</v>
      </c>
      <c r="H223" s="29" t="str">
        <f>VLOOKUP(Tabela2[[#This Row],[Meses(numero)]],MÊS!A$1:B$12,2)</f>
        <v>janeiro</v>
      </c>
      <c r="I223" s="55">
        <f>DAY(Tabela2[[#This Row],[DATA]])</f>
        <v>1</v>
      </c>
      <c r="J223" s="30" t="s">
        <v>214</v>
      </c>
      <c r="K223" s="30"/>
      <c r="L223" s="30"/>
    </row>
    <row r="224" spans="1:12" x14ac:dyDescent="0.25">
      <c r="A224" s="43" t="s">
        <v>75</v>
      </c>
      <c r="B224" s="41" t="s">
        <v>169</v>
      </c>
      <c r="C224" s="39">
        <v>299</v>
      </c>
      <c r="D224" s="41">
        <v>1</v>
      </c>
      <c r="E224" s="3">
        <f t="shared" si="13"/>
        <v>299</v>
      </c>
      <c r="F224" s="28">
        <v>44562</v>
      </c>
      <c r="G224" s="29">
        <f t="shared" si="12"/>
        <v>1</v>
      </c>
      <c r="H224" s="29" t="str">
        <f>VLOOKUP(Tabela2[[#This Row],[Meses(numero)]],MÊS!A$1:B$12,2)</f>
        <v>janeiro</v>
      </c>
      <c r="I224" s="55">
        <f>DAY(Tabela2[[#This Row],[DATA]])</f>
        <v>1</v>
      </c>
      <c r="J224" s="30" t="s">
        <v>214</v>
      </c>
      <c r="K224" s="30"/>
      <c r="L224" s="30"/>
    </row>
    <row r="225" spans="1:12" x14ac:dyDescent="0.25">
      <c r="A225" s="43" t="s">
        <v>81</v>
      </c>
      <c r="B225" s="41" t="s">
        <v>170</v>
      </c>
      <c r="C225" s="39">
        <v>59.9</v>
      </c>
      <c r="D225" s="41">
        <v>1</v>
      </c>
      <c r="E225" s="3">
        <f t="shared" si="13"/>
        <v>59.9</v>
      </c>
      <c r="F225" s="28">
        <v>44562</v>
      </c>
      <c r="G225" s="29">
        <f t="shared" si="12"/>
        <v>1</v>
      </c>
      <c r="H225" s="29" t="str">
        <f>VLOOKUP(Tabela2[[#This Row],[Meses(numero)]],MÊS!A$1:B$12,2)</f>
        <v>janeiro</v>
      </c>
      <c r="I225" s="55">
        <f>DAY(Tabela2[[#This Row],[DATA]])</f>
        <v>1</v>
      </c>
      <c r="J225" s="30" t="s">
        <v>214</v>
      </c>
      <c r="K225" s="30"/>
      <c r="L225" s="30"/>
    </row>
    <row r="226" spans="1:12" x14ac:dyDescent="0.25">
      <c r="A226" s="43" t="s">
        <v>11</v>
      </c>
      <c r="B226" s="41" t="s">
        <v>9</v>
      </c>
      <c r="C226" s="39">
        <v>324</v>
      </c>
      <c r="D226" s="41">
        <v>1</v>
      </c>
      <c r="E226" s="3">
        <f t="shared" si="13"/>
        <v>324</v>
      </c>
      <c r="F226" s="28">
        <v>44562</v>
      </c>
      <c r="G226" s="29">
        <f t="shared" si="12"/>
        <v>1</v>
      </c>
      <c r="H226" s="29" t="str">
        <f>VLOOKUP(Tabela2[[#This Row],[Meses(numero)]],MÊS!A$1:B$12,2)</f>
        <v>janeiro</v>
      </c>
      <c r="I226" s="55">
        <f>DAY(Tabela2[[#This Row],[DATA]])</f>
        <v>1</v>
      </c>
      <c r="J226" s="30" t="s">
        <v>214</v>
      </c>
      <c r="K226" s="30"/>
      <c r="L226" s="30"/>
    </row>
    <row r="227" spans="1:12" x14ac:dyDescent="0.25">
      <c r="A227" s="44" t="s">
        <v>70</v>
      </c>
      <c r="B227" s="41" t="s">
        <v>132</v>
      </c>
      <c r="C227" s="39">
        <v>119</v>
      </c>
      <c r="D227" s="41">
        <v>1</v>
      </c>
      <c r="E227" s="3">
        <f t="shared" si="13"/>
        <v>119</v>
      </c>
      <c r="F227" s="28">
        <v>44562</v>
      </c>
      <c r="G227" s="29">
        <f t="shared" si="12"/>
        <v>1</v>
      </c>
      <c r="H227" s="29" t="str">
        <f>VLOOKUP(Tabela2[[#This Row],[Meses(numero)]],MÊS!A$1:B$12,2)</f>
        <v>janeiro</v>
      </c>
      <c r="I227" s="55">
        <f>DAY(Tabela2[[#This Row],[DATA]])</f>
        <v>1</v>
      </c>
      <c r="J227" s="30" t="s">
        <v>214</v>
      </c>
      <c r="K227" s="30"/>
      <c r="L227" s="30"/>
    </row>
    <row r="228" spans="1:12" x14ac:dyDescent="0.25">
      <c r="A228" s="43" t="s">
        <v>11</v>
      </c>
      <c r="B228" s="41" t="s">
        <v>101</v>
      </c>
      <c r="C228" s="39">
        <v>262</v>
      </c>
      <c r="D228" s="41">
        <v>1</v>
      </c>
      <c r="E228" s="3">
        <f t="shared" si="13"/>
        <v>262</v>
      </c>
      <c r="F228" s="28">
        <v>44562</v>
      </c>
      <c r="G228" s="29">
        <f t="shared" si="12"/>
        <v>1</v>
      </c>
      <c r="H228" s="29" t="str">
        <f>VLOOKUP(Tabela2[[#This Row],[Meses(numero)]],MÊS!A$1:B$12,2)</f>
        <v>janeiro</v>
      </c>
      <c r="I228" s="55">
        <f>DAY(Tabela2[[#This Row],[DATA]])</f>
        <v>1</v>
      </c>
      <c r="J228" s="30" t="s">
        <v>214</v>
      </c>
      <c r="K228" s="30"/>
      <c r="L228" s="30"/>
    </row>
    <row r="229" spans="1:12" x14ac:dyDescent="0.25">
      <c r="A229" s="43" t="s">
        <v>0</v>
      </c>
      <c r="B229" s="41" t="s">
        <v>156</v>
      </c>
      <c r="C229" s="39">
        <v>124</v>
      </c>
      <c r="D229" s="41">
        <v>1</v>
      </c>
      <c r="E229" s="3">
        <f t="shared" si="13"/>
        <v>124</v>
      </c>
      <c r="F229" s="28">
        <v>44562</v>
      </c>
      <c r="G229" s="29">
        <f t="shared" si="12"/>
        <v>1</v>
      </c>
      <c r="H229" s="29" t="str">
        <f>VLOOKUP(Tabela2[[#This Row],[Meses(numero)]],MÊS!A$1:B$12,2)</f>
        <v>janeiro</v>
      </c>
      <c r="I229" s="55">
        <f>DAY(Tabela2[[#This Row],[DATA]])</f>
        <v>1</v>
      </c>
      <c r="J229" s="30" t="s">
        <v>214</v>
      </c>
      <c r="K229" s="30"/>
      <c r="L229" s="30"/>
    </row>
    <row r="230" spans="1:12" x14ac:dyDescent="0.25">
      <c r="A230" s="43" t="s">
        <v>16</v>
      </c>
      <c r="B230" s="41" t="s">
        <v>104</v>
      </c>
      <c r="C230" s="39">
        <v>306</v>
      </c>
      <c r="D230" s="41">
        <v>1</v>
      </c>
      <c r="E230" s="3">
        <f t="shared" si="13"/>
        <v>306</v>
      </c>
      <c r="F230" s="28">
        <v>44562</v>
      </c>
      <c r="G230" s="29">
        <f t="shared" si="12"/>
        <v>1</v>
      </c>
      <c r="H230" s="29" t="str">
        <f>VLOOKUP(Tabela2[[#This Row],[Meses(numero)]],MÊS!A$1:B$12,2)</f>
        <v>janeiro</v>
      </c>
      <c r="I230" s="55">
        <f>DAY(Tabela2[[#This Row],[DATA]])</f>
        <v>1</v>
      </c>
      <c r="J230" s="30" t="s">
        <v>214</v>
      </c>
      <c r="K230" s="30"/>
      <c r="L230" s="30"/>
    </row>
    <row r="231" spans="1:12" x14ac:dyDescent="0.25">
      <c r="A231" s="43" t="s">
        <v>212</v>
      </c>
      <c r="B231" s="41" t="s">
        <v>171</v>
      </c>
      <c r="C231" s="39">
        <v>78.900000000000006</v>
      </c>
      <c r="D231" s="41">
        <v>1</v>
      </c>
      <c r="E231" s="3">
        <f t="shared" si="13"/>
        <v>78.900000000000006</v>
      </c>
      <c r="F231" s="28">
        <v>44562</v>
      </c>
      <c r="G231" s="29">
        <f t="shared" si="12"/>
        <v>1</v>
      </c>
      <c r="H231" s="29" t="str">
        <f>VLOOKUP(Tabela2[[#This Row],[Meses(numero)]],MÊS!A$1:B$12,2)</f>
        <v>janeiro</v>
      </c>
      <c r="I231" s="55">
        <f>DAY(Tabela2[[#This Row],[DATA]])</f>
        <v>1</v>
      </c>
      <c r="J231" s="30" t="s">
        <v>214</v>
      </c>
      <c r="K231" s="30"/>
      <c r="L231" s="30"/>
    </row>
    <row r="232" spans="1:12" x14ac:dyDescent="0.25">
      <c r="A232" s="43" t="s">
        <v>0</v>
      </c>
      <c r="B232" s="41" t="s">
        <v>115</v>
      </c>
      <c r="C232" s="39">
        <v>109.9</v>
      </c>
      <c r="D232" s="41">
        <v>1</v>
      </c>
      <c r="E232" s="3">
        <f t="shared" si="13"/>
        <v>109.9</v>
      </c>
      <c r="F232" s="28">
        <v>44562</v>
      </c>
      <c r="G232" s="29">
        <f t="shared" si="12"/>
        <v>1</v>
      </c>
      <c r="H232" s="29" t="str">
        <f>VLOOKUP(Tabela2[[#This Row],[Meses(numero)]],MÊS!A$1:B$12,2)</f>
        <v>janeiro</v>
      </c>
      <c r="I232" s="55">
        <f>DAY(Tabela2[[#This Row],[DATA]])</f>
        <v>1</v>
      </c>
      <c r="J232" s="30" t="s">
        <v>214</v>
      </c>
      <c r="K232" s="30"/>
      <c r="L232" s="30"/>
    </row>
    <row r="233" spans="1:12" x14ac:dyDescent="0.25">
      <c r="A233" s="43" t="s">
        <v>16</v>
      </c>
      <c r="B233" s="41" t="s">
        <v>104</v>
      </c>
      <c r="C233" s="39">
        <v>306</v>
      </c>
      <c r="D233" s="41">
        <v>1</v>
      </c>
      <c r="E233" s="3">
        <f t="shared" si="13"/>
        <v>306</v>
      </c>
      <c r="F233" s="28">
        <v>44562</v>
      </c>
      <c r="G233" s="29">
        <f t="shared" si="12"/>
        <v>1</v>
      </c>
      <c r="H233" s="29" t="str">
        <f>VLOOKUP(Tabela2[[#This Row],[Meses(numero)]],MÊS!A$1:B$12,2)</f>
        <v>janeiro</v>
      </c>
      <c r="I233" s="55">
        <f>DAY(Tabela2[[#This Row],[DATA]])</f>
        <v>1</v>
      </c>
      <c r="J233" s="30" t="s">
        <v>214</v>
      </c>
      <c r="K233" s="30"/>
      <c r="L233" s="30"/>
    </row>
    <row r="234" spans="1:12" x14ac:dyDescent="0.25">
      <c r="A234" s="43" t="s">
        <v>16</v>
      </c>
      <c r="B234" s="41" t="s">
        <v>147</v>
      </c>
      <c r="C234" s="39">
        <v>269</v>
      </c>
      <c r="D234" s="41">
        <v>1</v>
      </c>
      <c r="E234" s="3">
        <f t="shared" si="13"/>
        <v>269</v>
      </c>
      <c r="F234" s="28">
        <v>44562</v>
      </c>
      <c r="G234" s="29">
        <f t="shared" si="12"/>
        <v>1</v>
      </c>
      <c r="H234" s="29" t="str">
        <f>VLOOKUP(Tabela2[[#This Row],[Meses(numero)]],MÊS!A$1:B$12,2)</f>
        <v>janeiro</v>
      </c>
      <c r="I234" s="55">
        <f>DAY(Tabela2[[#This Row],[DATA]])</f>
        <v>1</v>
      </c>
      <c r="J234" s="30" t="s">
        <v>214</v>
      </c>
      <c r="K234" s="30"/>
      <c r="L234" s="30"/>
    </row>
    <row r="235" spans="1:12" x14ac:dyDescent="0.25">
      <c r="A235" s="43" t="s">
        <v>212</v>
      </c>
      <c r="B235" s="41" t="s">
        <v>172</v>
      </c>
      <c r="C235" s="39">
        <v>78.900000000000006</v>
      </c>
      <c r="D235" s="41">
        <v>1</v>
      </c>
      <c r="E235" s="3">
        <f t="shared" si="13"/>
        <v>78.900000000000006</v>
      </c>
      <c r="F235" s="28">
        <v>44562</v>
      </c>
      <c r="G235" s="29">
        <f t="shared" si="12"/>
        <v>1</v>
      </c>
      <c r="H235" s="29" t="str">
        <f>VLOOKUP(Tabela2[[#This Row],[Meses(numero)]],MÊS!A$1:B$12,2)</f>
        <v>janeiro</v>
      </c>
      <c r="I235" s="55">
        <f>DAY(Tabela2[[#This Row],[DATA]])</f>
        <v>1</v>
      </c>
      <c r="J235" s="30" t="s">
        <v>214</v>
      </c>
      <c r="K235" s="30"/>
      <c r="L235" s="30"/>
    </row>
    <row r="236" spans="1:12" x14ac:dyDescent="0.25">
      <c r="A236" s="43" t="s">
        <v>11</v>
      </c>
      <c r="B236" s="41" t="s">
        <v>114</v>
      </c>
      <c r="C236" s="39">
        <v>324</v>
      </c>
      <c r="D236" s="41">
        <v>1</v>
      </c>
      <c r="E236" s="3">
        <f t="shared" si="13"/>
        <v>324</v>
      </c>
      <c r="F236" s="28">
        <v>44562</v>
      </c>
      <c r="G236" s="29">
        <f t="shared" si="12"/>
        <v>1</v>
      </c>
      <c r="H236" s="29" t="str">
        <f>VLOOKUP(Tabela2[[#This Row],[Meses(numero)]],MÊS!A$1:B$12,2)</f>
        <v>janeiro</v>
      </c>
      <c r="I236" s="55">
        <f>DAY(Tabela2[[#This Row],[DATA]])</f>
        <v>1</v>
      </c>
      <c r="J236" s="30" t="s">
        <v>214</v>
      </c>
      <c r="K236" s="30"/>
      <c r="L236" s="30"/>
    </row>
    <row r="237" spans="1:12" x14ac:dyDescent="0.25">
      <c r="A237" s="43" t="s">
        <v>72</v>
      </c>
      <c r="B237" s="41" t="s">
        <v>173</v>
      </c>
      <c r="C237" s="39">
        <v>329</v>
      </c>
      <c r="D237" s="41">
        <v>1</v>
      </c>
      <c r="E237" s="3">
        <f t="shared" si="13"/>
        <v>329</v>
      </c>
      <c r="F237" s="28">
        <v>44562</v>
      </c>
      <c r="G237" s="29">
        <f t="shared" si="12"/>
        <v>1</v>
      </c>
      <c r="H237" s="29" t="str">
        <f>VLOOKUP(Tabela2[[#This Row],[Meses(numero)]],MÊS!A$1:B$12,2)</f>
        <v>janeiro</v>
      </c>
      <c r="I237" s="55">
        <f>DAY(Tabela2[[#This Row],[DATA]])</f>
        <v>1</v>
      </c>
      <c r="J237" s="30" t="s">
        <v>214</v>
      </c>
      <c r="K237" s="30"/>
      <c r="L237" s="30"/>
    </row>
    <row r="238" spans="1:12" x14ac:dyDescent="0.25">
      <c r="A238" s="43" t="s">
        <v>73</v>
      </c>
      <c r="B238" s="41" t="s">
        <v>174</v>
      </c>
      <c r="C238" s="39">
        <v>324.57</v>
      </c>
      <c r="D238" s="41">
        <v>1</v>
      </c>
      <c r="E238" s="3">
        <f t="shared" si="13"/>
        <v>324.57</v>
      </c>
      <c r="F238" s="28">
        <v>44562</v>
      </c>
      <c r="G238" s="29">
        <f t="shared" si="12"/>
        <v>1</v>
      </c>
      <c r="H238" s="29" t="str">
        <f>VLOOKUP(Tabela2[[#This Row],[Meses(numero)]],MÊS!A$1:B$12,2)</f>
        <v>janeiro</v>
      </c>
      <c r="I238" s="55">
        <f>DAY(Tabela2[[#This Row],[DATA]])</f>
        <v>1</v>
      </c>
      <c r="J238" s="30" t="s">
        <v>214</v>
      </c>
      <c r="K238" s="30"/>
      <c r="L238" s="30"/>
    </row>
    <row r="239" spans="1:12" x14ac:dyDescent="0.25">
      <c r="A239" s="43" t="s">
        <v>203</v>
      </c>
      <c r="B239" s="41" t="s">
        <v>175</v>
      </c>
      <c r="C239" s="39">
        <v>279</v>
      </c>
      <c r="D239" s="41">
        <v>1</v>
      </c>
      <c r="E239" s="3">
        <f t="shared" si="13"/>
        <v>279</v>
      </c>
      <c r="F239" s="28">
        <v>44562</v>
      </c>
      <c r="G239" s="29">
        <f t="shared" si="12"/>
        <v>1</v>
      </c>
      <c r="H239" s="29" t="str">
        <f>VLOOKUP(Tabela2[[#This Row],[Meses(numero)]],MÊS!A$1:B$12,2)</f>
        <v>janeiro</v>
      </c>
      <c r="I239" s="55">
        <f>DAY(Tabela2[[#This Row],[DATA]])</f>
        <v>1</v>
      </c>
      <c r="J239" s="30" t="s">
        <v>214</v>
      </c>
      <c r="K239" s="30"/>
      <c r="L239" s="30"/>
    </row>
    <row r="240" spans="1:12" x14ac:dyDescent="0.25">
      <c r="A240" s="43" t="s">
        <v>16</v>
      </c>
      <c r="B240" s="41" t="s">
        <v>163</v>
      </c>
      <c r="C240" s="39">
        <v>299</v>
      </c>
      <c r="D240" s="41">
        <v>1</v>
      </c>
      <c r="E240" s="3">
        <f t="shared" si="13"/>
        <v>299</v>
      </c>
      <c r="F240" s="28">
        <v>44562</v>
      </c>
      <c r="G240" s="29">
        <f t="shared" si="12"/>
        <v>1</v>
      </c>
      <c r="H240" s="29" t="str">
        <f>VLOOKUP(Tabela2[[#This Row],[Meses(numero)]],MÊS!A$1:B$12,2)</f>
        <v>janeiro</v>
      </c>
      <c r="I240" s="55">
        <f>DAY(Tabela2[[#This Row],[DATA]])</f>
        <v>1</v>
      </c>
      <c r="J240" s="30" t="s">
        <v>214</v>
      </c>
      <c r="K240" s="30"/>
      <c r="L240" s="30"/>
    </row>
    <row r="241" spans="1:12" x14ac:dyDescent="0.25">
      <c r="A241" s="43" t="s">
        <v>16</v>
      </c>
      <c r="B241" s="41" t="s">
        <v>176</v>
      </c>
      <c r="C241" s="39">
        <v>312</v>
      </c>
      <c r="D241" s="41">
        <v>1</v>
      </c>
      <c r="E241" s="3">
        <f t="shared" si="13"/>
        <v>312</v>
      </c>
      <c r="F241" s="28">
        <v>44562</v>
      </c>
      <c r="G241" s="29">
        <f t="shared" si="12"/>
        <v>1</v>
      </c>
      <c r="H241" s="29" t="str">
        <f>VLOOKUP(Tabela2[[#This Row],[Meses(numero)]],MÊS!A$1:B$12,2)</f>
        <v>janeiro</v>
      </c>
      <c r="I241" s="55">
        <f>DAY(Tabela2[[#This Row],[DATA]])</f>
        <v>1</v>
      </c>
      <c r="J241" s="30" t="s">
        <v>214</v>
      </c>
      <c r="K241" s="30"/>
      <c r="L241" s="30"/>
    </row>
    <row r="242" spans="1:12" x14ac:dyDescent="0.25">
      <c r="A242" s="43" t="s">
        <v>73</v>
      </c>
      <c r="B242" s="41" t="s">
        <v>177</v>
      </c>
      <c r="C242" s="39">
        <v>239.9</v>
      </c>
      <c r="D242" s="41">
        <v>1</v>
      </c>
      <c r="E242" s="3">
        <f t="shared" si="13"/>
        <v>239.9</v>
      </c>
      <c r="F242" s="28">
        <v>44562</v>
      </c>
      <c r="G242" s="29">
        <f t="shared" si="12"/>
        <v>1</v>
      </c>
      <c r="H242" s="29" t="str">
        <f>VLOOKUP(Tabela2[[#This Row],[Meses(numero)]],MÊS!A$1:B$12,2)</f>
        <v>janeiro</v>
      </c>
      <c r="I242" s="55">
        <f>DAY(Tabela2[[#This Row],[DATA]])</f>
        <v>1</v>
      </c>
      <c r="J242" s="30" t="s">
        <v>214</v>
      </c>
      <c r="K242" s="30"/>
      <c r="L242" s="30"/>
    </row>
    <row r="243" spans="1:12" x14ac:dyDescent="0.25">
      <c r="A243" s="43" t="s">
        <v>211</v>
      </c>
      <c r="B243" s="41" t="s">
        <v>161</v>
      </c>
      <c r="C243" s="39">
        <v>289</v>
      </c>
      <c r="D243" s="41">
        <v>1</v>
      </c>
      <c r="E243" s="3">
        <f t="shared" si="13"/>
        <v>289</v>
      </c>
      <c r="F243" s="28">
        <v>44562</v>
      </c>
      <c r="G243" s="29">
        <f t="shared" si="12"/>
        <v>1</v>
      </c>
      <c r="H243" s="29" t="str">
        <f>VLOOKUP(Tabela2[[#This Row],[Meses(numero)]],MÊS!A$1:B$12,2)</f>
        <v>janeiro</v>
      </c>
      <c r="I243" s="55">
        <f>DAY(Tabela2[[#This Row],[DATA]])</f>
        <v>1</v>
      </c>
      <c r="J243" s="30" t="s">
        <v>214</v>
      </c>
      <c r="K243" s="30"/>
      <c r="L243" s="30"/>
    </row>
    <row r="244" spans="1:12" x14ac:dyDescent="0.25">
      <c r="A244" s="43" t="s">
        <v>82</v>
      </c>
      <c r="B244" s="41" t="s">
        <v>144</v>
      </c>
      <c r="C244" s="39">
        <v>124</v>
      </c>
      <c r="D244" s="41">
        <v>1</v>
      </c>
      <c r="E244" s="3">
        <f t="shared" si="13"/>
        <v>124</v>
      </c>
      <c r="F244" s="28">
        <v>44562</v>
      </c>
      <c r="G244" s="29">
        <f t="shared" si="12"/>
        <v>1</v>
      </c>
      <c r="H244" s="29" t="str">
        <f>VLOOKUP(Tabela2[[#This Row],[Meses(numero)]],MÊS!A$1:B$12,2)</f>
        <v>janeiro</v>
      </c>
      <c r="I244" s="55">
        <f>DAY(Tabela2[[#This Row],[DATA]])</f>
        <v>1</v>
      </c>
      <c r="J244" s="30" t="s">
        <v>214</v>
      </c>
      <c r="K244" s="30"/>
      <c r="L244" s="30"/>
    </row>
    <row r="245" spans="1:12" x14ac:dyDescent="0.25">
      <c r="A245" s="43" t="s">
        <v>73</v>
      </c>
      <c r="B245" s="41" t="s">
        <v>178</v>
      </c>
      <c r="C245" s="39">
        <v>239.9</v>
      </c>
      <c r="D245" s="41">
        <v>1</v>
      </c>
      <c r="E245" s="3">
        <f t="shared" si="13"/>
        <v>239.9</v>
      </c>
      <c r="F245" s="28">
        <v>44562</v>
      </c>
      <c r="G245" s="29">
        <f t="shared" si="12"/>
        <v>1</v>
      </c>
      <c r="H245" s="29" t="str">
        <f>VLOOKUP(Tabela2[[#This Row],[Meses(numero)]],MÊS!A$1:B$12,2)</f>
        <v>janeiro</v>
      </c>
      <c r="I245" s="55">
        <f>DAY(Tabela2[[#This Row],[DATA]])</f>
        <v>1</v>
      </c>
      <c r="J245" s="30" t="s">
        <v>214</v>
      </c>
      <c r="K245" s="30"/>
      <c r="L245" s="30"/>
    </row>
    <row r="246" spans="1:12" x14ac:dyDescent="0.25">
      <c r="A246" s="43" t="s">
        <v>213</v>
      </c>
      <c r="B246" s="41" t="s">
        <v>179</v>
      </c>
      <c r="C246" s="39">
        <v>84</v>
      </c>
      <c r="D246" s="41">
        <v>1</v>
      </c>
      <c r="E246" s="3">
        <f t="shared" si="13"/>
        <v>84</v>
      </c>
      <c r="F246" s="28">
        <v>44562</v>
      </c>
      <c r="G246" s="29">
        <f t="shared" si="12"/>
        <v>1</v>
      </c>
      <c r="H246" s="29" t="str">
        <f>VLOOKUP(Tabela2[[#This Row],[Meses(numero)]],MÊS!A$1:B$12,2)</f>
        <v>janeiro</v>
      </c>
      <c r="I246" s="55">
        <f>DAY(Tabela2[[#This Row],[DATA]])</f>
        <v>1</v>
      </c>
      <c r="J246" s="30" t="s">
        <v>214</v>
      </c>
      <c r="K246" s="30"/>
      <c r="L246" s="30"/>
    </row>
    <row r="247" spans="1:12" x14ac:dyDescent="0.25">
      <c r="A247" s="43" t="s">
        <v>81</v>
      </c>
      <c r="B247" s="41" t="s">
        <v>180</v>
      </c>
      <c r="C247" s="39">
        <v>126</v>
      </c>
      <c r="D247" s="41">
        <v>1</v>
      </c>
      <c r="E247" s="3">
        <f t="shared" si="13"/>
        <v>126</v>
      </c>
      <c r="F247" s="28">
        <v>44562</v>
      </c>
      <c r="G247" s="29">
        <f t="shared" si="12"/>
        <v>1</v>
      </c>
      <c r="H247" s="29" t="str">
        <f>VLOOKUP(Tabela2[[#This Row],[Meses(numero)]],MÊS!A$1:B$12,2)</f>
        <v>janeiro</v>
      </c>
      <c r="I247" s="55">
        <f>DAY(Tabela2[[#This Row],[DATA]])</f>
        <v>1</v>
      </c>
      <c r="J247" s="30" t="s">
        <v>214</v>
      </c>
      <c r="K247" s="30"/>
      <c r="L247" s="30"/>
    </row>
    <row r="248" spans="1:12" x14ac:dyDescent="0.25">
      <c r="A248" s="43" t="s">
        <v>0</v>
      </c>
      <c r="B248" s="41" t="s">
        <v>156</v>
      </c>
      <c r="C248" s="39">
        <v>124</v>
      </c>
      <c r="D248" s="41">
        <v>1</v>
      </c>
      <c r="E248" s="3">
        <f t="shared" si="13"/>
        <v>124</v>
      </c>
      <c r="F248" s="28">
        <v>44562</v>
      </c>
      <c r="G248" s="29">
        <f t="shared" si="12"/>
        <v>1</v>
      </c>
      <c r="H248" s="29" t="str">
        <f>VLOOKUP(Tabela2[[#This Row],[Meses(numero)]],MÊS!A$1:B$12,2)</f>
        <v>janeiro</v>
      </c>
      <c r="I248" s="55">
        <f>DAY(Tabela2[[#This Row],[DATA]])</f>
        <v>1</v>
      </c>
      <c r="J248" s="30" t="s">
        <v>214</v>
      </c>
      <c r="K248" s="30"/>
      <c r="L248" s="30"/>
    </row>
    <row r="249" spans="1:12" x14ac:dyDescent="0.25">
      <c r="A249" s="43" t="s">
        <v>16</v>
      </c>
      <c r="B249" s="41" t="s">
        <v>117</v>
      </c>
      <c r="C249" s="39">
        <v>269</v>
      </c>
      <c r="D249" s="41">
        <v>1</v>
      </c>
      <c r="E249" s="3">
        <f t="shared" si="13"/>
        <v>269</v>
      </c>
      <c r="F249" s="28">
        <v>44562</v>
      </c>
      <c r="G249" s="29">
        <f t="shared" si="12"/>
        <v>1</v>
      </c>
      <c r="H249" s="29" t="str">
        <f>VLOOKUP(Tabela2[[#This Row],[Meses(numero)]],MÊS!A$1:B$12,2)</f>
        <v>janeiro</v>
      </c>
      <c r="I249" s="55">
        <f>DAY(Tabela2[[#This Row],[DATA]])</f>
        <v>1</v>
      </c>
      <c r="J249" s="30" t="s">
        <v>214</v>
      </c>
      <c r="K249" s="30"/>
      <c r="L249" s="30"/>
    </row>
    <row r="250" spans="1:12" x14ac:dyDescent="0.25">
      <c r="A250" s="43" t="s">
        <v>73</v>
      </c>
      <c r="B250" s="41" t="s">
        <v>177</v>
      </c>
      <c r="C250" s="39">
        <v>239.9</v>
      </c>
      <c r="D250" s="41">
        <v>1</v>
      </c>
      <c r="E250" s="3">
        <f t="shared" si="13"/>
        <v>239.9</v>
      </c>
      <c r="F250" s="28">
        <v>44562</v>
      </c>
      <c r="G250" s="29">
        <f t="shared" si="12"/>
        <v>1</v>
      </c>
      <c r="H250" s="29" t="str">
        <f>VLOOKUP(Tabela2[[#This Row],[Meses(numero)]],MÊS!A$1:B$12,2)</f>
        <v>janeiro</v>
      </c>
      <c r="I250" s="55">
        <f>DAY(Tabela2[[#This Row],[DATA]])</f>
        <v>1</v>
      </c>
      <c r="J250" s="30" t="s">
        <v>214</v>
      </c>
      <c r="K250" s="30"/>
      <c r="L250" s="30"/>
    </row>
    <row r="251" spans="1:12" x14ac:dyDescent="0.25">
      <c r="A251" s="43" t="s">
        <v>81</v>
      </c>
      <c r="B251" s="41" t="s">
        <v>181</v>
      </c>
      <c r="C251" s="39">
        <v>286</v>
      </c>
      <c r="D251" s="41">
        <v>1</v>
      </c>
      <c r="E251" s="3">
        <f t="shared" si="13"/>
        <v>286</v>
      </c>
      <c r="F251" s="28">
        <v>44562</v>
      </c>
      <c r="G251" s="29">
        <f t="shared" si="12"/>
        <v>1</v>
      </c>
      <c r="H251" s="29" t="str">
        <f>VLOOKUP(Tabela2[[#This Row],[Meses(numero)]],MÊS!A$1:B$12,2)</f>
        <v>janeiro</v>
      </c>
      <c r="I251" s="55">
        <f>DAY(Tabela2[[#This Row],[DATA]])</f>
        <v>1</v>
      </c>
      <c r="J251" s="30" t="s">
        <v>214</v>
      </c>
      <c r="K251" s="30"/>
      <c r="L251" s="30"/>
    </row>
    <row r="252" spans="1:12" x14ac:dyDescent="0.25">
      <c r="A252" s="43" t="s">
        <v>16</v>
      </c>
      <c r="B252" s="41" t="s">
        <v>117</v>
      </c>
      <c r="C252" s="39">
        <v>269</v>
      </c>
      <c r="D252" s="41">
        <v>1</v>
      </c>
      <c r="E252" s="3">
        <f t="shared" si="13"/>
        <v>269</v>
      </c>
      <c r="F252" s="28">
        <v>44562</v>
      </c>
      <c r="G252" s="29">
        <f t="shared" si="12"/>
        <v>1</v>
      </c>
      <c r="H252" s="29" t="str">
        <f>VLOOKUP(Tabela2[[#This Row],[Meses(numero)]],MÊS!A$1:B$12,2)</f>
        <v>janeiro</v>
      </c>
      <c r="I252" s="55">
        <f>DAY(Tabela2[[#This Row],[DATA]])</f>
        <v>1</v>
      </c>
      <c r="J252" s="30" t="s">
        <v>214</v>
      </c>
      <c r="K252" s="30"/>
      <c r="L252" s="30"/>
    </row>
    <row r="253" spans="1:12" x14ac:dyDescent="0.25">
      <c r="A253" s="43" t="s">
        <v>81</v>
      </c>
      <c r="B253" s="41" t="s">
        <v>182</v>
      </c>
      <c r="C253" s="39">
        <v>297</v>
      </c>
      <c r="D253" s="41">
        <v>1</v>
      </c>
      <c r="E253" s="3">
        <f t="shared" si="13"/>
        <v>297</v>
      </c>
      <c r="F253" s="28">
        <v>44562</v>
      </c>
      <c r="G253" s="29">
        <f t="shared" si="12"/>
        <v>1</v>
      </c>
      <c r="H253" s="29" t="str">
        <f>VLOOKUP(Tabela2[[#This Row],[Meses(numero)]],MÊS!A$1:B$12,2)</f>
        <v>janeiro</v>
      </c>
      <c r="I253" s="55">
        <f>DAY(Tabela2[[#This Row],[DATA]])</f>
        <v>1</v>
      </c>
      <c r="J253" s="30" t="s">
        <v>214</v>
      </c>
      <c r="K253" s="30"/>
      <c r="L253" s="30"/>
    </row>
    <row r="254" spans="1:12" x14ac:dyDescent="0.25">
      <c r="A254" s="43" t="s">
        <v>11</v>
      </c>
      <c r="B254" s="41" t="s">
        <v>116</v>
      </c>
      <c r="C254" s="39">
        <v>317</v>
      </c>
      <c r="D254" s="41">
        <v>2</v>
      </c>
      <c r="E254" s="3">
        <f t="shared" si="13"/>
        <v>634</v>
      </c>
      <c r="F254" s="28">
        <v>44562</v>
      </c>
      <c r="G254" s="29">
        <f t="shared" si="12"/>
        <v>1</v>
      </c>
      <c r="H254" s="29" t="str">
        <f>VLOOKUP(Tabela2[[#This Row],[Meses(numero)]],MÊS!A$1:B$12,2)</f>
        <v>janeiro</v>
      </c>
      <c r="I254" s="55">
        <f>DAY(Tabela2[[#This Row],[DATA]])</f>
        <v>1</v>
      </c>
      <c r="J254" s="30" t="s">
        <v>214</v>
      </c>
      <c r="K254" s="30"/>
      <c r="L254" s="30"/>
    </row>
    <row r="255" spans="1:12" x14ac:dyDescent="0.25">
      <c r="A255" s="43" t="s">
        <v>16</v>
      </c>
      <c r="B255" s="41" t="s">
        <v>183</v>
      </c>
      <c r="C255" s="39">
        <v>224</v>
      </c>
      <c r="D255" s="41">
        <v>1</v>
      </c>
      <c r="E255" s="3">
        <f t="shared" si="13"/>
        <v>224</v>
      </c>
      <c r="F255" s="28">
        <v>44562</v>
      </c>
      <c r="G255" s="29">
        <f t="shared" si="12"/>
        <v>1</v>
      </c>
      <c r="H255" s="29" t="str">
        <f>VLOOKUP(Tabela2[[#This Row],[Meses(numero)]],MÊS!A$1:B$12,2)</f>
        <v>janeiro</v>
      </c>
      <c r="I255" s="55">
        <f>DAY(Tabela2[[#This Row],[DATA]])</f>
        <v>1</v>
      </c>
      <c r="J255" s="30" t="s">
        <v>214</v>
      </c>
      <c r="K255" s="30"/>
      <c r="L255" s="30"/>
    </row>
    <row r="256" spans="1:12" x14ac:dyDescent="0.25">
      <c r="A256" s="43" t="s">
        <v>75</v>
      </c>
      <c r="B256" s="41" t="s">
        <v>119</v>
      </c>
      <c r="C256" s="39">
        <v>242</v>
      </c>
      <c r="D256" s="41">
        <v>1</v>
      </c>
      <c r="E256" s="3">
        <f t="shared" si="13"/>
        <v>242</v>
      </c>
      <c r="F256" s="28">
        <v>44562</v>
      </c>
      <c r="G256" s="29">
        <f t="shared" si="12"/>
        <v>1</v>
      </c>
      <c r="H256" s="29" t="str">
        <f>VLOOKUP(Tabela2[[#This Row],[Meses(numero)]],MÊS!A$1:B$12,2)</f>
        <v>janeiro</v>
      </c>
      <c r="I256" s="55">
        <f>DAY(Tabela2[[#This Row],[DATA]])</f>
        <v>1</v>
      </c>
      <c r="J256" s="30" t="s">
        <v>214</v>
      </c>
      <c r="K256" s="30"/>
      <c r="L256" s="30"/>
    </row>
    <row r="257" spans="1:12" x14ac:dyDescent="0.25">
      <c r="A257" s="43" t="s">
        <v>8</v>
      </c>
      <c r="B257" s="41" t="s">
        <v>124</v>
      </c>
      <c r="C257" s="39">
        <v>42</v>
      </c>
      <c r="D257" s="41">
        <v>1</v>
      </c>
      <c r="E257" s="3">
        <f t="shared" si="13"/>
        <v>42</v>
      </c>
      <c r="F257" s="28">
        <v>44562</v>
      </c>
      <c r="G257" s="29">
        <f t="shared" si="12"/>
        <v>1</v>
      </c>
      <c r="H257" s="29" t="str">
        <f>VLOOKUP(Tabela2[[#This Row],[Meses(numero)]],MÊS!A$1:B$12,2)</f>
        <v>janeiro</v>
      </c>
      <c r="I257" s="55">
        <f>DAY(Tabela2[[#This Row],[DATA]])</f>
        <v>1</v>
      </c>
      <c r="J257" s="30" t="s">
        <v>214</v>
      </c>
      <c r="K257" s="30"/>
      <c r="L257" s="30"/>
    </row>
    <row r="258" spans="1:12" x14ac:dyDescent="0.25">
      <c r="A258" s="43" t="s">
        <v>208</v>
      </c>
      <c r="B258" s="41" t="s">
        <v>142</v>
      </c>
      <c r="C258" s="39">
        <v>327</v>
      </c>
      <c r="D258" s="41">
        <v>1</v>
      </c>
      <c r="E258" s="3">
        <f t="shared" si="13"/>
        <v>327</v>
      </c>
      <c r="F258" s="28">
        <v>44562</v>
      </c>
      <c r="G258" s="29">
        <f t="shared" ref="G258:G321" si="14">MONTH(F258)</f>
        <v>1</v>
      </c>
      <c r="H258" s="29" t="str">
        <f>VLOOKUP(Tabela2[[#This Row],[Meses(numero)]],MÊS!A$1:B$12,2)</f>
        <v>janeiro</v>
      </c>
      <c r="I258" s="55">
        <f>DAY(Tabela2[[#This Row],[DATA]])</f>
        <v>1</v>
      </c>
      <c r="J258" s="30" t="s">
        <v>214</v>
      </c>
      <c r="K258" s="30"/>
      <c r="L258" s="30"/>
    </row>
    <row r="259" spans="1:12" x14ac:dyDescent="0.25">
      <c r="A259" s="43" t="s">
        <v>203</v>
      </c>
      <c r="B259" s="41" t="s">
        <v>184</v>
      </c>
      <c r="C259" s="39">
        <v>342</v>
      </c>
      <c r="D259" s="41">
        <v>1</v>
      </c>
      <c r="E259" s="3">
        <f t="shared" si="13"/>
        <v>342</v>
      </c>
      <c r="F259" s="28">
        <v>44562</v>
      </c>
      <c r="G259" s="29">
        <f t="shared" si="14"/>
        <v>1</v>
      </c>
      <c r="H259" s="29" t="str">
        <f>VLOOKUP(Tabela2[[#This Row],[Meses(numero)]],MÊS!A$1:B$12,2)</f>
        <v>janeiro</v>
      </c>
      <c r="I259" s="55">
        <f>DAY(Tabela2[[#This Row],[DATA]])</f>
        <v>1</v>
      </c>
      <c r="J259" s="30" t="s">
        <v>214</v>
      </c>
      <c r="K259" s="30"/>
      <c r="L259" s="30"/>
    </row>
    <row r="260" spans="1:12" x14ac:dyDescent="0.25">
      <c r="A260" s="43" t="s">
        <v>8</v>
      </c>
      <c r="B260" s="41" t="s">
        <v>185</v>
      </c>
      <c r="C260" s="39">
        <v>46</v>
      </c>
      <c r="D260" s="41">
        <v>1</v>
      </c>
      <c r="E260" s="3">
        <f t="shared" ref="E260:E298" si="15">C260*D260</f>
        <v>46</v>
      </c>
      <c r="F260" s="28">
        <v>44562</v>
      </c>
      <c r="G260" s="29">
        <f t="shared" si="14"/>
        <v>1</v>
      </c>
      <c r="H260" s="29" t="str">
        <f>VLOOKUP(Tabela2[[#This Row],[Meses(numero)]],MÊS!A$1:B$12,2)</f>
        <v>janeiro</v>
      </c>
      <c r="I260" s="55">
        <f>DAY(Tabela2[[#This Row],[DATA]])</f>
        <v>1</v>
      </c>
      <c r="J260" s="30" t="s">
        <v>214</v>
      </c>
      <c r="K260" s="30"/>
      <c r="L260" s="30"/>
    </row>
    <row r="261" spans="1:12" x14ac:dyDescent="0.25">
      <c r="A261" s="43" t="s">
        <v>16</v>
      </c>
      <c r="B261" s="41" t="s">
        <v>186</v>
      </c>
      <c r="C261" s="39">
        <v>306</v>
      </c>
      <c r="D261" s="41">
        <v>1</v>
      </c>
      <c r="E261" s="3">
        <f t="shared" si="15"/>
        <v>306</v>
      </c>
      <c r="F261" s="28">
        <v>44562</v>
      </c>
      <c r="G261" s="29">
        <f t="shared" si="14"/>
        <v>1</v>
      </c>
      <c r="H261" s="29" t="str">
        <f>VLOOKUP(Tabela2[[#This Row],[Meses(numero)]],MÊS!A$1:B$12,2)</f>
        <v>janeiro</v>
      </c>
      <c r="I261" s="55">
        <f>DAY(Tabela2[[#This Row],[DATA]])</f>
        <v>1</v>
      </c>
      <c r="J261" s="30" t="s">
        <v>214</v>
      </c>
      <c r="K261" s="30"/>
      <c r="L261" s="30"/>
    </row>
    <row r="262" spans="1:12" x14ac:dyDescent="0.25">
      <c r="A262" s="43" t="s">
        <v>81</v>
      </c>
      <c r="B262" s="41" t="s">
        <v>170</v>
      </c>
      <c r="C262" s="39">
        <v>59.9</v>
      </c>
      <c r="D262" s="41">
        <v>1</v>
      </c>
      <c r="E262" s="3">
        <f t="shared" si="15"/>
        <v>59.9</v>
      </c>
      <c r="F262" s="28">
        <v>44562</v>
      </c>
      <c r="G262" s="29">
        <f t="shared" si="14"/>
        <v>1</v>
      </c>
      <c r="H262" s="29" t="str">
        <f>VLOOKUP(Tabela2[[#This Row],[Meses(numero)]],MÊS!A$1:B$12,2)</f>
        <v>janeiro</v>
      </c>
      <c r="I262" s="55">
        <f>DAY(Tabela2[[#This Row],[DATA]])</f>
        <v>1</v>
      </c>
      <c r="J262" s="30" t="s">
        <v>214</v>
      </c>
      <c r="K262" s="30"/>
      <c r="L262" s="30"/>
    </row>
    <row r="263" spans="1:12" x14ac:dyDescent="0.25">
      <c r="A263" s="43" t="s">
        <v>13</v>
      </c>
      <c r="B263" s="41" t="s">
        <v>402</v>
      </c>
      <c r="C263" s="39">
        <v>274</v>
      </c>
      <c r="D263" s="41">
        <v>1</v>
      </c>
      <c r="E263" s="3">
        <f t="shared" si="15"/>
        <v>274</v>
      </c>
      <c r="F263" s="28">
        <v>44562</v>
      </c>
      <c r="G263" s="29">
        <f t="shared" si="14"/>
        <v>1</v>
      </c>
      <c r="H263" s="29" t="str">
        <f>VLOOKUP(Tabela2[[#This Row],[Meses(numero)]],MÊS!A$1:B$12,2)</f>
        <v>janeiro</v>
      </c>
      <c r="I263" s="55">
        <f>DAY(Tabela2[[#This Row],[DATA]])</f>
        <v>1</v>
      </c>
      <c r="J263" s="30" t="s">
        <v>214</v>
      </c>
      <c r="K263" s="30"/>
      <c r="L263" s="30"/>
    </row>
    <row r="264" spans="1:12" x14ac:dyDescent="0.25">
      <c r="A264" s="43" t="s">
        <v>16</v>
      </c>
      <c r="B264" s="41" t="s">
        <v>104</v>
      </c>
      <c r="C264" s="39">
        <v>294</v>
      </c>
      <c r="D264" s="41">
        <v>1</v>
      </c>
      <c r="E264" s="3">
        <f t="shared" si="15"/>
        <v>294</v>
      </c>
      <c r="F264" s="28">
        <v>44562</v>
      </c>
      <c r="G264" s="29">
        <f t="shared" si="14"/>
        <v>1</v>
      </c>
      <c r="H264" s="29" t="str">
        <f>VLOOKUP(Tabela2[[#This Row],[Meses(numero)]],MÊS!A$1:B$12,2)</f>
        <v>janeiro</v>
      </c>
      <c r="I264" s="55">
        <f>DAY(Tabela2[[#This Row],[DATA]])</f>
        <v>1</v>
      </c>
      <c r="J264" s="30" t="s">
        <v>214</v>
      </c>
      <c r="K264" s="30"/>
      <c r="L264" s="30"/>
    </row>
    <row r="265" spans="1:12" x14ac:dyDescent="0.25">
      <c r="A265" s="43" t="s">
        <v>73</v>
      </c>
      <c r="B265" s="41" t="s">
        <v>187</v>
      </c>
      <c r="C265" s="39">
        <v>249</v>
      </c>
      <c r="D265" s="41">
        <v>1</v>
      </c>
      <c r="E265" s="3">
        <f t="shared" si="15"/>
        <v>249</v>
      </c>
      <c r="F265" s="28">
        <v>44562</v>
      </c>
      <c r="G265" s="29">
        <f t="shared" si="14"/>
        <v>1</v>
      </c>
      <c r="H265" s="29" t="str">
        <f>VLOOKUP(Tabela2[[#This Row],[Meses(numero)]],MÊS!A$1:B$12,2)</f>
        <v>janeiro</v>
      </c>
      <c r="I265" s="55">
        <f>DAY(Tabela2[[#This Row],[DATA]])</f>
        <v>1</v>
      </c>
      <c r="J265" s="30" t="s">
        <v>214</v>
      </c>
      <c r="K265" s="30"/>
      <c r="L265" s="30"/>
    </row>
    <row r="266" spans="1:12" x14ac:dyDescent="0.25">
      <c r="A266" s="43" t="s">
        <v>11</v>
      </c>
      <c r="B266" s="41" t="s">
        <v>188</v>
      </c>
      <c r="C266" s="39">
        <v>306</v>
      </c>
      <c r="D266" s="41">
        <v>1</v>
      </c>
      <c r="E266" s="3">
        <f t="shared" si="15"/>
        <v>306</v>
      </c>
      <c r="F266" s="28">
        <v>44562</v>
      </c>
      <c r="G266" s="29">
        <f t="shared" si="14"/>
        <v>1</v>
      </c>
      <c r="H266" s="29" t="str">
        <f>VLOOKUP(Tabela2[[#This Row],[Meses(numero)]],MÊS!A$1:B$12,2)</f>
        <v>janeiro</v>
      </c>
      <c r="I266" s="55">
        <f>DAY(Tabela2[[#This Row],[DATA]])</f>
        <v>1</v>
      </c>
      <c r="J266" s="30" t="s">
        <v>214</v>
      </c>
      <c r="K266" s="30"/>
      <c r="L266" s="30"/>
    </row>
    <row r="267" spans="1:12" x14ac:dyDescent="0.25">
      <c r="A267" s="43" t="s">
        <v>11</v>
      </c>
      <c r="B267" s="41" t="s">
        <v>400</v>
      </c>
      <c r="C267" s="39">
        <v>317</v>
      </c>
      <c r="D267" s="41">
        <v>1</v>
      </c>
      <c r="E267" s="3">
        <f t="shared" si="15"/>
        <v>317</v>
      </c>
      <c r="F267" s="28">
        <v>44562</v>
      </c>
      <c r="G267" s="29">
        <f t="shared" si="14"/>
        <v>1</v>
      </c>
      <c r="H267" s="29" t="str">
        <f>VLOOKUP(Tabela2[[#This Row],[Meses(numero)]],MÊS!A$1:B$12,2)</f>
        <v>janeiro</v>
      </c>
      <c r="I267" s="55">
        <f>DAY(Tabela2[[#This Row],[DATA]])</f>
        <v>1</v>
      </c>
      <c r="J267" s="30" t="s">
        <v>214</v>
      </c>
      <c r="K267" s="30"/>
      <c r="L267" s="30"/>
    </row>
    <row r="268" spans="1:12" x14ac:dyDescent="0.25">
      <c r="A268" s="43" t="s">
        <v>11</v>
      </c>
      <c r="B268" s="41" t="s">
        <v>189</v>
      </c>
      <c r="C268" s="39">
        <v>317</v>
      </c>
      <c r="D268" s="41">
        <v>1</v>
      </c>
      <c r="E268" s="3">
        <f t="shared" si="15"/>
        <v>317</v>
      </c>
      <c r="F268" s="28">
        <v>44562</v>
      </c>
      <c r="G268" s="29">
        <f t="shared" si="14"/>
        <v>1</v>
      </c>
      <c r="H268" s="29" t="str">
        <f>VLOOKUP(Tabela2[[#This Row],[Meses(numero)]],MÊS!A$1:B$12,2)</f>
        <v>janeiro</v>
      </c>
      <c r="I268" s="55">
        <f>DAY(Tabela2[[#This Row],[DATA]])</f>
        <v>1</v>
      </c>
      <c r="J268" s="30" t="s">
        <v>214</v>
      </c>
      <c r="K268" s="30"/>
      <c r="L268" s="30"/>
    </row>
    <row r="269" spans="1:12" x14ac:dyDescent="0.25">
      <c r="A269" s="43" t="s">
        <v>11</v>
      </c>
      <c r="B269" s="41" t="s">
        <v>190</v>
      </c>
      <c r="C269" s="39">
        <v>289</v>
      </c>
      <c r="D269" s="41">
        <v>1</v>
      </c>
      <c r="E269" s="3">
        <f t="shared" si="15"/>
        <v>289</v>
      </c>
      <c r="F269" s="28">
        <v>44562</v>
      </c>
      <c r="G269" s="29">
        <f t="shared" si="14"/>
        <v>1</v>
      </c>
      <c r="H269" s="29" t="str">
        <f>VLOOKUP(Tabela2[[#This Row],[Meses(numero)]],MÊS!A$1:B$12,2)</f>
        <v>janeiro</v>
      </c>
      <c r="I269" s="55">
        <f>DAY(Tabela2[[#This Row],[DATA]])</f>
        <v>1</v>
      </c>
      <c r="J269" s="30" t="s">
        <v>214</v>
      </c>
      <c r="K269" s="30"/>
      <c r="L269" s="30"/>
    </row>
    <row r="270" spans="1:12" x14ac:dyDescent="0.25">
      <c r="A270" s="43" t="s">
        <v>81</v>
      </c>
      <c r="B270" s="41" t="s">
        <v>180</v>
      </c>
      <c r="C270" s="39">
        <v>120</v>
      </c>
      <c r="D270" s="41">
        <v>1</v>
      </c>
      <c r="E270" s="3">
        <f t="shared" si="15"/>
        <v>120</v>
      </c>
      <c r="F270" s="28">
        <v>44562</v>
      </c>
      <c r="G270" s="29">
        <f t="shared" si="14"/>
        <v>1</v>
      </c>
      <c r="H270" s="29" t="str">
        <f>VLOOKUP(Tabela2[[#This Row],[Meses(numero)]],MÊS!A$1:B$12,2)</f>
        <v>janeiro</v>
      </c>
      <c r="I270" s="55">
        <f>DAY(Tabela2[[#This Row],[DATA]])</f>
        <v>1</v>
      </c>
      <c r="J270" s="30" t="s">
        <v>214</v>
      </c>
      <c r="K270" s="30"/>
      <c r="L270" s="30"/>
    </row>
    <row r="271" spans="1:12" x14ac:dyDescent="0.25">
      <c r="A271" s="43" t="s">
        <v>76</v>
      </c>
      <c r="B271" s="41" t="s">
        <v>191</v>
      </c>
      <c r="C271" s="39">
        <v>336</v>
      </c>
      <c r="D271" s="41">
        <v>1</v>
      </c>
      <c r="E271" s="3">
        <f t="shared" si="15"/>
        <v>336</v>
      </c>
      <c r="F271" s="28">
        <v>44562</v>
      </c>
      <c r="G271" s="29">
        <f t="shared" si="14"/>
        <v>1</v>
      </c>
      <c r="H271" s="29" t="str">
        <f>VLOOKUP(Tabela2[[#This Row],[Meses(numero)]],MÊS!A$1:B$12,2)</f>
        <v>janeiro</v>
      </c>
      <c r="I271" s="55">
        <f>DAY(Tabela2[[#This Row],[DATA]])</f>
        <v>1</v>
      </c>
      <c r="J271" s="30" t="s">
        <v>214</v>
      </c>
      <c r="K271" s="30"/>
      <c r="L271" s="30"/>
    </row>
    <row r="272" spans="1:12" x14ac:dyDescent="0.25">
      <c r="A272" s="43" t="s">
        <v>16</v>
      </c>
      <c r="B272" s="41" t="s">
        <v>192</v>
      </c>
      <c r="C272" s="39">
        <v>299</v>
      </c>
      <c r="D272" s="41">
        <v>1</v>
      </c>
      <c r="E272" s="3">
        <f t="shared" si="15"/>
        <v>299</v>
      </c>
      <c r="F272" s="28">
        <v>44562</v>
      </c>
      <c r="G272" s="29">
        <f t="shared" si="14"/>
        <v>1</v>
      </c>
      <c r="H272" s="29" t="str">
        <f>VLOOKUP(Tabela2[[#This Row],[Meses(numero)]],MÊS!A$1:B$12,2)</f>
        <v>janeiro</v>
      </c>
      <c r="I272" s="55">
        <f>DAY(Tabela2[[#This Row],[DATA]])</f>
        <v>1</v>
      </c>
      <c r="J272" s="30" t="s">
        <v>214</v>
      </c>
      <c r="K272" s="30"/>
      <c r="L272" s="30"/>
    </row>
    <row r="273" spans="1:12" x14ac:dyDescent="0.25">
      <c r="A273" s="43" t="s">
        <v>13</v>
      </c>
      <c r="B273" s="41" t="s">
        <v>112</v>
      </c>
      <c r="C273" s="39">
        <v>267</v>
      </c>
      <c r="D273" s="41">
        <v>1</v>
      </c>
      <c r="E273" s="3">
        <f t="shared" si="15"/>
        <v>267</v>
      </c>
      <c r="F273" s="28">
        <v>44562</v>
      </c>
      <c r="G273" s="29">
        <f t="shared" si="14"/>
        <v>1</v>
      </c>
      <c r="H273" s="29" t="str">
        <f>VLOOKUP(Tabela2[[#This Row],[Meses(numero)]],MÊS!A$1:B$12,2)</f>
        <v>janeiro</v>
      </c>
      <c r="I273" s="55">
        <f>DAY(Tabela2[[#This Row],[DATA]])</f>
        <v>1</v>
      </c>
      <c r="J273" s="30" t="s">
        <v>214</v>
      </c>
      <c r="K273" s="30"/>
      <c r="L273" s="30"/>
    </row>
    <row r="274" spans="1:12" x14ac:dyDescent="0.25">
      <c r="A274" s="43" t="s">
        <v>75</v>
      </c>
      <c r="B274" s="41" t="s">
        <v>193</v>
      </c>
      <c r="C274" s="39">
        <v>284</v>
      </c>
      <c r="D274" s="41">
        <v>1</v>
      </c>
      <c r="E274" s="3">
        <f t="shared" si="15"/>
        <v>284</v>
      </c>
      <c r="F274" s="28">
        <v>44562</v>
      </c>
      <c r="G274" s="29">
        <f t="shared" si="14"/>
        <v>1</v>
      </c>
      <c r="H274" s="29" t="str">
        <f>VLOOKUP(Tabela2[[#This Row],[Meses(numero)]],MÊS!A$1:B$12,2)</f>
        <v>janeiro</v>
      </c>
      <c r="I274" s="55">
        <f>DAY(Tabela2[[#This Row],[DATA]])</f>
        <v>1</v>
      </c>
      <c r="J274" s="30" t="s">
        <v>214</v>
      </c>
      <c r="K274" s="30"/>
      <c r="L274" s="30"/>
    </row>
    <row r="275" spans="1:12" x14ac:dyDescent="0.25">
      <c r="A275" s="43" t="s">
        <v>82</v>
      </c>
      <c r="B275" s="41" t="s">
        <v>141</v>
      </c>
      <c r="C275" s="39">
        <v>112</v>
      </c>
      <c r="D275" s="41">
        <v>1</v>
      </c>
      <c r="E275" s="3">
        <f t="shared" si="15"/>
        <v>112</v>
      </c>
      <c r="F275" s="28">
        <v>44562</v>
      </c>
      <c r="G275" s="29">
        <f t="shared" si="14"/>
        <v>1</v>
      </c>
      <c r="H275" s="29" t="str">
        <f>VLOOKUP(Tabela2[[#This Row],[Meses(numero)]],MÊS!A$1:B$12,2)</f>
        <v>janeiro</v>
      </c>
      <c r="I275" s="55">
        <f>DAY(Tabela2[[#This Row],[DATA]])</f>
        <v>1</v>
      </c>
      <c r="J275" s="30" t="s">
        <v>214</v>
      </c>
      <c r="K275" s="30"/>
      <c r="L275" s="30"/>
    </row>
    <row r="276" spans="1:12" x14ac:dyDescent="0.25">
      <c r="A276" s="43" t="s">
        <v>16</v>
      </c>
      <c r="B276" s="41" t="s">
        <v>194</v>
      </c>
      <c r="C276" s="39">
        <v>299</v>
      </c>
      <c r="D276" s="41">
        <v>1</v>
      </c>
      <c r="E276" s="3">
        <f t="shared" si="15"/>
        <v>299</v>
      </c>
      <c r="F276" s="28">
        <v>44562</v>
      </c>
      <c r="G276" s="29">
        <f t="shared" si="14"/>
        <v>1</v>
      </c>
      <c r="H276" s="29" t="str">
        <f>VLOOKUP(Tabela2[[#This Row],[Meses(numero)]],MÊS!A$1:B$12,2)</f>
        <v>janeiro</v>
      </c>
      <c r="I276" s="55">
        <f>DAY(Tabela2[[#This Row],[DATA]])</f>
        <v>1</v>
      </c>
      <c r="J276" s="30" t="s">
        <v>214</v>
      </c>
      <c r="K276" s="30"/>
      <c r="L276" s="30"/>
    </row>
    <row r="277" spans="1:12" x14ac:dyDescent="0.25">
      <c r="A277" s="43" t="s">
        <v>203</v>
      </c>
      <c r="B277" s="41" t="s">
        <v>195</v>
      </c>
      <c r="C277" s="39">
        <v>279</v>
      </c>
      <c r="D277" s="41">
        <v>1</v>
      </c>
      <c r="E277" s="3">
        <f t="shared" si="15"/>
        <v>279</v>
      </c>
      <c r="F277" s="28">
        <v>44562</v>
      </c>
      <c r="G277" s="29">
        <f t="shared" si="14"/>
        <v>1</v>
      </c>
      <c r="H277" s="29" t="str">
        <f>VLOOKUP(Tabela2[[#This Row],[Meses(numero)]],MÊS!A$1:B$12,2)</f>
        <v>janeiro</v>
      </c>
      <c r="I277" s="55">
        <f>DAY(Tabela2[[#This Row],[DATA]])</f>
        <v>1</v>
      </c>
      <c r="J277" s="30" t="s">
        <v>214</v>
      </c>
      <c r="K277" s="30"/>
      <c r="L277" s="30"/>
    </row>
    <row r="278" spans="1:12" x14ac:dyDescent="0.25">
      <c r="A278" s="43" t="s">
        <v>11</v>
      </c>
      <c r="B278" s="41" t="s">
        <v>196</v>
      </c>
      <c r="C278" s="39">
        <v>309</v>
      </c>
      <c r="D278" s="41">
        <v>1</v>
      </c>
      <c r="E278" s="3">
        <f t="shared" si="15"/>
        <v>309</v>
      </c>
      <c r="F278" s="28">
        <v>44562</v>
      </c>
      <c r="G278" s="29">
        <f t="shared" si="14"/>
        <v>1</v>
      </c>
      <c r="H278" s="29" t="str">
        <f>VLOOKUP(Tabela2[[#This Row],[Meses(numero)]],MÊS!A$1:B$12,2)</f>
        <v>janeiro</v>
      </c>
      <c r="I278" s="55">
        <f>DAY(Tabela2[[#This Row],[DATA]])</f>
        <v>1</v>
      </c>
      <c r="J278" s="30" t="s">
        <v>214</v>
      </c>
      <c r="K278" s="30"/>
      <c r="L278" s="30"/>
    </row>
    <row r="279" spans="1:12" x14ac:dyDescent="0.25">
      <c r="A279" s="43" t="s">
        <v>203</v>
      </c>
      <c r="B279" s="41" t="s">
        <v>165</v>
      </c>
      <c r="C279" s="39">
        <v>352</v>
      </c>
      <c r="D279" s="41">
        <v>1</v>
      </c>
      <c r="E279" s="3">
        <f t="shared" si="15"/>
        <v>352</v>
      </c>
      <c r="F279" s="28">
        <v>44562</v>
      </c>
      <c r="G279" s="29">
        <f t="shared" si="14"/>
        <v>1</v>
      </c>
      <c r="H279" s="29" t="str">
        <f>VLOOKUP(Tabela2[[#This Row],[Meses(numero)]],MÊS!A$1:B$12,2)</f>
        <v>janeiro</v>
      </c>
      <c r="I279" s="55">
        <f>DAY(Tabela2[[#This Row],[DATA]])</f>
        <v>1</v>
      </c>
      <c r="J279" s="30" t="s">
        <v>214</v>
      </c>
      <c r="K279" s="30"/>
      <c r="L279" s="30"/>
    </row>
    <row r="280" spans="1:12" x14ac:dyDescent="0.25">
      <c r="A280" s="43" t="s">
        <v>76</v>
      </c>
      <c r="B280" s="41" t="s">
        <v>197</v>
      </c>
      <c r="C280" s="39">
        <v>239</v>
      </c>
      <c r="D280" s="41">
        <v>1</v>
      </c>
      <c r="E280" s="3">
        <f t="shared" si="15"/>
        <v>239</v>
      </c>
      <c r="F280" s="28">
        <v>44562</v>
      </c>
      <c r="G280" s="29">
        <f t="shared" si="14"/>
        <v>1</v>
      </c>
      <c r="H280" s="29" t="str">
        <f>VLOOKUP(Tabela2[[#This Row],[Meses(numero)]],MÊS!A$1:B$12,2)</f>
        <v>janeiro</v>
      </c>
      <c r="I280" s="55">
        <f>DAY(Tabela2[[#This Row],[DATA]])</f>
        <v>1</v>
      </c>
      <c r="J280" s="30" t="s">
        <v>214</v>
      </c>
      <c r="K280" s="30"/>
      <c r="L280" s="30"/>
    </row>
    <row r="281" spans="1:12" x14ac:dyDescent="0.25">
      <c r="A281" s="43" t="s">
        <v>16</v>
      </c>
      <c r="B281" s="41" t="s">
        <v>176</v>
      </c>
      <c r="C281" s="39">
        <v>299</v>
      </c>
      <c r="D281" s="41">
        <v>1</v>
      </c>
      <c r="E281" s="3">
        <f t="shared" si="15"/>
        <v>299</v>
      </c>
      <c r="F281" s="28">
        <v>44562</v>
      </c>
      <c r="G281" s="29">
        <f t="shared" si="14"/>
        <v>1</v>
      </c>
      <c r="H281" s="29" t="str">
        <f>VLOOKUP(Tabela2[[#This Row],[Meses(numero)]],MÊS!A$1:B$12,2)</f>
        <v>janeiro</v>
      </c>
      <c r="I281" s="55">
        <f>DAY(Tabela2[[#This Row],[DATA]])</f>
        <v>1</v>
      </c>
      <c r="J281" s="30" t="s">
        <v>214</v>
      </c>
      <c r="K281" s="30"/>
      <c r="L281" s="30"/>
    </row>
    <row r="282" spans="1:12" x14ac:dyDescent="0.25">
      <c r="A282" s="43" t="s">
        <v>73</v>
      </c>
      <c r="B282" s="41" t="s">
        <v>198</v>
      </c>
      <c r="C282" s="39">
        <v>249</v>
      </c>
      <c r="D282" s="41">
        <v>1</v>
      </c>
      <c r="E282" s="3">
        <f t="shared" si="15"/>
        <v>249</v>
      </c>
      <c r="F282" s="28">
        <v>44562</v>
      </c>
      <c r="G282" s="29">
        <f t="shared" si="14"/>
        <v>1</v>
      </c>
      <c r="H282" s="29" t="str">
        <f>VLOOKUP(Tabela2[[#This Row],[Meses(numero)]],MÊS!A$1:B$12,2)</f>
        <v>janeiro</v>
      </c>
      <c r="I282" s="55">
        <f>DAY(Tabela2[[#This Row],[DATA]])</f>
        <v>1</v>
      </c>
      <c r="J282" s="30" t="s">
        <v>214</v>
      </c>
      <c r="K282" s="30"/>
      <c r="L282" s="30"/>
    </row>
    <row r="283" spans="1:12" x14ac:dyDescent="0.25">
      <c r="A283" s="44" t="s">
        <v>81</v>
      </c>
      <c r="B283" s="41" t="s">
        <v>199</v>
      </c>
      <c r="C283" s="39">
        <v>259</v>
      </c>
      <c r="D283" s="41">
        <v>1</v>
      </c>
      <c r="E283" s="3">
        <f t="shared" si="15"/>
        <v>259</v>
      </c>
      <c r="F283" s="28">
        <v>44562</v>
      </c>
      <c r="G283" s="29">
        <f t="shared" si="14"/>
        <v>1</v>
      </c>
      <c r="H283" s="29" t="str">
        <f>VLOOKUP(Tabela2[[#This Row],[Meses(numero)]],MÊS!A$1:B$12,2)</f>
        <v>janeiro</v>
      </c>
      <c r="I283" s="55">
        <f>DAY(Tabela2[[#This Row],[DATA]])</f>
        <v>1</v>
      </c>
      <c r="J283" s="30" t="s">
        <v>214</v>
      </c>
      <c r="K283" s="30"/>
      <c r="L283" s="30"/>
    </row>
    <row r="284" spans="1:12" x14ac:dyDescent="0.25">
      <c r="A284" s="43" t="s">
        <v>82</v>
      </c>
      <c r="B284" s="41" t="s">
        <v>144</v>
      </c>
      <c r="C284" s="39">
        <v>112</v>
      </c>
      <c r="D284" s="41">
        <v>1</v>
      </c>
      <c r="E284" s="3">
        <f t="shared" si="15"/>
        <v>112</v>
      </c>
      <c r="F284" s="28">
        <v>44562</v>
      </c>
      <c r="G284" s="29">
        <f t="shared" si="14"/>
        <v>1</v>
      </c>
      <c r="H284" s="29" t="str">
        <f>VLOOKUP(Tabela2[[#This Row],[Meses(numero)]],MÊS!A$1:B$12,2)</f>
        <v>janeiro</v>
      </c>
      <c r="I284" s="55">
        <f>DAY(Tabela2[[#This Row],[DATA]])</f>
        <v>1</v>
      </c>
      <c r="J284" s="30" t="s">
        <v>214</v>
      </c>
      <c r="K284" s="30"/>
      <c r="L284" s="30"/>
    </row>
    <row r="285" spans="1:12" x14ac:dyDescent="0.25">
      <c r="A285" s="43" t="s">
        <v>82</v>
      </c>
      <c r="B285" s="41" t="s">
        <v>144</v>
      </c>
      <c r="C285" s="39">
        <v>112</v>
      </c>
      <c r="D285" s="41">
        <v>1</v>
      </c>
      <c r="E285" s="3">
        <f t="shared" si="15"/>
        <v>112</v>
      </c>
      <c r="F285" s="28">
        <v>44562</v>
      </c>
      <c r="G285" s="29">
        <f t="shared" si="14"/>
        <v>1</v>
      </c>
      <c r="H285" s="29" t="str">
        <f>VLOOKUP(Tabela2[[#This Row],[Meses(numero)]],MÊS!A$1:B$12,2)</f>
        <v>janeiro</v>
      </c>
      <c r="I285" s="55">
        <f>DAY(Tabela2[[#This Row],[DATA]])</f>
        <v>1</v>
      </c>
      <c r="J285" s="30" t="s">
        <v>214</v>
      </c>
      <c r="K285" s="30"/>
      <c r="L285" s="30"/>
    </row>
    <row r="286" spans="1:12" x14ac:dyDescent="0.25">
      <c r="A286" s="43" t="s">
        <v>208</v>
      </c>
      <c r="B286" s="41" t="s">
        <v>142</v>
      </c>
      <c r="C286" s="39">
        <v>327</v>
      </c>
      <c r="D286" s="41">
        <v>1</v>
      </c>
      <c r="E286" s="3">
        <f t="shared" si="15"/>
        <v>327</v>
      </c>
      <c r="F286" s="28">
        <v>44562</v>
      </c>
      <c r="G286" s="29">
        <f t="shared" si="14"/>
        <v>1</v>
      </c>
      <c r="H286" s="29" t="str">
        <f>VLOOKUP(Tabela2[[#This Row],[Meses(numero)]],MÊS!A$1:B$12,2)</f>
        <v>janeiro</v>
      </c>
      <c r="I286" s="55">
        <f>DAY(Tabela2[[#This Row],[DATA]])</f>
        <v>1</v>
      </c>
      <c r="J286" s="30" t="s">
        <v>214</v>
      </c>
      <c r="K286" s="30"/>
      <c r="L286" s="30"/>
    </row>
    <row r="287" spans="1:12" x14ac:dyDescent="0.25">
      <c r="A287" s="43" t="s">
        <v>82</v>
      </c>
      <c r="B287" s="41" t="s">
        <v>200</v>
      </c>
      <c r="C287" s="39">
        <v>79</v>
      </c>
      <c r="D287" s="41">
        <v>3</v>
      </c>
      <c r="E287" s="3">
        <f t="shared" si="15"/>
        <v>237</v>
      </c>
      <c r="F287" s="28">
        <v>44562</v>
      </c>
      <c r="G287" s="29">
        <f t="shared" si="14"/>
        <v>1</v>
      </c>
      <c r="H287" s="29" t="str">
        <f>VLOOKUP(Tabela2[[#This Row],[Meses(numero)]],MÊS!A$1:B$12,2)</f>
        <v>janeiro</v>
      </c>
      <c r="I287" s="55">
        <f>DAY(Tabela2[[#This Row],[DATA]])</f>
        <v>1</v>
      </c>
      <c r="J287" s="30" t="s">
        <v>214</v>
      </c>
      <c r="K287" s="30"/>
      <c r="L287" s="30"/>
    </row>
    <row r="288" spans="1:12" x14ac:dyDescent="0.25">
      <c r="A288" s="43" t="s">
        <v>11</v>
      </c>
      <c r="B288" s="41" t="s">
        <v>114</v>
      </c>
      <c r="C288" s="39">
        <v>309</v>
      </c>
      <c r="D288" s="41">
        <v>1</v>
      </c>
      <c r="E288" s="3">
        <f t="shared" si="15"/>
        <v>309</v>
      </c>
      <c r="F288" s="28">
        <v>44562</v>
      </c>
      <c r="G288" s="29">
        <f t="shared" si="14"/>
        <v>1</v>
      </c>
      <c r="H288" s="29" t="str">
        <f>VLOOKUP(Tabela2[[#This Row],[Meses(numero)]],MÊS!A$1:B$12,2)</f>
        <v>janeiro</v>
      </c>
      <c r="I288" s="55">
        <f>DAY(Tabela2[[#This Row],[DATA]])</f>
        <v>1</v>
      </c>
      <c r="J288" s="30" t="s">
        <v>214</v>
      </c>
      <c r="K288" s="30"/>
      <c r="L288" s="30"/>
    </row>
    <row r="289" spans="1:12" x14ac:dyDescent="0.25">
      <c r="A289" s="43" t="s">
        <v>8</v>
      </c>
      <c r="B289" s="41" t="s">
        <v>185</v>
      </c>
      <c r="C289" s="39">
        <v>46</v>
      </c>
      <c r="D289" s="41">
        <v>1</v>
      </c>
      <c r="E289" s="3">
        <f t="shared" si="15"/>
        <v>46</v>
      </c>
      <c r="F289" s="28">
        <v>44562</v>
      </c>
      <c r="G289" s="29">
        <f t="shared" si="14"/>
        <v>1</v>
      </c>
      <c r="H289" s="29" t="str">
        <f>VLOOKUP(Tabela2[[#This Row],[Meses(numero)]],MÊS!A$1:B$12,2)</f>
        <v>janeiro</v>
      </c>
      <c r="I289" s="55">
        <f>DAY(Tabela2[[#This Row],[DATA]])</f>
        <v>1</v>
      </c>
      <c r="J289" s="30" t="s">
        <v>214</v>
      </c>
      <c r="K289" s="30"/>
      <c r="L289" s="30"/>
    </row>
    <row r="290" spans="1:12" x14ac:dyDescent="0.25">
      <c r="A290" s="43" t="s">
        <v>16</v>
      </c>
      <c r="B290" s="41" t="s">
        <v>104</v>
      </c>
      <c r="C290" s="39">
        <v>287</v>
      </c>
      <c r="D290" s="41">
        <v>1</v>
      </c>
      <c r="E290" s="3">
        <f t="shared" si="15"/>
        <v>287</v>
      </c>
      <c r="F290" s="28">
        <v>44562</v>
      </c>
      <c r="G290" s="29">
        <f t="shared" si="14"/>
        <v>1</v>
      </c>
      <c r="H290" s="29" t="str">
        <f>VLOOKUP(Tabela2[[#This Row],[Meses(numero)]],MÊS!A$1:B$12,2)</f>
        <v>janeiro</v>
      </c>
      <c r="I290" s="55">
        <f>DAY(Tabela2[[#This Row],[DATA]])</f>
        <v>1</v>
      </c>
      <c r="J290" s="30" t="s">
        <v>214</v>
      </c>
      <c r="K290" s="30"/>
      <c r="L290" s="30"/>
    </row>
    <row r="291" spans="1:12" x14ac:dyDescent="0.25">
      <c r="A291" s="43" t="s">
        <v>72</v>
      </c>
      <c r="B291" s="41" t="s">
        <v>100</v>
      </c>
      <c r="C291" s="39">
        <v>314</v>
      </c>
      <c r="D291" s="41">
        <v>1</v>
      </c>
      <c r="E291" s="3">
        <f t="shared" si="15"/>
        <v>314</v>
      </c>
      <c r="F291" s="28">
        <v>44562</v>
      </c>
      <c r="G291" s="29">
        <f t="shared" si="14"/>
        <v>1</v>
      </c>
      <c r="H291" s="29" t="str">
        <f>VLOOKUP(Tabela2[[#This Row],[Meses(numero)]],MÊS!A$1:B$12,2)</f>
        <v>janeiro</v>
      </c>
      <c r="I291" s="55">
        <f>DAY(Tabela2[[#This Row],[DATA]])</f>
        <v>1</v>
      </c>
      <c r="J291" s="30" t="s">
        <v>214</v>
      </c>
      <c r="K291" s="30"/>
      <c r="L291" s="30"/>
    </row>
    <row r="292" spans="1:12" x14ac:dyDescent="0.25">
      <c r="A292" s="43" t="s">
        <v>75</v>
      </c>
      <c r="B292" s="41" t="s">
        <v>201</v>
      </c>
      <c r="C292" s="39">
        <v>284</v>
      </c>
      <c r="D292" s="41">
        <v>1</v>
      </c>
      <c r="E292" s="3">
        <f t="shared" si="15"/>
        <v>284</v>
      </c>
      <c r="F292" s="28">
        <v>44562</v>
      </c>
      <c r="G292" s="29">
        <f t="shared" si="14"/>
        <v>1</v>
      </c>
      <c r="H292" s="29" t="str">
        <f>VLOOKUP(Tabela2[[#This Row],[Meses(numero)]],MÊS!A$1:B$12,2)</f>
        <v>janeiro</v>
      </c>
      <c r="I292" s="55">
        <f>DAY(Tabela2[[#This Row],[DATA]])</f>
        <v>1</v>
      </c>
      <c r="J292" s="30" t="s">
        <v>214</v>
      </c>
      <c r="K292" s="30"/>
      <c r="L292" s="30"/>
    </row>
    <row r="293" spans="1:12" x14ac:dyDescent="0.25">
      <c r="A293" s="43" t="s">
        <v>82</v>
      </c>
      <c r="B293" s="41" t="s">
        <v>141</v>
      </c>
      <c r="C293" s="39">
        <v>112</v>
      </c>
      <c r="D293" s="41">
        <v>1</v>
      </c>
      <c r="E293" s="3">
        <f t="shared" si="15"/>
        <v>112</v>
      </c>
      <c r="F293" s="28">
        <v>44562</v>
      </c>
      <c r="G293" s="29">
        <f t="shared" si="14"/>
        <v>1</v>
      </c>
      <c r="H293" s="29" t="str">
        <f>VLOOKUP(Tabela2[[#This Row],[Meses(numero)]],MÊS!A$1:B$12,2)</f>
        <v>janeiro</v>
      </c>
      <c r="I293" s="55">
        <f>DAY(Tabela2[[#This Row],[DATA]])</f>
        <v>1</v>
      </c>
      <c r="J293" s="30" t="s">
        <v>214</v>
      </c>
      <c r="K293" s="30"/>
      <c r="L293" s="30"/>
    </row>
    <row r="294" spans="1:12" x14ac:dyDescent="0.25">
      <c r="A294" s="43" t="s">
        <v>16</v>
      </c>
      <c r="B294" s="41" t="s">
        <v>202</v>
      </c>
      <c r="C294" s="39">
        <v>299</v>
      </c>
      <c r="D294" s="41">
        <v>1</v>
      </c>
      <c r="E294" s="3">
        <f t="shared" si="15"/>
        <v>299</v>
      </c>
      <c r="F294" s="28">
        <v>44562</v>
      </c>
      <c r="G294" s="29">
        <f t="shared" si="14"/>
        <v>1</v>
      </c>
      <c r="H294" s="29" t="str">
        <f>VLOOKUP(Tabela2[[#This Row],[Meses(numero)]],MÊS!A$1:B$12,2)</f>
        <v>janeiro</v>
      </c>
      <c r="I294" s="55">
        <f>DAY(Tabela2[[#This Row],[DATA]])</f>
        <v>1</v>
      </c>
      <c r="J294" s="30" t="s">
        <v>214</v>
      </c>
      <c r="K294" s="30"/>
      <c r="L294" s="30"/>
    </row>
    <row r="295" spans="1:12" x14ac:dyDescent="0.25">
      <c r="A295" s="43" t="s">
        <v>11</v>
      </c>
      <c r="B295" s="41" t="s">
        <v>114</v>
      </c>
      <c r="C295" s="39">
        <v>309</v>
      </c>
      <c r="D295" s="41">
        <v>1</v>
      </c>
      <c r="E295" s="3">
        <f t="shared" si="15"/>
        <v>309</v>
      </c>
      <c r="F295" s="28">
        <v>44562</v>
      </c>
      <c r="G295" s="29">
        <f t="shared" si="14"/>
        <v>1</v>
      </c>
      <c r="H295" s="29" t="str">
        <f>VLOOKUP(Tabela2[[#This Row],[Meses(numero)]],MÊS!A$1:B$12,2)</f>
        <v>janeiro</v>
      </c>
      <c r="I295" s="55">
        <f>DAY(Tabela2[[#This Row],[DATA]])</f>
        <v>1</v>
      </c>
      <c r="J295" s="30" t="s">
        <v>214</v>
      </c>
      <c r="K295" s="30"/>
      <c r="L295" s="30"/>
    </row>
    <row r="296" spans="1:12" x14ac:dyDescent="0.25">
      <c r="A296" s="43" t="s">
        <v>81</v>
      </c>
      <c r="B296" s="41" t="s">
        <v>181</v>
      </c>
      <c r="C296" s="39">
        <v>286</v>
      </c>
      <c r="D296" s="41">
        <v>1</v>
      </c>
      <c r="E296" s="3">
        <f t="shared" si="15"/>
        <v>286</v>
      </c>
      <c r="F296" s="28">
        <v>44562</v>
      </c>
      <c r="G296" s="29">
        <f t="shared" si="14"/>
        <v>1</v>
      </c>
      <c r="H296" s="29" t="str">
        <f>VLOOKUP(Tabela2[[#This Row],[Meses(numero)]],MÊS!A$1:B$12,2)</f>
        <v>janeiro</v>
      </c>
      <c r="I296" s="55">
        <f>DAY(Tabela2[[#This Row],[DATA]])</f>
        <v>1</v>
      </c>
      <c r="J296" s="30" t="s">
        <v>214</v>
      </c>
      <c r="K296" s="30"/>
      <c r="L296" s="30"/>
    </row>
    <row r="297" spans="1:12" x14ac:dyDescent="0.25">
      <c r="A297" s="43" t="s">
        <v>11</v>
      </c>
      <c r="B297" s="41" t="s">
        <v>403</v>
      </c>
      <c r="C297" s="39">
        <v>309</v>
      </c>
      <c r="D297" s="41">
        <v>1</v>
      </c>
      <c r="E297" s="3">
        <f t="shared" si="15"/>
        <v>309</v>
      </c>
      <c r="F297" s="28">
        <v>44562</v>
      </c>
      <c r="G297" s="29">
        <f t="shared" si="14"/>
        <v>1</v>
      </c>
      <c r="H297" s="29" t="str">
        <f>VLOOKUP(Tabela2[[#This Row],[Meses(numero)]],MÊS!A$1:B$12,2)</f>
        <v>janeiro</v>
      </c>
      <c r="I297" s="55">
        <f>DAY(Tabela2[[#This Row],[DATA]])</f>
        <v>1</v>
      </c>
      <c r="J297" s="30" t="s">
        <v>214</v>
      </c>
      <c r="K297" s="30"/>
      <c r="L297" s="30"/>
    </row>
    <row r="298" spans="1:12" x14ac:dyDescent="0.25">
      <c r="A298" s="43" t="s">
        <v>16</v>
      </c>
      <c r="B298" s="41" t="s">
        <v>104</v>
      </c>
      <c r="C298" s="39">
        <v>287</v>
      </c>
      <c r="D298" s="41">
        <v>1</v>
      </c>
      <c r="E298" s="3">
        <f t="shared" si="15"/>
        <v>287</v>
      </c>
      <c r="F298" s="28">
        <v>44562</v>
      </c>
      <c r="G298" s="29">
        <f t="shared" si="14"/>
        <v>1</v>
      </c>
      <c r="H298" s="29" t="str">
        <f>VLOOKUP(Tabela2[[#This Row],[Meses(numero)]],MÊS!A$1:B$12,2)</f>
        <v>janeiro</v>
      </c>
      <c r="I298" s="55">
        <f>DAY(Tabela2[[#This Row],[DATA]])</f>
        <v>1</v>
      </c>
      <c r="J298" s="30" t="s">
        <v>214</v>
      </c>
      <c r="K298" s="30"/>
      <c r="L298" s="30"/>
    </row>
    <row r="299" spans="1:12" x14ac:dyDescent="0.25">
      <c r="A299" s="40" t="s">
        <v>11</v>
      </c>
      <c r="B299" s="36"/>
      <c r="C299" s="3">
        <v>361.1</v>
      </c>
      <c r="D299" s="4">
        <v>1</v>
      </c>
      <c r="E299" s="3">
        <f>C299*D299</f>
        <v>361.1</v>
      </c>
      <c r="F299" s="28">
        <v>44563</v>
      </c>
      <c r="G299" s="29">
        <f t="shared" si="14"/>
        <v>1</v>
      </c>
      <c r="H299" s="35" t="str">
        <f>VLOOKUP(Tabela2[[#This Row],[Meses(numero)]],MÊS!A$1:B$12,2)</f>
        <v>janeiro</v>
      </c>
      <c r="I299" s="56">
        <f>DAY(Tabela2[[#This Row],[DATA]])</f>
        <v>2</v>
      </c>
      <c r="J299" s="45" t="s">
        <v>223</v>
      </c>
      <c r="K299" s="58"/>
      <c r="L299" s="58"/>
    </row>
    <row r="300" spans="1:12" x14ac:dyDescent="0.25">
      <c r="A300" s="40" t="s">
        <v>11</v>
      </c>
      <c r="B300" s="36"/>
      <c r="C300" s="3">
        <v>361.1</v>
      </c>
      <c r="D300" s="4">
        <v>1</v>
      </c>
      <c r="E300" s="3">
        <f t="shared" ref="E300:E301" si="16">C300*D300</f>
        <v>361.1</v>
      </c>
      <c r="F300" s="28">
        <v>44563</v>
      </c>
      <c r="G300" s="29">
        <f t="shared" si="14"/>
        <v>1</v>
      </c>
      <c r="H300" s="35" t="str">
        <f>VLOOKUP(Tabela2[[#This Row],[Meses(numero)]],MÊS!A$1:B$12,2)</f>
        <v>janeiro</v>
      </c>
      <c r="I300" s="56">
        <f>DAY(Tabela2[[#This Row],[DATA]])</f>
        <v>2</v>
      </c>
      <c r="J300" s="45" t="s">
        <v>223</v>
      </c>
      <c r="K300" s="58"/>
      <c r="L300" s="58"/>
    </row>
    <row r="301" spans="1:12" x14ac:dyDescent="0.25">
      <c r="A301" s="40" t="s">
        <v>16</v>
      </c>
      <c r="B301" s="36"/>
      <c r="C301" s="3">
        <v>325.58999999999997</v>
      </c>
      <c r="D301" s="4">
        <v>1</v>
      </c>
      <c r="E301" s="3">
        <f t="shared" si="16"/>
        <v>325.58999999999997</v>
      </c>
      <c r="F301" s="28">
        <v>44563</v>
      </c>
      <c r="G301" s="29">
        <f t="shared" si="14"/>
        <v>1</v>
      </c>
      <c r="H301" s="35" t="str">
        <f>VLOOKUP(Tabela2[[#This Row],[Meses(numero)]],MÊS!A$1:B$12,2)</f>
        <v>janeiro</v>
      </c>
      <c r="I301" s="56">
        <f>DAY(Tabela2[[#This Row],[DATA]])</f>
        <v>2</v>
      </c>
      <c r="J301" s="45" t="s">
        <v>223</v>
      </c>
      <c r="K301" s="58"/>
      <c r="L301" s="58"/>
    </row>
    <row r="302" spans="1:12" x14ac:dyDescent="0.25">
      <c r="A302" s="40" t="s">
        <v>208</v>
      </c>
      <c r="B302" s="36"/>
      <c r="C302" s="3">
        <v>355.99</v>
      </c>
      <c r="D302" s="4">
        <v>1</v>
      </c>
      <c r="E302" s="3">
        <f>C302*D302</f>
        <v>355.99</v>
      </c>
      <c r="F302" s="28">
        <v>44563</v>
      </c>
      <c r="G302" s="29">
        <f t="shared" si="14"/>
        <v>1</v>
      </c>
      <c r="H302" s="35" t="str">
        <f>VLOOKUP(Tabela2[[#This Row],[Meses(numero)]],MÊS!A$1:B$12,2)</f>
        <v>janeiro</v>
      </c>
      <c r="I302" s="56">
        <f>DAY(Tabela2[[#This Row],[DATA]])</f>
        <v>2</v>
      </c>
      <c r="J302" s="45" t="s">
        <v>223</v>
      </c>
      <c r="K302" s="58"/>
      <c r="L302" s="58"/>
    </row>
    <row r="303" spans="1:12" x14ac:dyDescent="0.25">
      <c r="A303" s="40" t="s">
        <v>11</v>
      </c>
      <c r="B303" s="36"/>
      <c r="C303" s="3">
        <v>361.1</v>
      </c>
      <c r="D303" s="4">
        <v>1</v>
      </c>
      <c r="E303" s="3">
        <f t="shared" ref="E303:E305" si="17">C303*D303</f>
        <v>361.1</v>
      </c>
      <c r="F303" s="28">
        <v>44563</v>
      </c>
      <c r="G303" s="29">
        <f t="shared" si="14"/>
        <v>1</v>
      </c>
      <c r="H303" s="35" t="str">
        <f>VLOOKUP(Tabela2[[#This Row],[Meses(numero)]],MÊS!A$1:B$12,2)</f>
        <v>janeiro</v>
      </c>
      <c r="I303" s="56">
        <f>DAY(Tabela2[[#This Row],[DATA]])</f>
        <v>2</v>
      </c>
      <c r="J303" s="45" t="s">
        <v>223</v>
      </c>
      <c r="K303" s="58"/>
      <c r="L303" s="58"/>
    </row>
    <row r="304" spans="1:12" x14ac:dyDescent="0.25">
      <c r="A304" s="40" t="s">
        <v>73</v>
      </c>
      <c r="B304" s="36"/>
      <c r="C304" s="3">
        <v>385.69</v>
      </c>
      <c r="D304" s="4">
        <v>1</v>
      </c>
      <c r="E304" s="3">
        <f t="shared" si="17"/>
        <v>385.69</v>
      </c>
      <c r="F304" s="28">
        <v>44563</v>
      </c>
      <c r="G304" s="29">
        <f t="shared" si="14"/>
        <v>1</v>
      </c>
      <c r="H304" s="35" t="str">
        <f>VLOOKUP(Tabela2[[#This Row],[Meses(numero)]],MÊS!A$1:B$12,2)</f>
        <v>janeiro</v>
      </c>
      <c r="I304" s="56">
        <f>DAY(Tabela2[[#This Row],[DATA]])</f>
        <v>2</v>
      </c>
      <c r="J304" s="45" t="s">
        <v>223</v>
      </c>
      <c r="K304" s="58"/>
      <c r="L304" s="58"/>
    </row>
    <row r="305" spans="1:12" x14ac:dyDescent="0.25">
      <c r="A305" s="40" t="s">
        <v>16</v>
      </c>
      <c r="B305" s="36"/>
      <c r="C305" s="3">
        <v>325.58999999999997</v>
      </c>
      <c r="D305" s="4">
        <v>1</v>
      </c>
      <c r="E305" s="3">
        <f t="shared" si="17"/>
        <v>325.58999999999997</v>
      </c>
      <c r="F305" s="28">
        <v>44563</v>
      </c>
      <c r="G305" s="29">
        <f t="shared" si="14"/>
        <v>1</v>
      </c>
      <c r="H305" s="35" t="str">
        <f>VLOOKUP(Tabela2[[#This Row],[Meses(numero)]],MÊS!A$1:B$12,2)</f>
        <v>janeiro</v>
      </c>
      <c r="I305" s="56">
        <f>DAY(Tabela2[[#This Row],[DATA]])</f>
        <v>2</v>
      </c>
      <c r="J305" s="45" t="s">
        <v>223</v>
      </c>
      <c r="K305" s="58"/>
      <c r="L305" s="58"/>
    </row>
    <row r="306" spans="1:12" x14ac:dyDescent="0.25">
      <c r="A306" s="40" t="s">
        <v>16</v>
      </c>
      <c r="B306" s="36"/>
      <c r="C306" s="3">
        <v>325.58999999999997</v>
      </c>
      <c r="D306" s="4">
        <v>1</v>
      </c>
      <c r="E306" s="3">
        <f t="shared" ref="E306:E308" si="18">C306*D306</f>
        <v>325.58999999999997</v>
      </c>
      <c r="F306" s="28">
        <v>44563</v>
      </c>
      <c r="G306" s="29">
        <f t="shared" si="14"/>
        <v>1</v>
      </c>
      <c r="H306" s="35" t="str">
        <f>VLOOKUP(Tabela2[[#This Row],[Meses(numero)]],MÊS!A$1:B$12,2)</f>
        <v>janeiro</v>
      </c>
      <c r="I306" s="56">
        <f>DAY(Tabela2[[#This Row],[DATA]])</f>
        <v>2</v>
      </c>
      <c r="J306" s="45" t="s">
        <v>223</v>
      </c>
      <c r="K306" s="58"/>
      <c r="L306" s="58"/>
    </row>
    <row r="307" spans="1:12" x14ac:dyDescent="0.25">
      <c r="A307" s="40" t="s">
        <v>81</v>
      </c>
      <c r="B307" s="36"/>
      <c r="C307" s="3">
        <v>158.18</v>
      </c>
      <c r="D307" s="4">
        <v>1</v>
      </c>
      <c r="E307" s="3">
        <f t="shared" si="18"/>
        <v>158.18</v>
      </c>
      <c r="F307" s="28">
        <v>44563</v>
      </c>
      <c r="G307" s="29">
        <f t="shared" si="14"/>
        <v>1</v>
      </c>
      <c r="H307" s="35" t="str">
        <f>VLOOKUP(Tabela2[[#This Row],[Meses(numero)]],MÊS!A$1:B$12,2)</f>
        <v>janeiro</v>
      </c>
      <c r="I307" s="56">
        <f>DAY(Tabela2[[#This Row],[DATA]])</f>
        <v>2</v>
      </c>
      <c r="J307" s="45" t="s">
        <v>223</v>
      </c>
      <c r="K307" s="58"/>
      <c r="L307" s="58"/>
    </row>
    <row r="308" spans="1:12" x14ac:dyDescent="0.25">
      <c r="A308" s="40" t="s">
        <v>70</v>
      </c>
      <c r="B308" s="36"/>
      <c r="C308" s="3">
        <v>194.68</v>
      </c>
      <c r="D308" s="4">
        <v>1</v>
      </c>
      <c r="E308" s="3">
        <f t="shared" si="18"/>
        <v>194.68</v>
      </c>
      <c r="F308" s="28">
        <v>44563</v>
      </c>
      <c r="G308" s="29">
        <f t="shared" si="14"/>
        <v>1</v>
      </c>
      <c r="H308" s="35" t="str">
        <f>VLOOKUP(Tabela2[[#This Row],[Meses(numero)]],MÊS!A$1:B$12,2)</f>
        <v>janeiro</v>
      </c>
      <c r="I308" s="56">
        <f>DAY(Tabela2[[#This Row],[DATA]])</f>
        <v>2</v>
      </c>
      <c r="J308" s="45" t="s">
        <v>223</v>
      </c>
      <c r="K308" s="58"/>
      <c r="L308" s="58"/>
    </row>
    <row r="309" spans="1:12" x14ac:dyDescent="0.25">
      <c r="A309" s="40" t="s">
        <v>16</v>
      </c>
      <c r="B309" s="36"/>
      <c r="C309" s="3">
        <v>325.58999999999997</v>
      </c>
      <c r="D309" s="4">
        <v>1</v>
      </c>
      <c r="E309" s="3">
        <f t="shared" ref="E309:E310" si="19">C309*D309</f>
        <v>325.58999999999997</v>
      </c>
      <c r="F309" s="28">
        <v>44563</v>
      </c>
      <c r="G309" s="29">
        <f t="shared" si="14"/>
        <v>1</v>
      </c>
      <c r="H309" s="35" t="str">
        <f>VLOOKUP(Tabela2[[#This Row],[Meses(numero)]],MÊS!A$1:B$12,2)</f>
        <v>janeiro</v>
      </c>
      <c r="I309" s="56">
        <f>DAY(Tabela2[[#This Row],[DATA]])</f>
        <v>2</v>
      </c>
      <c r="J309" s="45" t="s">
        <v>223</v>
      </c>
      <c r="K309" s="58"/>
      <c r="L309" s="58"/>
    </row>
    <row r="310" spans="1:12" x14ac:dyDescent="0.25">
      <c r="A310" s="40" t="s">
        <v>11</v>
      </c>
      <c r="B310" s="36"/>
      <c r="C310" s="3">
        <v>361.1</v>
      </c>
      <c r="D310" s="4">
        <v>1</v>
      </c>
      <c r="E310" s="3">
        <f t="shared" si="19"/>
        <v>361.1</v>
      </c>
      <c r="F310" s="28">
        <v>44563</v>
      </c>
      <c r="G310" s="29">
        <f t="shared" si="14"/>
        <v>1</v>
      </c>
      <c r="H310" s="35" t="str">
        <f>VLOOKUP(Tabela2[[#This Row],[Meses(numero)]],MÊS!A$1:B$12,2)</f>
        <v>janeiro</v>
      </c>
      <c r="I310" s="56">
        <f>DAY(Tabela2[[#This Row],[DATA]])</f>
        <v>2</v>
      </c>
      <c r="J310" s="45" t="s">
        <v>223</v>
      </c>
      <c r="K310" s="58"/>
      <c r="L310" s="58"/>
    </row>
    <row r="311" spans="1:12" x14ac:dyDescent="0.25">
      <c r="A311" s="40" t="s">
        <v>72</v>
      </c>
      <c r="B311" s="36"/>
      <c r="C311" s="3">
        <v>350.87</v>
      </c>
      <c r="D311" s="4">
        <v>1</v>
      </c>
      <c r="E311" s="3">
        <f t="shared" ref="E311:E314" si="20">C311*D311</f>
        <v>350.87</v>
      </c>
      <c r="F311" s="28">
        <v>44563</v>
      </c>
      <c r="G311" s="29">
        <f t="shared" si="14"/>
        <v>1</v>
      </c>
      <c r="H311" s="35" t="str">
        <f>VLOOKUP(Tabela2[[#This Row],[Meses(numero)]],MÊS!A$1:B$12,2)</f>
        <v>janeiro</v>
      </c>
      <c r="I311" s="56">
        <f>DAY(Tabela2[[#This Row],[DATA]])</f>
        <v>2</v>
      </c>
      <c r="J311" s="45" t="s">
        <v>223</v>
      </c>
      <c r="K311" s="58"/>
      <c r="L311" s="58"/>
    </row>
    <row r="312" spans="1:12" x14ac:dyDescent="0.25">
      <c r="A312" s="40" t="s">
        <v>16</v>
      </c>
      <c r="B312" s="36"/>
      <c r="C312" s="3">
        <v>325.58999999999997</v>
      </c>
      <c r="D312" s="4">
        <v>1</v>
      </c>
      <c r="E312" s="3">
        <f t="shared" si="20"/>
        <v>325.58999999999997</v>
      </c>
      <c r="F312" s="28">
        <v>44563</v>
      </c>
      <c r="G312" s="29">
        <f t="shared" si="14"/>
        <v>1</v>
      </c>
      <c r="H312" s="35" t="str">
        <f>VLOOKUP(Tabela2[[#This Row],[Meses(numero)]],MÊS!A$1:B$12,2)</f>
        <v>janeiro</v>
      </c>
      <c r="I312" s="56">
        <f>DAY(Tabela2[[#This Row],[DATA]])</f>
        <v>2</v>
      </c>
      <c r="J312" s="45" t="s">
        <v>223</v>
      </c>
      <c r="K312" s="58"/>
      <c r="L312" s="58"/>
    </row>
    <row r="313" spans="1:12" x14ac:dyDescent="0.25">
      <c r="A313" s="40" t="s">
        <v>215</v>
      </c>
      <c r="B313" s="36"/>
      <c r="C313" s="3">
        <v>298.02</v>
      </c>
      <c r="D313" s="4">
        <v>1</v>
      </c>
      <c r="E313" s="3">
        <f t="shared" si="20"/>
        <v>298.02</v>
      </c>
      <c r="F313" s="28">
        <v>44563</v>
      </c>
      <c r="G313" s="29">
        <f t="shared" si="14"/>
        <v>1</v>
      </c>
      <c r="H313" s="35" t="str">
        <f>VLOOKUP(Tabela2[[#This Row],[Meses(numero)]],MÊS!A$1:B$12,2)</f>
        <v>janeiro</v>
      </c>
      <c r="I313" s="56">
        <f>DAY(Tabela2[[#This Row],[DATA]])</f>
        <v>2</v>
      </c>
      <c r="J313" s="45" t="s">
        <v>223</v>
      </c>
      <c r="K313" s="58"/>
      <c r="L313" s="58"/>
    </row>
    <row r="314" spans="1:12" x14ac:dyDescent="0.25">
      <c r="A314" s="40" t="s">
        <v>72</v>
      </c>
      <c r="B314" s="36"/>
      <c r="C314" s="3">
        <v>350.87</v>
      </c>
      <c r="D314" s="4">
        <v>1</v>
      </c>
      <c r="E314" s="3">
        <f t="shared" si="20"/>
        <v>350.87</v>
      </c>
      <c r="F314" s="28">
        <v>44563</v>
      </c>
      <c r="G314" s="29">
        <f t="shared" si="14"/>
        <v>1</v>
      </c>
      <c r="H314" s="35" t="str">
        <f>VLOOKUP(Tabela2[[#This Row],[Meses(numero)]],MÊS!A$1:B$12,2)</f>
        <v>janeiro</v>
      </c>
      <c r="I314" s="56">
        <f>DAY(Tabela2[[#This Row],[DATA]])</f>
        <v>2</v>
      </c>
      <c r="J314" s="45" t="s">
        <v>223</v>
      </c>
      <c r="K314" s="58"/>
      <c r="L314" s="58"/>
    </row>
    <row r="315" spans="1:12" x14ac:dyDescent="0.25">
      <c r="A315" s="40" t="s">
        <v>72</v>
      </c>
      <c r="B315" s="36"/>
      <c r="C315" s="3">
        <v>350.87</v>
      </c>
      <c r="D315" s="4">
        <v>1</v>
      </c>
      <c r="E315" s="3">
        <f t="shared" ref="E315:E317" si="21">C315*D315</f>
        <v>350.87</v>
      </c>
      <c r="F315" s="28">
        <v>44563</v>
      </c>
      <c r="G315" s="29">
        <f t="shared" si="14"/>
        <v>1</v>
      </c>
      <c r="H315" s="35" t="str">
        <f>VLOOKUP(Tabela2[[#This Row],[Meses(numero)]],MÊS!A$1:B$12,2)</f>
        <v>janeiro</v>
      </c>
      <c r="I315" s="56">
        <f>DAY(Tabela2[[#This Row],[DATA]])</f>
        <v>2</v>
      </c>
      <c r="J315" s="45" t="s">
        <v>223</v>
      </c>
      <c r="K315" s="58"/>
      <c r="L315" s="58"/>
    </row>
    <row r="316" spans="1:12" x14ac:dyDescent="0.25">
      <c r="A316" s="40" t="s">
        <v>72</v>
      </c>
      <c r="B316" s="36"/>
      <c r="C316" s="3">
        <v>350.87</v>
      </c>
      <c r="D316" s="4">
        <v>1</v>
      </c>
      <c r="E316" s="3">
        <f t="shared" si="21"/>
        <v>350.87</v>
      </c>
      <c r="F316" s="28">
        <v>44563</v>
      </c>
      <c r="G316" s="29">
        <f t="shared" si="14"/>
        <v>1</v>
      </c>
      <c r="H316" s="35" t="str">
        <f>VLOOKUP(Tabela2[[#This Row],[Meses(numero)]],MÊS!A$1:B$12,2)</f>
        <v>janeiro</v>
      </c>
      <c r="I316" s="56">
        <f>DAY(Tabela2[[#This Row],[DATA]])</f>
        <v>2</v>
      </c>
      <c r="J316" s="45" t="s">
        <v>223</v>
      </c>
      <c r="K316" s="58"/>
      <c r="L316" s="58"/>
    </row>
    <row r="317" spans="1:12" x14ac:dyDescent="0.25">
      <c r="A317" s="40" t="s">
        <v>75</v>
      </c>
      <c r="B317" s="36"/>
      <c r="C317" s="3">
        <v>385.69</v>
      </c>
      <c r="D317" s="4">
        <v>1</v>
      </c>
      <c r="E317" s="3">
        <f t="shared" si="21"/>
        <v>385.69</v>
      </c>
      <c r="F317" s="28">
        <v>44563</v>
      </c>
      <c r="G317" s="29">
        <f t="shared" si="14"/>
        <v>1</v>
      </c>
      <c r="H317" s="35" t="str">
        <f>VLOOKUP(Tabela2[[#This Row],[Meses(numero)]],MÊS!A$1:B$12,2)</f>
        <v>janeiro</v>
      </c>
      <c r="I317" s="56">
        <f>DAY(Tabela2[[#This Row],[DATA]])</f>
        <v>2</v>
      </c>
      <c r="J317" s="45" t="s">
        <v>223</v>
      </c>
      <c r="K317" s="58"/>
      <c r="L317" s="58"/>
    </row>
    <row r="318" spans="1:12" x14ac:dyDescent="0.25">
      <c r="A318" s="40" t="s">
        <v>206</v>
      </c>
      <c r="B318" s="36"/>
      <c r="C318" s="3">
        <v>329.05</v>
      </c>
      <c r="D318" s="4">
        <v>1</v>
      </c>
      <c r="E318" s="3">
        <f t="shared" ref="E318:E319" si="22">C318*D318</f>
        <v>329.05</v>
      </c>
      <c r="F318" s="28">
        <v>44563</v>
      </c>
      <c r="G318" s="29">
        <f t="shared" si="14"/>
        <v>1</v>
      </c>
      <c r="H318" s="35" t="str">
        <f>VLOOKUP(Tabela2[[#This Row],[Meses(numero)]],MÊS!A$1:B$12,2)</f>
        <v>janeiro</v>
      </c>
      <c r="I318" s="56">
        <f>DAY(Tabela2[[#This Row],[DATA]])</f>
        <v>2</v>
      </c>
      <c r="J318" s="45" t="s">
        <v>223</v>
      </c>
      <c r="K318" s="58"/>
      <c r="L318" s="58"/>
    </row>
    <row r="319" spans="1:12" x14ac:dyDescent="0.25">
      <c r="A319" s="40" t="s">
        <v>82</v>
      </c>
      <c r="B319" s="36"/>
      <c r="C319" s="3">
        <v>148.88999999999999</v>
      </c>
      <c r="D319" s="4">
        <v>1</v>
      </c>
      <c r="E319" s="3">
        <f t="shared" si="22"/>
        <v>148.88999999999999</v>
      </c>
      <c r="F319" s="28">
        <v>44563</v>
      </c>
      <c r="G319" s="29">
        <f t="shared" si="14"/>
        <v>1</v>
      </c>
      <c r="H319" s="35" t="str">
        <f>VLOOKUP(Tabela2[[#This Row],[Meses(numero)]],MÊS!A$1:B$12,2)</f>
        <v>janeiro</v>
      </c>
      <c r="I319" s="56">
        <f>DAY(Tabela2[[#This Row],[DATA]])</f>
        <v>2</v>
      </c>
      <c r="J319" s="45" t="s">
        <v>223</v>
      </c>
      <c r="K319" s="58"/>
      <c r="L319" s="58"/>
    </row>
    <row r="320" spans="1:12" x14ac:dyDescent="0.25">
      <c r="A320" s="40" t="s">
        <v>216</v>
      </c>
      <c r="B320" s="36"/>
      <c r="C320" s="3">
        <v>235.73</v>
      </c>
      <c r="D320" s="4">
        <v>1</v>
      </c>
      <c r="E320" s="3">
        <f>C320*D320</f>
        <v>235.73</v>
      </c>
      <c r="F320" s="28">
        <v>44563</v>
      </c>
      <c r="G320" s="29">
        <f t="shared" si="14"/>
        <v>1</v>
      </c>
      <c r="H320" s="35" t="str">
        <f>VLOOKUP(Tabela2[[#This Row],[Meses(numero)]],MÊS!A$1:B$12,2)</f>
        <v>janeiro</v>
      </c>
      <c r="I320" s="56">
        <f>DAY(Tabela2[[#This Row],[DATA]])</f>
        <v>2</v>
      </c>
      <c r="J320" s="45" t="s">
        <v>223</v>
      </c>
      <c r="K320" s="58"/>
      <c r="L320" s="58"/>
    </row>
    <row r="321" spans="1:12" x14ac:dyDescent="0.25">
      <c r="A321" s="40" t="s">
        <v>72</v>
      </c>
      <c r="B321" s="36"/>
      <c r="C321" s="3">
        <v>350.87</v>
      </c>
      <c r="D321" s="4">
        <v>1</v>
      </c>
      <c r="E321" s="3">
        <f>C321*D321</f>
        <v>350.87</v>
      </c>
      <c r="F321" s="28">
        <v>44563</v>
      </c>
      <c r="G321" s="29">
        <f t="shared" si="14"/>
        <v>1</v>
      </c>
      <c r="H321" s="35" t="str">
        <f>VLOOKUP(Tabela2[[#This Row],[Meses(numero)]],MÊS!A$1:B$12,2)</f>
        <v>janeiro</v>
      </c>
      <c r="I321" s="56">
        <f>DAY(Tabela2[[#This Row],[DATA]])</f>
        <v>2</v>
      </c>
      <c r="J321" s="45" t="s">
        <v>223</v>
      </c>
      <c r="K321" s="58"/>
      <c r="L321" s="58"/>
    </row>
    <row r="322" spans="1:12" x14ac:dyDescent="0.25">
      <c r="A322" s="40" t="s">
        <v>73</v>
      </c>
      <c r="B322" s="36"/>
      <c r="C322" s="3">
        <v>353.43</v>
      </c>
      <c r="D322" s="4">
        <v>1</v>
      </c>
      <c r="E322" s="3">
        <f t="shared" ref="E322:E323" si="23">C322*D322</f>
        <v>353.43</v>
      </c>
      <c r="F322" s="28">
        <v>44563</v>
      </c>
      <c r="G322" s="29">
        <f t="shared" ref="G322:G385" si="24">MONTH(F322)</f>
        <v>1</v>
      </c>
      <c r="H322" s="35" t="str">
        <f>VLOOKUP(Tabela2[[#This Row],[Meses(numero)]],MÊS!A$1:B$12,2)</f>
        <v>janeiro</v>
      </c>
      <c r="I322" s="56">
        <f>DAY(Tabela2[[#This Row],[DATA]])</f>
        <v>2</v>
      </c>
      <c r="J322" s="45" t="s">
        <v>223</v>
      </c>
      <c r="K322" s="58"/>
      <c r="L322" s="58"/>
    </row>
    <row r="323" spans="1:12" x14ac:dyDescent="0.25">
      <c r="A323" s="40" t="s">
        <v>72</v>
      </c>
      <c r="B323" s="36"/>
      <c r="C323" s="3">
        <v>350.87</v>
      </c>
      <c r="D323" s="4">
        <v>1</v>
      </c>
      <c r="E323" s="3">
        <f t="shared" si="23"/>
        <v>350.87</v>
      </c>
      <c r="F323" s="28">
        <v>44563</v>
      </c>
      <c r="G323" s="29">
        <f t="shared" si="24"/>
        <v>1</v>
      </c>
      <c r="H323" s="35" t="str">
        <f>VLOOKUP(Tabela2[[#This Row],[Meses(numero)]],MÊS!A$1:B$12,2)</f>
        <v>janeiro</v>
      </c>
      <c r="I323" s="56">
        <f>DAY(Tabela2[[#This Row],[DATA]])</f>
        <v>2</v>
      </c>
      <c r="J323" s="45" t="s">
        <v>223</v>
      </c>
      <c r="K323" s="58"/>
      <c r="L323" s="58"/>
    </row>
    <row r="324" spans="1:12" x14ac:dyDescent="0.25">
      <c r="A324" s="40" t="s">
        <v>0</v>
      </c>
      <c r="B324" s="36"/>
      <c r="C324" s="3">
        <v>147.61000000000001</v>
      </c>
      <c r="D324" s="4">
        <v>1</v>
      </c>
      <c r="E324" s="3">
        <f>C324*D324</f>
        <v>147.61000000000001</v>
      </c>
      <c r="F324" s="28">
        <v>44563</v>
      </c>
      <c r="G324" s="29">
        <f t="shared" si="24"/>
        <v>1</v>
      </c>
      <c r="H324" s="35" t="str">
        <f>VLOOKUP(Tabela2[[#This Row],[Meses(numero)]],MÊS!A$1:B$12,2)</f>
        <v>janeiro</v>
      </c>
      <c r="I324" s="56">
        <f>DAY(Tabela2[[#This Row],[DATA]])</f>
        <v>2</v>
      </c>
      <c r="J324" s="45" t="s">
        <v>223</v>
      </c>
      <c r="K324" s="58"/>
      <c r="L324" s="58"/>
    </row>
    <row r="325" spans="1:12" x14ac:dyDescent="0.25">
      <c r="A325" s="40" t="s">
        <v>72</v>
      </c>
      <c r="B325" s="36"/>
      <c r="C325" s="3">
        <v>350.87</v>
      </c>
      <c r="D325" s="4">
        <v>1</v>
      </c>
      <c r="E325" s="3">
        <f t="shared" ref="E325:E326" si="25">C325*D325</f>
        <v>350.87</v>
      </c>
      <c r="F325" s="28">
        <v>44563</v>
      </c>
      <c r="G325" s="29">
        <f t="shared" si="24"/>
        <v>1</v>
      </c>
      <c r="H325" s="35" t="str">
        <f>VLOOKUP(Tabela2[[#This Row],[Meses(numero)]],MÊS!A$1:B$12,2)</f>
        <v>janeiro</v>
      </c>
      <c r="I325" s="56">
        <f>DAY(Tabela2[[#This Row],[DATA]])</f>
        <v>2</v>
      </c>
      <c r="J325" s="45" t="s">
        <v>223</v>
      </c>
      <c r="K325" s="58"/>
      <c r="L325" s="58"/>
    </row>
    <row r="326" spans="1:12" x14ac:dyDescent="0.25">
      <c r="A326" s="40" t="s">
        <v>16</v>
      </c>
      <c r="B326" s="36"/>
      <c r="C326" s="3">
        <v>325.58999999999997</v>
      </c>
      <c r="D326" s="4">
        <v>1</v>
      </c>
      <c r="E326" s="3">
        <f t="shared" si="25"/>
        <v>325.58999999999997</v>
      </c>
      <c r="F326" s="28">
        <v>44563</v>
      </c>
      <c r="G326" s="29">
        <f t="shared" si="24"/>
        <v>1</v>
      </c>
      <c r="H326" s="35" t="str">
        <f>VLOOKUP(Tabela2[[#This Row],[Meses(numero)]],MÊS!A$1:B$12,2)</f>
        <v>janeiro</v>
      </c>
      <c r="I326" s="56">
        <f>DAY(Tabela2[[#This Row],[DATA]])</f>
        <v>2</v>
      </c>
      <c r="J326" s="45" t="s">
        <v>223</v>
      </c>
      <c r="K326" s="58"/>
      <c r="L326" s="58"/>
    </row>
    <row r="327" spans="1:12" x14ac:dyDescent="0.25">
      <c r="A327" s="40" t="s">
        <v>72</v>
      </c>
      <c r="B327" s="36"/>
      <c r="C327" s="3">
        <v>350.87</v>
      </c>
      <c r="D327" s="4">
        <v>1</v>
      </c>
      <c r="E327" s="3">
        <f>C327*D327</f>
        <v>350.87</v>
      </c>
      <c r="F327" s="28">
        <v>44563</v>
      </c>
      <c r="G327" s="29">
        <f t="shared" si="24"/>
        <v>1</v>
      </c>
      <c r="H327" s="35" t="str">
        <f>VLOOKUP(Tabela2[[#This Row],[Meses(numero)]],MÊS!A$1:B$12,2)</f>
        <v>janeiro</v>
      </c>
      <c r="I327" s="56">
        <f>DAY(Tabela2[[#This Row],[DATA]])</f>
        <v>2</v>
      </c>
      <c r="J327" s="45" t="s">
        <v>223</v>
      </c>
      <c r="K327" s="58"/>
      <c r="L327" s="58"/>
    </row>
    <row r="328" spans="1:12" x14ac:dyDescent="0.25">
      <c r="A328" s="40" t="s">
        <v>203</v>
      </c>
      <c r="B328" s="36"/>
      <c r="C328" s="3">
        <v>329.05</v>
      </c>
      <c r="D328" s="4">
        <v>1</v>
      </c>
      <c r="E328" s="3">
        <f t="shared" ref="E328:E333" si="26">C328*D328</f>
        <v>329.05</v>
      </c>
      <c r="F328" s="28">
        <v>44563</v>
      </c>
      <c r="G328" s="29">
        <f t="shared" si="24"/>
        <v>1</v>
      </c>
      <c r="H328" s="35" t="str">
        <f>VLOOKUP(Tabela2[[#This Row],[Meses(numero)]],MÊS!A$1:B$12,2)</f>
        <v>janeiro</v>
      </c>
      <c r="I328" s="56">
        <f>DAY(Tabela2[[#This Row],[DATA]])</f>
        <v>2</v>
      </c>
      <c r="J328" s="45" t="s">
        <v>223</v>
      </c>
      <c r="K328" s="58"/>
      <c r="L328" s="58"/>
    </row>
    <row r="329" spans="1:12" x14ac:dyDescent="0.25">
      <c r="A329" s="40" t="s">
        <v>13</v>
      </c>
      <c r="B329" s="36"/>
      <c r="C329" s="3">
        <v>305.54000000000002</v>
      </c>
      <c r="D329" s="4">
        <v>1</v>
      </c>
      <c r="E329" s="3">
        <f t="shared" si="26"/>
        <v>305.54000000000002</v>
      </c>
      <c r="F329" s="28">
        <v>44563</v>
      </c>
      <c r="G329" s="29">
        <f t="shared" si="24"/>
        <v>1</v>
      </c>
      <c r="H329" s="35" t="str">
        <f>VLOOKUP(Tabela2[[#This Row],[Meses(numero)]],MÊS!A$1:B$12,2)</f>
        <v>janeiro</v>
      </c>
      <c r="I329" s="56">
        <f>DAY(Tabela2[[#This Row],[DATA]])</f>
        <v>2</v>
      </c>
      <c r="J329" s="45" t="s">
        <v>223</v>
      </c>
      <c r="K329" s="58"/>
      <c r="L329" s="58"/>
    </row>
    <row r="330" spans="1:12" x14ac:dyDescent="0.25">
      <c r="A330" s="40" t="s">
        <v>204</v>
      </c>
      <c r="B330" s="36"/>
      <c r="C330" s="3">
        <v>283.81</v>
      </c>
      <c r="D330" s="4">
        <v>1</v>
      </c>
      <c r="E330" s="3">
        <f t="shared" si="26"/>
        <v>283.81</v>
      </c>
      <c r="F330" s="28">
        <v>44563</v>
      </c>
      <c r="G330" s="29">
        <f t="shared" si="24"/>
        <v>1</v>
      </c>
      <c r="H330" s="35" t="str">
        <f>VLOOKUP(Tabela2[[#This Row],[Meses(numero)]],MÊS!A$1:B$12,2)</f>
        <v>janeiro</v>
      </c>
      <c r="I330" s="56">
        <f>DAY(Tabela2[[#This Row],[DATA]])</f>
        <v>2</v>
      </c>
      <c r="J330" s="45" t="s">
        <v>223</v>
      </c>
      <c r="K330" s="58"/>
      <c r="L330" s="58"/>
    </row>
    <row r="331" spans="1:12" x14ac:dyDescent="0.25">
      <c r="A331" s="40" t="s">
        <v>215</v>
      </c>
      <c r="B331" s="36"/>
      <c r="C331" s="3">
        <v>298.02</v>
      </c>
      <c r="D331" s="4">
        <v>1</v>
      </c>
      <c r="E331" s="3">
        <f t="shared" si="26"/>
        <v>298.02</v>
      </c>
      <c r="F331" s="28">
        <v>44563</v>
      </c>
      <c r="G331" s="29">
        <f t="shared" si="24"/>
        <v>1</v>
      </c>
      <c r="H331" s="35" t="str">
        <f>VLOOKUP(Tabela2[[#This Row],[Meses(numero)]],MÊS!A$1:B$12,2)</f>
        <v>janeiro</v>
      </c>
      <c r="I331" s="56">
        <f>DAY(Tabela2[[#This Row],[DATA]])</f>
        <v>2</v>
      </c>
      <c r="J331" s="45" t="s">
        <v>223</v>
      </c>
      <c r="K331" s="58"/>
      <c r="L331" s="58"/>
    </row>
    <row r="332" spans="1:12" x14ac:dyDescent="0.25">
      <c r="A332" s="40" t="s">
        <v>82</v>
      </c>
      <c r="B332" s="36"/>
      <c r="C332" s="3">
        <v>148.88999999999999</v>
      </c>
      <c r="D332" s="4">
        <v>1</v>
      </c>
      <c r="E332" s="3">
        <f t="shared" si="26"/>
        <v>148.88999999999999</v>
      </c>
      <c r="F332" s="28">
        <v>44563</v>
      </c>
      <c r="G332" s="29">
        <f t="shared" si="24"/>
        <v>1</v>
      </c>
      <c r="H332" s="35" t="str">
        <f>VLOOKUP(Tabela2[[#This Row],[Meses(numero)]],MÊS!A$1:B$12,2)</f>
        <v>janeiro</v>
      </c>
      <c r="I332" s="56">
        <f>DAY(Tabela2[[#This Row],[DATA]])</f>
        <v>2</v>
      </c>
      <c r="J332" s="45" t="s">
        <v>223</v>
      </c>
      <c r="K332" s="58"/>
      <c r="L332" s="58"/>
    </row>
    <row r="333" spans="1:12" x14ac:dyDescent="0.25">
      <c r="A333" s="40" t="s">
        <v>208</v>
      </c>
      <c r="B333" s="36"/>
      <c r="C333" s="3">
        <v>355.99</v>
      </c>
      <c r="D333" s="4">
        <v>1</v>
      </c>
      <c r="E333" s="3">
        <f t="shared" si="26"/>
        <v>355.99</v>
      </c>
      <c r="F333" s="28">
        <v>44563</v>
      </c>
      <c r="G333" s="29">
        <f t="shared" si="24"/>
        <v>1</v>
      </c>
      <c r="H333" s="35" t="str">
        <f>VLOOKUP(Tabela2[[#This Row],[Meses(numero)]],MÊS!A$1:B$12,2)</f>
        <v>janeiro</v>
      </c>
      <c r="I333" s="56">
        <f>DAY(Tabela2[[#This Row],[DATA]])</f>
        <v>2</v>
      </c>
      <c r="J333" s="45" t="s">
        <v>223</v>
      </c>
      <c r="K333" s="58"/>
      <c r="L333" s="58"/>
    </row>
    <row r="334" spans="1:12" x14ac:dyDescent="0.25">
      <c r="A334" s="40" t="s">
        <v>72</v>
      </c>
      <c r="B334" s="36"/>
      <c r="C334" s="3">
        <v>350.87</v>
      </c>
      <c r="D334" s="4">
        <v>1</v>
      </c>
      <c r="E334" s="3">
        <f t="shared" ref="E334:E335" si="27">C334*D334</f>
        <v>350.87</v>
      </c>
      <c r="F334" s="28">
        <v>44563</v>
      </c>
      <c r="G334" s="29">
        <f t="shared" si="24"/>
        <v>1</v>
      </c>
      <c r="H334" s="35" t="str">
        <f>VLOOKUP(Tabela2[[#This Row],[Meses(numero)]],MÊS!A$1:B$12,2)</f>
        <v>janeiro</v>
      </c>
      <c r="I334" s="56">
        <f>DAY(Tabela2[[#This Row],[DATA]])</f>
        <v>2</v>
      </c>
      <c r="J334" s="45" t="s">
        <v>223</v>
      </c>
      <c r="K334" s="58"/>
      <c r="L334" s="58"/>
    </row>
    <row r="335" spans="1:12" x14ac:dyDescent="0.25">
      <c r="A335" s="40" t="s">
        <v>206</v>
      </c>
      <c r="B335" s="36"/>
      <c r="C335" s="3">
        <v>329.05</v>
      </c>
      <c r="D335" s="4">
        <v>1</v>
      </c>
      <c r="E335" s="3">
        <f t="shared" si="27"/>
        <v>329.05</v>
      </c>
      <c r="F335" s="28">
        <v>44563</v>
      </c>
      <c r="G335" s="29">
        <f t="shared" si="24"/>
        <v>1</v>
      </c>
      <c r="H335" s="35" t="str">
        <f>VLOOKUP(Tabela2[[#This Row],[Meses(numero)]],MÊS!A$1:B$12,2)</f>
        <v>janeiro</v>
      </c>
      <c r="I335" s="56">
        <f>DAY(Tabela2[[#This Row],[DATA]])</f>
        <v>2</v>
      </c>
      <c r="J335" s="45" t="s">
        <v>223</v>
      </c>
      <c r="K335" s="58"/>
      <c r="L335" s="58"/>
    </row>
    <row r="336" spans="1:12" x14ac:dyDescent="0.25">
      <c r="A336" s="40" t="s">
        <v>11</v>
      </c>
      <c r="B336" s="36"/>
      <c r="C336" s="3">
        <v>361.1</v>
      </c>
      <c r="D336" s="4">
        <v>1</v>
      </c>
      <c r="E336" s="3">
        <f>C336*D336</f>
        <v>361.1</v>
      </c>
      <c r="F336" s="28">
        <v>44563</v>
      </c>
      <c r="G336" s="29">
        <f t="shared" si="24"/>
        <v>1</v>
      </c>
      <c r="H336" s="35" t="str">
        <f>VLOOKUP(Tabela2[[#This Row],[Meses(numero)]],MÊS!A$1:B$12,2)</f>
        <v>janeiro</v>
      </c>
      <c r="I336" s="56">
        <f>DAY(Tabela2[[#This Row],[DATA]])</f>
        <v>2</v>
      </c>
      <c r="J336" s="45" t="s">
        <v>223</v>
      </c>
      <c r="K336" s="58"/>
      <c r="L336" s="58"/>
    </row>
    <row r="337" spans="1:12" x14ac:dyDescent="0.25">
      <c r="A337" s="40" t="s">
        <v>16</v>
      </c>
      <c r="B337" s="36"/>
      <c r="C337" s="3">
        <v>325.58999999999997</v>
      </c>
      <c r="D337" s="4">
        <v>1</v>
      </c>
      <c r="E337" s="3">
        <f t="shared" ref="E337:E341" si="28">C337*D337</f>
        <v>325.58999999999997</v>
      </c>
      <c r="F337" s="28">
        <v>44563</v>
      </c>
      <c r="G337" s="29">
        <f t="shared" si="24"/>
        <v>1</v>
      </c>
      <c r="H337" s="35" t="str">
        <f>VLOOKUP(Tabela2[[#This Row],[Meses(numero)]],MÊS!A$1:B$12,2)</f>
        <v>janeiro</v>
      </c>
      <c r="I337" s="56">
        <f>DAY(Tabela2[[#This Row],[DATA]])</f>
        <v>2</v>
      </c>
      <c r="J337" s="45" t="s">
        <v>223</v>
      </c>
      <c r="K337" s="58"/>
      <c r="L337" s="58"/>
    </row>
    <row r="338" spans="1:12" x14ac:dyDescent="0.25">
      <c r="A338" s="40" t="s">
        <v>204</v>
      </c>
      <c r="B338" s="36"/>
      <c r="C338" s="3">
        <v>283.81</v>
      </c>
      <c r="D338" s="4">
        <v>1</v>
      </c>
      <c r="E338" s="3">
        <f t="shared" si="28"/>
        <v>283.81</v>
      </c>
      <c r="F338" s="28">
        <v>44563</v>
      </c>
      <c r="G338" s="29">
        <f t="shared" si="24"/>
        <v>1</v>
      </c>
      <c r="H338" s="35" t="str">
        <f>VLOOKUP(Tabela2[[#This Row],[Meses(numero)]],MÊS!A$1:B$12,2)</f>
        <v>janeiro</v>
      </c>
      <c r="I338" s="56">
        <f>DAY(Tabela2[[#This Row],[DATA]])</f>
        <v>2</v>
      </c>
      <c r="J338" s="45" t="s">
        <v>223</v>
      </c>
      <c r="K338" s="58"/>
      <c r="L338" s="58"/>
    </row>
    <row r="339" spans="1:12" x14ac:dyDescent="0.25">
      <c r="A339" s="40" t="s">
        <v>16</v>
      </c>
      <c r="B339" s="36"/>
      <c r="C339" s="3">
        <v>325.58999999999997</v>
      </c>
      <c r="D339" s="4">
        <v>1</v>
      </c>
      <c r="E339" s="3">
        <f t="shared" si="28"/>
        <v>325.58999999999997</v>
      </c>
      <c r="F339" s="28">
        <v>44563</v>
      </c>
      <c r="G339" s="29">
        <f t="shared" si="24"/>
        <v>1</v>
      </c>
      <c r="H339" s="35" t="str">
        <f>VLOOKUP(Tabela2[[#This Row],[Meses(numero)]],MÊS!A$1:B$12,2)</f>
        <v>janeiro</v>
      </c>
      <c r="I339" s="56">
        <f>DAY(Tabela2[[#This Row],[DATA]])</f>
        <v>2</v>
      </c>
      <c r="J339" s="45" t="s">
        <v>223</v>
      </c>
      <c r="K339" s="58"/>
      <c r="L339" s="58"/>
    </row>
    <row r="340" spans="1:12" x14ac:dyDescent="0.25">
      <c r="A340" s="40" t="s">
        <v>208</v>
      </c>
      <c r="B340" s="36"/>
      <c r="C340" s="3">
        <v>355.99</v>
      </c>
      <c r="D340" s="4">
        <v>1</v>
      </c>
      <c r="E340" s="3">
        <f t="shared" si="28"/>
        <v>355.99</v>
      </c>
      <c r="F340" s="28">
        <v>44563</v>
      </c>
      <c r="G340" s="29">
        <f t="shared" si="24"/>
        <v>1</v>
      </c>
      <c r="H340" s="35" t="str">
        <f>VLOOKUP(Tabela2[[#This Row],[Meses(numero)]],MÊS!A$1:B$12,2)</f>
        <v>janeiro</v>
      </c>
      <c r="I340" s="56">
        <f>DAY(Tabela2[[#This Row],[DATA]])</f>
        <v>2</v>
      </c>
      <c r="J340" s="45" t="s">
        <v>223</v>
      </c>
      <c r="K340" s="58"/>
      <c r="L340" s="58"/>
    </row>
    <row r="341" spans="1:12" x14ac:dyDescent="0.25">
      <c r="A341" s="40" t="s">
        <v>11</v>
      </c>
      <c r="B341" s="36"/>
      <c r="C341" s="3">
        <v>361.1</v>
      </c>
      <c r="D341" s="4">
        <v>1</v>
      </c>
      <c r="E341" s="3">
        <f t="shared" si="28"/>
        <v>361.1</v>
      </c>
      <c r="F341" s="28">
        <v>44563</v>
      </c>
      <c r="G341" s="29">
        <f t="shared" si="24"/>
        <v>1</v>
      </c>
      <c r="H341" s="35" t="str">
        <f>VLOOKUP(Tabela2[[#This Row],[Meses(numero)]],MÊS!A$1:B$12,2)</f>
        <v>janeiro</v>
      </c>
      <c r="I341" s="56">
        <f>DAY(Tabela2[[#This Row],[DATA]])</f>
        <v>2</v>
      </c>
      <c r="J341" s="45" t="s">
        <v>223</v>
      </c>
      <c r="K341" s="58"/>
      <c r="L341" s="58"/>
    </row>
    <row r="342" spans="1:12" x14ac:dyDescent="0.25">
      <c r="A342" s="40" t="s">
        <v>13</v>
      </c>
      <c r="B342" s="36"/>
      <c r="C342" s="3">
        <v>305.54000000000002</v>
      </c>
      <c r="D342" s="4">
        <v>1</v>
      </c>
      <c r="E342" s="3">
        <f t="shared" ref="E342:E343" si="29">C342*D342</f>
        <v>305.54000000000002</v>
      </c>
      <c r="F342" s="28">
        <v>44563</v>
      </c>
      <c r="G342" s="29">
        <f t="shared" si="24"/>
        <v>1</v>
      </c>
      <c r="H342" s="35" t="str">
        <f>VLOOKUP(Tabela2[[#This Row],[Meses(numero)]],MÊS!A$1:B$12,2)</f>
        <v>janeiro</v>
      </c>
      <c r="I342" s="56">
        <f>DAY(Tabela2[[#This Row],[DATA]])</f>
        <v>2</v>
      </c>
      <c r="J342" s="45" t="s">
        <v>223</v>
      </c>
      <c r="K342" s="58"/>
      <c r="L342" s="58"/>
    </row>
    <row r="343" spans="1:12" x14ac:dyDescent="0.25">
      <c r="A343" s="40" t="s">
        <v>16</v>
      </c>
      <c r="B343" s="36"/>
      <c r="C343" s="3">
        <v>325.58999999999997</v>
      </c>
      <c r="D343" s="4">
        <v>1</v>
      </c>
      <c r="E343" s="3">
        <f t="shared" si="29"/>
        <v>325.58999999999997</v>
      </c>
      <c r="F343" s="28">
        <v>44563</v>
      </c>
      <c r="G343" s="29">
        <f t="shared" si="24"/>
        <v>1</v>
      </c>
      <c r="H343" s="35" t="str">
        <f>VLOOKUP(Tabela2[[#This Row],[Meses(numero)]],MÊS!A$1:B$12,2)</f>
        <v>janeiro</v>
      </c>
      <c r="I343" s="56">
        <f>DAY(Tabela2[[#This Row],[DATA]])</f>
        <v>2</v>
      </c>
      <c r="J343" s="45" t="s">
        <v>223</v>
      </c>
      <c r="K343" s="58"/>
      <c r="L343" s="58"/>
    </row>
    <row r="344" spans="1:12" x14ac:dyDescent="0.25">
      <c r="A344" s="40" t="s">
        <v>72</v>
      </c>
      <c r="B344" s="36"/>
      <c r="C344" s="3">
        <v>350.87</v>
      </c>
      <c r="D344" s="4">
        <v>1</v>
      </c>
      <c r="E344" s="3">
        <f>C344*D344</f>
        <v>350.87</v>
      </c>
      <c r="F344" s="28">
        <v>44563</v>
      </c>
      <c r="G344" s="29">
        <f t="shared" si="24"/>
        <v>1</v>
      </c>
      <c r="H344" s="35" t="str">
        <f>VLOOKUP(Tabela2[[#This Row],[Meses(numero)]],MÊS!A$1:B$12,2)</f>
        <v>janeiro</v>
      </c>
      <c r="I344" s="56">
        <f>DAY(Tabela2[[#This Row],[DATA]])</f>
        <v>2</v>
      </c>
      <c r="J344" s="45" t="s">
        <v>223</v>
      </c>
      <c r="K344" s="58"/>
      <c r="L344" s="58"/>
    </row>
    <row r="345" spans="1:12" x14ac:dyDescent="0.25">
      <c r="A345" s="40" t="s">
        <v>206</v>
      </c>
      <c r="B345" s="36"/>
      <c r="C345" s="3">
        <v>329.05</v>
      </c>
      <c r="D345" s="4">
        <v>1</v>
      </c>
      <c r="E345" s="3">
        <f>C345*D345</f>
        <v>329.05</v>
      </c>
      <c r="F345" s="28">
        <v>44563</v>
      </c>
      <c r="G345" s="29">
        <f t="shared" si="24"/>
        <v>1</v>
      </c>
      <c r="H345" s="35" t="str">
        <f>VLOOKUP(Tabela2[[#This Row],[Meses(numero)]],MÊS!A$1:B$12,2)</f>
        <v>janeiro</v>
      </c>
      <c r="I345" s="56">
        <f>DAY(Tabela2[[#This Row],[DATA]])</f>
        <v>2</v>
      </c>
      <c r="J345" s="45" t="s">
        <v>223</v>
      </c>
      <c r="K345" s="58"/>
      <c r="L345" s="58"/>
    </row>
    <row r="346" spans="1:12" x14ac:dyDescent="0.25">
      <c r="A346" s="40" t="s">
        <v>204</v>
      </c>
      <c r="B346" s="36"/>
      <c r="C346" s="3">
        <v>283.81</v>
      </c>
      <c r="D346" s="4">
        <v>1</v>
      </c>
      <c r="E346" s="3">
        <f t="shared" ref="E346:E347" si="30">C346*D346</f>
        <v>283.81</v>
      </c>
      <c r="F346" s="28">
        <v>44563</v>
      </c>
      <c r="G346" s="29">
        <f t="shared" si="24"/>
        <v>1</v>
      </c>
      <c r="H346" s="35" t="str">
        <f>VLOOKUP(Tabela2[[#This Row],[Meses(numero)]],MÊS!A$1:B$12,2)</f>
        <v>janeiro</v>
      </c>
      <c r="I346" s="56">
        <f>DAY(Tabela2[[#This Row],[DATA]])</f>
        <v>2</v>
      </c>
      <c r="J346" s="45" t="s">
        <v>223</v>
      </c>
      <c r="K346" s="58"/>
      <c r="L346" s="58"/>
    </row>
    <row r="347" spans="1:12" x14ac:dyDescent="0.25">
      <c r="A347" s="40" t="s">
        <v>72</v>
      </c>
      <c r="B347" s="36"/>
      <c r="C347" s="3">
        <v>350.87</v>
      </c>
      <c r="D347" s="4">
        <v>1</v>
      </c>
      <c r="E347" s="3">
        <f t="shared" si="30"/>
        <v>350.87</v>
      </c>
      <c r="F347" s="28">
        <v>44563</v>
      </c>
      <c r="G347" s="29">
        <f t="shared" si="24"/>
        <v>1</v>
      </c>
      <c r="H347" s="35" t="str">
        <f>VLOOKUP(Tabela2[[#This Row],[Meses(numero)]],MÊS!A$1:B$12,2)</f>
        <v>janeiro</v>
      </c>
      <c r="I347" s="56">
        <f>DAY(Tabela2[[#This Row],[DATA]])</f>
        <v>2</v>
      </c>
      <c r="J347" s="45" t="s">
        <v>223</v>
      </c>
      <c r="K347" s="58"/>
      <c r="L347" s="58"/>
    </row>
    <row r="348" spans="1:12" x14ac:dyDescent="0.25">
      <c r="A348" s="40" t="s">
        <v>13</v>
      </c>
      <c r="B348" s="36"/>
      <c r="C348" s="3">
        <v>305.54000000000002</v>
      </c>
      <c r="D348" s="4">
        <v>1</v>
      </c>
      <c r="E348" s="3">
        <f t="shared" ref="E348:E352" si="31">C348*D348</f>
        <v>305.54000000000002</v>
      </c>
      <c r="F348" s="28">
        <v>44563</v>
      </c>
      <c r="G348" s="29">
        <f t="shared" si="24"/>
        <v>1</v>
      </c>
      <c r="H348" s="35" t="str">
        <f>VLOOKUP(Tabela2[[#This Row],[Meses(numero)]],MÊS!A$1:B$12,2)</f>
        <v>janeiro</v>
      </c>
      <c r="I348" s="56">
        <f>DAY(Tabela2[[#This Row],[DATA]])</f>
        <v>2</v>
      </c>
      <c r="J348" s="45" t="s">
        <v>223</v>
      </c>
      <c r="K348" s="58"/>
      <c r="L348" s="58"/>
    </row>
    <row r="349" spans="1:12" x14ac:dyDescent="0.25">
      <c r="A349" s="40" t="s">
        <v>73</v>
      </c>
      <c r="B349" s="36"/>
      <c r="C349" s="3">
        <v>353.43</v>
      </c>
      <c r="D349" s="4">
        <v>1</v>
      </c>
      <c r="E349" s="3">
        <f t="shared" si="31"/>
        <v>353.43</v>
      </c>
      <c r="F349" s="28">
        <v>44563</v>
      </c>
      <c r="G349" s="29">
        <f t="shared" si="24"/>
        <v>1</v>
      </c>
      <c r="H349" s="35" t="str">
        <f>VLOOKUP(Tabela2[[#This Row],[Meses(numero)]],MÊS!A$1:B$12,2)</f>
        <v>janeiro</v>
      </c>
      <c r="I349" s="56">
        <f>DAY(Tabela2[[#This Row],[DATA]])</f>
        <v>2</v>
      </c>
      <c r="J349" s="45" t="s">
        <v>223</v>
      </c>
      <c r="K349" s="58"/>
      <c r="L349" s="58"/>
    </row>
    <row r="350" spans="1:12" x14ac:dyDescent="0.25">
      <c r="A350" s="40" t="s">
        <v>72</v>
      </c>
      <c r="B350" s="36"/>
      <c r="C350" s="3">
        <v>350.87</v>
      </c>
      <c r="D350" s="4">
        <v>1</v>
      </c>
      <c r="E350" s="3">
        <f t="shared" si="31"/>
        <v>350.87</v>
      </c>
      <c r="F350" s="28">
        <v>44563</v>
      </c>
      <c r="G350" s="29">
        <f t="shared" si="24"/>
        <v>1</v>
      </c>
      <c r="H350" s="35" t="str">
        <f>VLOOKUP(Tabela2[[#This Row],[Meses(numero)]],MÊS!A$1:B$12,2)</f>
        <v>janeiro</v>
      </c>
      <c r="I350" s="56">
        <f>DAY(Tabela2[[#This Row],[DATA]])</f>
        <v>2</v>
      </c>
      <c r="J350" s="45" t="s">
        <v>223</v>
      </c>
      <c r="K350" s="58"/>
      <c r="L350" s="58"/>
    </row>
    <row r="351" spans="1:12" x14ac:dyDescent="0.25">
      <c r="A351" s="40" t="s">
        <v>16</v>
      </c>
      <c r="B351" s="36"/>
      <c r="C351" s="3">
        <v>325.58999999999997</v>
      </c>
      <c r="D351" s="4">
        <v>1</v>
      </c>
      <c r="E351" s="3">
        <f t="shared" si="31"/>
        <v>325.58999999999997</v>
      </c>
      <c r="F351" s="28">
        <v>44563</v>
      </c>
      <c r="G351" s="29">
        <f t="shared" si="24"/>
        <v>1</v>
      </c>
      <c r="H351" s="35" t="str">
        <f>VLOOKUP(Tabela2[[#This Row],[Meses(numero)]],MÊS!A$1:B$12,2)</f>
        <v>janeiro</v>
      </c>
      <c r="I351" s="56">
        <f>DAY(Tabela2[[#This Row],[DATA]])</f>
        <v>2</v>
      </c>
      <c r="J351" s="45" t="s">
        <v>223</v>
      </c>
      <c r="K351" s="58"/>
      <c r="L351" s="58"/>
    </row>
    <row r="352" spans="1:12" x14ac:dyDescent="0.25">
      <c r="A352" s="40" t="s">
        <v>73</v>
      </c>
      <c r="B352" s="36"/>
      <c r="C352" s="3">
        <v>353.43</v>
      </c>
      <c r="D352" s="4">
        <v>1</v>
      </c>
      <c r="E352" s="3">
        <f t="shared" si="31"/>
        <v>353.43</v>
      </c>
      <c r="F352" s="28">
        <v>44563</v>
      </c>
      <c r="G352" s="29">
        <f t="shared" si="24"/>
        <v>1</v>
      </c>
      <c r="H352" s="35" t="str">
        <f>VLOOKUP(Tabela2[[#This Row],[Meses(numero)]],MÊS!A$1:B$12,2)</f>
        <v>janeiro</v>
      </c>
      <c r="I352" s="56">
        <f>DAY(Tabela2[[#This Row],[DATA]])</f>
        <v>2</v>
      </c>
      <c r="J352" s="45" t="s">
        <v>223</v>
      </c>
      <c r="K352" s="58"/>
      <c r="L352" s="58"/>
    </row>
    <row r="353" spans="1:12" x14ac:dyDescent="0.25">
      <c r="A353" s="40" t="s">
        <v>11</v>
      </c>
      <c r="B353" s="36"/>
      <c r="C353" s="3">
        <v>361.1</v>
      </c>
      <c r="D353" s="4">
        <v>1</v>
      </c>
      <c r="E353" s="3">
        <f>C353*D353</f>
        <v>361.1</v>
      </c>
      <c r="F353" s="28">
        <v>44563</v>
      </c>
      <c r="G353" s="29">
        <f t="shared" si="24"/>
        <v>1</v>
      </c>
      <c r="H353" s="35" t="str">
        <f>VLOOKUP(Tabela2[[#This Row],[Meses(numero)]],MÊS!A$1:B$12,2)</f>
        <v>janeiro</v>
      </c>
      <c r="I353" s="56">
        <f>DAY(Tabela2[[#This Row],[DATA]])</f>
        <v>2</v>
      </c>
      <c r="J353" s="45" t="s">
        <v>223</v>
      </c>
      <c r="K353" s="58"/>
      <c r="L353" s="58"/>
    </row>
    <row r="354" spans="1:12" x14ac:dyDescent="0.25">
      <c r="A354" s="40" t="s">
        <v>72</v>
      </c>
      <c r="B354" s="36"/>
      <c r="C354" s="3">
        <v>350.87</v>
      </c>
      <c r="D354" s="4">
        <v>1</v>
      </c>
      <c r="E354" s="3">
        <f>C354*D354</f>
        <v>350.87</v>
      </c>
      <c r="F354" s="28">
        <v>44563</v>
      </c>
      <c r="G354" s="29">
        <f t="shared" si="24"/>
        <v>1</v>
      </c>
      <c r="H354" s="35" t="str">
        <f>VLOOKUP(Tabela2[[#This Row],[Meses(numero)]],MÊS!A$1:B$12,2)</f>
        <v>janeiro</v>
      </c>
      <c r="I354" s="56">
        <f>DAY(Tabela2[[#This Row],[DATA]])</f>
        <v>2</v>
      </c>
      <c r="J354" s="45" t="s">
        <v>223</v>
      </c>
      <c r="K354" s="58"/>
      <c r="L354" s="58"/>
    </row>
    <row r="355" spans="1:12" x14ac:dyDescent="0.25">
      <c r="A355" s="40" t="s">
        <v>204</v>
      </c>
      <c r="B355" s="36"/>
      <c r="C355" s="3">
        <v>283.81</v>
      </c>
      <c r="D355" s="4">
        <v>1</v>
      </c>
      <c r="E355" s="3">
        <f>C355*D355</f>
        <v>283.81</v>
      </c>
      <c r="F355" s="28">
        <v>44563</v>
      </c>
      <c r="G355" s="29">
        <f t="shared" si="24"/>
        <v>1</v>
      </c>
      <c r="H355" s="35" t="str">
        <f>VLOOKUP(Tabela2[[#This Row],[Meses(numero)]],MÊS!A$1:B$12,2)</f>
        <v>janeiro</v>
      </c>
      <c r="I355" s="56">
        <f>DAY(Tabela2[[#This Row],[DATA]])</f>
        <v>2</v>
      </c>
      <c r="J355" s="45" t="s">
        <v>223</v>
      </c>
      <c r="K355" s="58"/>
      <c r="L355" s="58"/>
    </row>
    <row r="356" spans="1:12" x14ac:dyDescent="0.25">
      <c r="A356" s="40" t="s">
        <v>205</v>
      </c>
      <c r="B356" s="36"/>
      <c r="C356" s="3">
        <v>446.36</v>
      </c>
      <c r="D356" s="4">
        <v>1</v>
      </c>
      <c r="E356" s="3">
        <f t="shared" ref="E356:E358" si="32">C356*D356</f>
        <v>446.36</v>
      </c>
      <c r="F356" s="28">
        <v>44563</v>
      </c>
      <c r="G356" s="29">
        <f t="shared" si="24"/>
        <v>1</v>
      </c>
      <c r="H356" s="35" t="str">
        <f>VLOOKUP(Tabela2[[#This Row],[Meses(numero)]],MÊS!A$1:B$12,2)</f>
        <v>janeiro</v>
      </c>
      <c r="I356" s="56">
        <f>DAY(Tabela2[[#This Row],[DATA]])</f>
        <v>2</v>
      </c>
      <c r="J356" s="45" t="s">
        <v>223</v>
      </c>
      <c r="K356" s="58"/>
      <c r="L356" s="58"/>
    </row>
    <row r="357" spans="1:12" x14ac:dyDescent="0.25">
      <c r="A357" s="40" t="s">
        <v>11</v>
      </c>
      <c r="B357" s="36"/>
      <c r="C357" s="3">
        <v>361.1</v>
      </c>
      <c r="D357" s="4">
        <v>1</v>
      </c>
      <c r="E357" s="3">
        <f t="shared" si="32"/>
        <v>361.1</v>
      </c>
      <c r="F357" s="28">
        <v>44563</v>
      </c>
      <c r="G357" s="29">
        <f t="shared" si="24"/>
        <v>1</v>
      </c>
      <c r="H357" s="35" t="str">
        <f>VLOOKUP(Tabela2[[#This Row],[Meses(numero)]],MÊS!A$1:B$12,2)</f>
        <v>janeiro</v>
      </c>
      <c r="I357" s="56">
        <f>DAY(Tabela2[[#This Row],[DATA]])</f>
        <v>2</v>
      </c>
      <c r="J357" s="45" t="s">
        <v>223</v>
      </c>
      <c r="K357" s="58"/>
      <c r="L357" s="58"/>
    </row>
    <row r="358" spans="1:12" x14ac:dyDescent="0.25">
      <c r="A358" s="40" t="s">
        <v>209</v>
      </c>
      <c r="B358" s="36"/>
      <c r="C358" s="3">
        <v>235.73</v>
      </c>
      <c r="D358" s="4">
        <v>1</v>
      </c>
      <c r="E358" s="3">
        <f t="shared" si="32"/>
        <v>235.73</v>
      </c>
      <c r="F358" s="28">
        <v>44563</v>
      </c>
      <c r="G358" s="29">
        <f t="shared" si="24"/>
        <v>1</v>
      </c>
      <c r="H358" s="35" t="str">
        <f>VLOOKUP(Tabela2[[#This Row],[Meses(numero)]],MÊS!A$1:B$12,2)</f>
        <v>janeiro</v>
      </c>
      <c r="I358" s="56">
        <f>DAY(Tabela2[[#This Row],[DATA]])</f>
        <v>2</v>
      </c>
      <c r="J358" s="45" t="s">
        <v>223</v>
      </c>
      <c r="K358" s="58"/>
      <c r="L358" s="58"/>
    </row>
    <row r="359" spans="1:12" x14ac:dyDescent="0.25">
      <c r="A359" s="40" t="s">
        <v>217</v>
      </c>
      <c r="B359" s="36"/>
      <c r="C359" s="3">
        <v>265.27</v>
      </c>
      <c r="D359" s="4">
        <v>1</v>
      </c>
      <c r="E359" s="3">
        <f>C359*D359</f>
        <v>265.27</v>
      </c>
      <c r="F359" s="28">
        <v>44563</v>
      </c>
      <c r="G359" s="29">
        <f t="shared" si="24"/>
        <v>1</v>
      </c>
      <c r="H359" s="35" t="str">
        <f>VLOOKUP(Tabela2[[#This Row],[Meses(numero)]],MÊS!A$1:B$12,2)</f>
        <v>janeiro</v>
      </c>
      <c r="I359" s="56">
        <f>DAY(Tabela2[[#This Row],[DATA]])</f>
        <v>2</v>
      </c>
      <c r="J359" s="45" t="s">
        <v>223</v>
      </c>
      <c r="K359" s="58"/>
      <c r="L359" s="58"/>
    </row>
    <row r="360" spans="1:12" x14ac:dyDescent="0.25">
      <c r="A360" s="40" t="s">
        <v>16</v>
      </c>
      <c r="B360" s="36"/>
      <c r="C360" s="3">
        <v>280.75</v>
      </c>
      <c r="D360" s="4">
        <v>1</v>
      </c>
      <c r="E360" s="3">
        <f t="shared" ref="E360:E361" si="33">C360*D360</f>
        <v>280.75</v>
      </c>
      <c r="F360" s="28">
        <v>44595</v>
      </c>
      <c r="G360" s="29">
        <f t="shared" si="24"/>
        <v>2</v>
      </c>
      <c r="H360" s="35" t="str">
        <f>VLOOKUP(Tabela2[[#This Row],[Meses(numero)]],MÊS!A$1:B$12,2)</f>
        <v>fevereiro</v>
      </c>
      <c r="I360" s="56">
        <f>DAY(Tabela2[[#This Row],[DATA]])</f>
        <v>3</v>
      </c>
      <c r="J360" s="45" t="s">
        <v>223</v>
      </c>
      <c r="K360" s="58"/>
      <c r="L360" s="58"/>
    </row>
    <row r="361" spans="1:12" x14ac:dyDescent="0.25">
      <c r="A361" s="40" t="s">
        <v>72</v>
      </c>
      <c r="B361" s="36"/>
      <c r="C361" s="3">
        <v>302.39</v>
      </c>
      <c r="D361" s="4">
        <v>1</v>
      </c>
      <c r="E361" s="3">
        <f t="shared" si="33"/>
        <v>302.39</v>
      </c>
      <c r="F361" s="28">
        <v>44595</v>
      </c>
      <c r="G361" s="29">
        <f t="shared" si="24"/>
        <v>2</v>
      </c>
      <c r="H361" s="35" t="str">
        <f>VLOOKUP(Tabela2[[#This Row],[Meses(numero)]],MÊS!A$1:B$12,2)</f>
        <v>fevereiro</v>
      </c>
      <c r="I361" s="56">
        <f>DAY(Tabela2[[#This Row],[DATA]])</f>
        <v>3</v>
      </c>
      <c r="J361" s="45" t="s">
        <v>223</v>
      </c>
      <c r="K361" s="58"/>
      <c r="L361" s="58"/>
    </row>
    <row r="362" spans="1:12" x14ac:dyDescent="0.25">
      <c r="A362" s="40" t="s">
        <v>0</v>
      </c>
      <c r="B362" s="36"/>
      <c r="C362" s="3">
        <v>115.01</v>
      </c>
      <c r="D362" s="4">
        <v>1</v>
      </c>
      <c r="E362" s="3">
        <f t="shared" ref="E362:E363" si="34">C362*D362</f>
        <v>115.01</v>
      </c>
      <c r="F362" s="28">
        <v>44595</v>
      </c>
      <c r="G362" s="29">
        <f t="shared" si="24"/>
        <v>2</v>
      </c>
      <c r="H362" s="35" t="str">
        <f>VLOOKUP(Tabela2[[#This Row],[Meses(numero)]],MÊS!A$1:B$12,2)</f>
        <v>fevereiro</v>
      </c>
      <c r="I362" s="56">
        <f>DAY(Tabela2[[#This Row],[DATA]])</f>
        <v>3</v>
      </c>
      <c r="J362" s="45" t="s">
        <v>223</v>
      </c>
      <c r="K362" s="58"/>
      <c r="L362" s="58"/>
    </row>
    <row r="363" spans="1:12" x14ac:dyDescent="0.25">
      <c r="A363" s="40" t="s">
        <v>11</v>
      </c>
      <c r="B363" s="36"/>
      <c r="C363" s="3">
        <v>311.14999999999998</v>
      </c>
      <c r="D363" s="4">
        <v>1</v>
      </c>
      <c r="E363" s="3">
        <f t="shared" si="34"/>
        <v>311.14999999999998</v>
      </c>
      <c r="F363" s="28">
        <v>44595</v>
      </c>
      <c r="G363" s="29">
        <f t="shared" si="24"/>
        <v>2</v>
      </c>
      <c r="H363" s="35" t="str">
        <f>VLOOKUP(Tabela2[[#This Row],[Meses(numero)]],MÊS!A$1:B$12,2)</f>
        <v>fevereiro</v>
      </c>
      <c r="I363" s="56">
        <f>DAY(Tabela2[[#This Row],[DATA]])</f>
        <v>3</v>
      </c>
      <c r="J363" s="45" t="s">
        <v>223</v>
      </c>
      <c r="K363" s="58"/>
      <c r="L363" s="58"/>
    </row>
    <row r="364" spans="1:12" x14ac:dyDescent="0.25">
      <c r="A364" s="40" t="s">
        <v>72</v>
      </c>
      <c r="B364" s="36"/>
      <c r="C364" s="3">
        <v>302.39</v>
      </c>
      <c r="D364" s="4">
        <v>1</v>
      </c>
      <c r="E364" s="3">
        <f t="shared" ref="E364:E367" si="35">C364*D364</f>
        <v>302.39</v>
      </c>
      <c r="F364" s="28">
        <v>44595</v>
      </c>
      <c r="G364" s="29">
        <f t="shared" si="24"/>
        <v>2</v>
      </c>
      <c r="H364" s="35" t="str">
        <f>VLOOKUP(Tabela2[[#This Row],[Meses(numero)]],MÊS!A$1:B$12,2)</f>
        <v>fevereiro</v>
      </c>
      <c r="I364" s="56">
        <f>DAY(Tabela2[[#This Row],[DATA]])</f>
        <v>3</v>
      </c>
      <c r="J364" s="45" t="s">
        <v>223</v>
      </c>
      <c r="K364" s="58"/>
      <c r="L364" s="58"/>
    </row>
    <row r="365" spans="1:12" x14ac:dyDescent="0.25">
      <c r="A365" s="40" t="s">
        <v>11</v>
      </c>
      <c r="B365" s="36"/>
      <c r="C365" s="3">
        <v>311.14999999999998</v>
      </c>
      <c r="D365" s="4">
        <v>1</v>
      </c>
      <c r="E365" s="3">
        <f t="shared" si="35"/>
        <v>311.14999999999998</v>
      </c>
      <c r="F365" s="28">
        <v>44595</v>
      </c>
      <c r="G365" s="29">
        <f t="shared" si="24"/>
        <v>2</v>
      </c>
      <c r="H365" s="35" t="str">
        <f>VLOOKUP(Tabela2[[#This Row],[Meses(numero)]],MÊS!A$1:B$12,2)</f>
        <v>fevereiro</v>
      </c>
      <c r="I365" s="56">
        <f>DAY(Tabela2[[#This Row],[DATA]])</f>
        <v>3</v>
      </c>
      <c r="J365" s="45" t="s">
        <v>223</v>
      </c>
      <c r="K365" s="58"/>
      <c r="L365" s="58"/>
    </row>
    <row r="366" spans="1:12" x14ac:dyDescent="0.25">
      <c r="A366" s="40" t="s">
        <v>72</v>
      </c>
      <c r="B366" s="36"/>
      <c r="C366" s="3">
        <v>302.39</v>
      </c>
      <c r="D366" s="4">
        <v>1</v>
      </c>
      <c r="E366" s="3">
        <f t="shared" si="35"/>
        <v>302.39</v>
      </c>
      <c r="F366" s="28">
        <v>44595</v>
      </c>
      <c r="G366" s="29">
        <f t="shared" si="24"/>
        <v>2</v>
      </c>
      <c r="H366" s="35" t="str">
        <f>VLOOKUP(Tabela2[[#This Row],[Meses(numero)]],MÊS!A$1:B$12,2)</f>
        <v>fevereiro</v>
      </c>
      <c r="I366" s="56">
        <f>DAY(Tabela2[[#This Row],[DATA]])</f>
        <v>3</v>
      </c>
      <c r="J366" s="45" t="s">
        <v>223</v>
      </c>
      <c r="K366" s="58"/>
      <c r="L366" s="58"/>
    </row>
    <row r="367" spans="1:12" x14ac:dyDescent="0.25">
      <c r="A367" s="40" t="s">
        <v>78</v>
      </c>
      <c r="B367" s="36"/>
      <c r="C367" s="3">
        <v>296.48</v>
      </c>
      <c r="D367" s="4">
        <v>1</v>
      </c>
      <c r="E367" s="3">
        <f t="shared" si="35"/>
        <v>296.48</v>
      </c>
      <c r="F367" s="28">
        <v>44595</v>
      </c>
      <c r="G367" s="29">
        <f t="shared" si="24"/>
        <v>2</v>
      </c>
      <c r="H367" s="35" t="str">
        <f>VLOOKUP(Tabela2[[#This Row],[Meses(numero)]],MÊS!A$1:B$12,2)</f>
        <v>fevereiro</v>
      </c>
      <c r="I367" s="56">
        <f>DAY(Tabela2[[#This Row],[DATA]])</f>
        <v>3</v>
      </c>
      <c r="J367" s="45" t="s">
        <v>223</v>
      </c>
      <c r="K367" s="58"/>
      <c r="L367" s="58"/>
    </row>
    <row r="368" spans="1:12" x14ac:dyDescent="0.25">
      <c r="A368" s="40" t="s">
        <v>81</v>
      </c>
      <c r="B368" s="36"/>
      <c r="C368" s="3">
        <v>152.1</v>
      </c>
      <c r="D368" s="4">
        <v>1</v>
      </c>
      <c r="E368" s="3">
        <f t="shared" ref="E368:E369" si="36">C368*D368</f>
        <v>152.1</v>
      </c>
      <c r="F368" s="28">
        <v>44595</v>
      </c>
      <c r="G368" s="29">
        <f t="shared" si="24"/>
        <v>2</v>
      </c>
      <c r="H368" s="35" t="str">
        <f>VLOOKUP(Tabela2[[#This Row],[Meses(numero)]],MÊS!A$1:B$12,2)</f>
        <v>fevereiro</v>
      </c>
      <c r="I368" s="56">
        <f>DAY(Tabela2[[#This Row],[DATA]])</f>
        <v>3</v>
      </c>
      <c r="J368" s="45" t="s">
        <v>223</v>
      </c>
      <c r="K368" s="58"/>
      <c r="L368" s="58"/>
    </row>
    <row r="369" spans="1:12" x14ac:dyDescent="0.25">
      <c r="A369" s="40" t="s">
        <v>207</v>
      </c>
      <c r="B369" s="36"/>
      <c r="C369" s="3">
        <v>199.82</v>
      </c>
      <c r="D369" s="4">
        <v>1</v>
      </c>
      <c r="E369" s="3">
        <f t="shared" si="36"/>
        <v>199.82</v>
      </c>
      <c r="F369" s="28">
        <v>44595</v>
      </c>
      <c r="G369" s="29">
        <f t="shared" si="24"/>
        <v>2</v>
      </c>
      <c r="H369" s="35" t="str">
        <f>VLOOKUP(Tabela2[[#This Row],[Meses(numero)]],MÊS!A$1:B$12,2)</f>
        <v>fevereiro</v>
      </c>
      <c r="I369" s="56">
        <f>DAY(Tabela2[[#This Row],[DATA]])</f>
        <v>3</v>
      </c>
      <c r="J369" s="45" t="s">
        <v>223</v>
      </c>
      <c r="K369" s="58"/>
      <c r="L369" s="58"/>
    </row>
    <row r="370" spans="1:12" x14ac:dyDescent="0.25">
      <c r="A370" s="40" t="s">
        <v>204</v>
      </c>
      <c r="B370" s="36"/>
      <c r="C370" s="3">
        <v>244.73</v>
      </c>
      <c r="D370" s="4">
        <v>1</v>
      </c>
      <c r="E370" s="3">
        <f>C370*D370</f>
        <v>244.73</v>
      </c>
      <c r="F370" s="28">
        <v>44595</v>
      </c>
      <c r="G370" s="29">
        <f t="shared" si="24"/>
        <v>2</v>
      </c>
      <c r="H370" s="35" t="str">
        <f>VLOOKUP(Tabela2[[#This Row],[Meses(numero)]],MÊS!A$1:B$12,2)</f>
        <v>fevereiro</v>
      </c>
      <c r="I370" s="56">
        <f>DAY(Tabela2[[#This Row],[DATA]])</f>
        <v>3</v>
      </c>
      <c r="J370" s="45" t="s">
        <v>223</v>
      </c>
      <c r="K370" s="58"/>
      <c r="L370" s="58"/>
    </row>
    <row r="371" spans="1:12" x14ac:dyDescent="0.25">
      <c r="A371" s="40" t="s">
        <v>218</v>
      </c>
      <c r="B371" s="36"/>
      <c r="C371" s="3">
        <v>365.27</v>
      </c>
      <c r="D371" s="4">
        <v>1</v>
      </c>
      <c r="E371" s="3">
        <f t="shared" ref="E371:E373" si="37">C371*D371</f>
        <v>365.27</v>
      </c>
      <c r="F371" s="28">
        <v>44595</v>
      </c>
      <c r="G371" s="29">
        <f t="shared" si="24"/>
        <v>2</v>
      </c>
      <c r="H371" s="35" t="str">
        <f>VLOOKUP(Tabela2[[#This Row],[Meses(numero)]],MÊS!A$1:B$12,2)</f>
        <v>fevereiro</v>
      </c>
      <c r="I371" s="56">
        <f>DAY(Tabela2[[#This Row],[DATA]])</f>
        <v>3</v>
      </c>
      <c r="J371" s="45" t="s">
        <v>223</v>
      </c>
      <c r="K371" s="58"/>
      <c r="L371" s="58"/>
    </row>
    <row r="372" spans="1:12" x14ac:dyDescent="0.25">
      <c r="A372" s="40" t="s">
        <v>73</v>
      </c>
      <c r="B372" s="36"/>
      <c r="C372" s="3">
        <v>304.32</v>
      </c>
      <c r="D372" s="4">
        <v>1</v>
      </c>
      <c r="E372" s="3">
        <f t="shared" si="37"/>
        <v>304.32</v>
      </c>
      <c r="F372" s="28">
        <v>44595</v>
      </c>
      <c r="G372" s="29">
        <f t="shared" si="24"/>
        <v>2</v>
      </c>
      <c r="H372" s="35" t="str">
        <f>VLOOKUP(Tabela2[[#This Row],[Meses(numero)]],MÊS!A$1:B$12,2)</f>
        <v>fevereiro</v>
      </c>
      <c r="I372" s="56">
        <f>DAY(Tabela2[[#This Row],[DATA]])</f>
        <v>3</v>
      </c>
      <c r="J372" s="45" t="s">
        <v>223</v>
      </c>
      <c r="K372" s="58"/>
      <c r="L372" s="58"/>
    </row>
    <row r="373" spans="1:12" x14ac:dyDescent="0.25">
      <c r="A373" s="40" t="s">
        <v>204</v>
      </c>
      <c r="B373" s="36"/>
      <c r="C373" s="3">
        <v>244.73</v>
      </c>
      <c r="D373" s="4">
        <v>1</v>
      </c>
      <c r="E373" s="3">
        <f t="shared" si="37"/>
        <v>244.73</v>
      </c>
      <c r="F373" s="28">
        <v>44595</v>
      </c>
      <c r="G373" s="29">
        <f t="shared" si="24"/>
        <v>2</v>
      </c>
      <c r="H373" s="35" t="str">
        <f>VLOOKUP(Tabela2[[#This Row],[Meses(numero)]],MÊS!A$1:B$12,2)</f>
        <v>fevereiro</v>
      </c>
      <c r="I373" s="56">
        <f>DAY(Tabela2[[#This Row],[DATA]])</f>
        <v>3</v>
      </c>
      <c r="J373" s="45" t="s">
        <v>223</v>
      </c>
      <c r="K373" s="58"/>
      <c r="L373" s="58"/>
    </row>
    <row r="374" spans="1:12" x14ac:dyDescent="0.25">
      <c r="A374" s="40" t="s">
        <v>13</v>
      </c>
      <c r="B374" s="36"/>
      <c r="C374" s="3">
        <v>247.32</v>
      </c>
      <c r="D374" s="4">
        <v>1</v>
      </c>
      <c r="E374" s="3">
        <f t="shared" ref="E374:E379" si="38">C374*D374</f>
        <v>247.32</v>
      </c>
      <c r="F374" s="28">
        <v>44595</v>
      </c>
      <c r="G374" s="29">
        <f t="shared" si="24"/>
        <v>2</v>
      </c>
      <c r="H374" s="35" t="str">
        <f>VLOOKUP(Tabela2[[#This Row],[Meses(numero)]],MÊS!A$1:B$12,2)</f>
        <v>fevereiro</v>
      </c>
      <c r="I374" s="56">
        <f>DAY(Tabela2[[#This Row],[DATA]])</f>
        <v>3</v>
      </c>
      <c r="J374" s="45" t="s">
        <v>223</v>
      </c>
      <c r="K374" s="58"/>
      <c r="L374" s="58"/>
    </row>
    <row r="375" spans="1:12" x14ac:dyDescent="0.25">
      <c r="A375" s="40" t="s">
        <v>82</v>
      </c>
      <c r="B375" s="36"/>
      <c r="C375" s="3">
        <v>169.9</v>
      </c>
      <c r="D375" s="4">
        <v>1</v>
      </c>
      <c r="E375" s="3">
        <f t="shared" si="38"/>
        <v>169.9</v>
      </c>
      <c r="F375" s="28">
        <v>44595</v>
      </c>
      <c r="G375" s="29">
        <f t="shared" si="24"/>
        <v>2</v>
      </c>
      <c r="H375" s="35" t="str">
        <f>VLOOKUP(Tabela2[[#This Row],[Meses(numero)]],MÊS!A$1:B$12,2)</f>
        <v>fevereiro</v>
      </c>
      <c r="I375" s="56">
        <f>DAY(Tabela2[[#This Row],[DATA]])</f>
        <v>3</v>
      </c>
      <c r="J375" s="45" t="s">
        <v>223</v>
      </c>
      <c r="K375" s="58"/>
      <c r="L375" s="58"/>
    </row>
    <row r="376" spans="1:12" x14ac:dyDescent="0.25">
      <c r="A376" s="40" t="s">
        <v>82</v>
      </c>
      <c r="B376" s="36"/>
      <c r="C376" s="3">
        <v>169.9</v>
      </c>
      <c r="D376" s="4">
        <v>1</v>
      </c>
      <c r="E376" s="3">
        <f t="shared" si="38"/>
        <v>169.9</v>
      </c>
      <c r="F376" s="28">
        <v>44595</v>
      </c>
      <c r="G376" s="29">
        <f t="shared" si="24"/>
        <v>2</v>
      </c>
      <c r="H376" s="35" t="str">
        <f>VLOOKUP(Tabela2[[#This Row],[Meses(numero)]],MÊS!A$1:B$12,2)</f>
        <v>fevereiro</v>
      </c>
      <c r="I376" s="56">
        <f>DAY(Tabela2[[#This Row],[DATA]])</f>
        <v>3</v>
      </c>
      <c r="J376" s="45" t="s">
        <v>223</v>
      </c>
      <c r="K376" s="58"/>
      <c r="L376" s="58"/>
    </row>
    <row r="377" spans="1:12" x14ac:dyDescent="0.25">
      <c r="A377" s="40" t="s">
        <v>219</v>
      </c>
      <c r="B377" s="36"/>
      <c r="C377" s="3">
        <v>79.900000000000006</v>
      </c>
      <c r="D377" s="4">
        <v>1</v>
      </c>
      <c r="E377" s="3">
        <f t="shared" si="38"/>
        <v>79.900000000000006</v>
      </c>
      <c r="F377" s="28">
        <v>44595</v>
      </c>
      <c r="G377" s="29">
        <f t="shared" si="24"/>
        <v>2</v>
      </c>
      <c r="H377" s="35" t="str">
        <f>VLOOKUP(Tabela2[[#This Row],[Meses(numero)]],MÊS!A$1:B$12,2)</f>
        <v>fevereiro</v>
      </c>
      <c r="I377" s="56">
        <f>DAY(Tabela2[[#This Row],[DATA]])</f>
        <v>3</v>
      </c>
      <c r="J377" s="45" t="s">
        <v>223</v>
      </c>
      <c r="K377" s="58"/>
      <c r="L377" s="58"/>
    </row>
    <row r="378" spans="1:12" x14ac:dyDescent="0.25">
      <c r="A378" s="40" t="s">
        <v>220</v>
      </c>
      <c r="B378" s="36"/>
      <c r="C378" s="3">
        <v>139</v>
      </c>
      <c r="D378" s="4">
        <v>1</v>
      </c>
      <c r="E378" s="3">
        <f>C378*D378</f>
        <v>139</v>
      </c>
      <c r="F378" s="28">
        <v>44595</v>
      </c>
      <c r="G378" s="29">
        <f t="shared" si="24"/>
        <v>2</v>
      </c>
      <c r="H378" s="35" t="str">
        <f>VLOOKUP(Tabela2[[#This Row],[Meses(numero)]],MÊS!A$1:B$12,2)</f>
        <v>fevereiro</v>
      </c>
      <c r="I378" s="56">
        <f>DAY(Tabela2[[#This Row],[DATA]])</f>
        <v>3</v>
      </c>
      <c r="J378" s="45" t="s">
        <v>223</v>
      </c>
      <c r="K378" s="58"/>
      <c r="L378" s="58"/>
    </row>
    <row r="379" spans="1:12" x14ac:dyDescent="0.25">
      <c r="A379" s="40" t="s">
        <v>16</v>
      </c>
      <c r="B379" s="36"/>
      <c r="C379" s="3">
        <v>280.75</v>
      </c>
      <c r="D379" s="4">
        <v>1</v>
      </c>
      <c r="E379" s="3">
        <f t="shared" si="38"/>
        <v>280.75</v>
      </c>
      <c r="F379" s="28">
        <v>44595</v>
      </c>
      <c r="G379" s="29">
        <f t="shared" si="24"/>
        <v>2</v>
      </c>
      <c r="H379" s="35" t="str">
        <f>VLOOKUP(Tabela2[[#This Row],[Meses(numero)]],MÊS!A$1:B$12,2)</f>
        <v>fevereiro</v>
      </c>
      <c r="I379" s="56">
        <f>DAY(Tabela2[[#This Row],[DATA]])</f>
        <v>3</v>
      </c>
      <c r="J379" s="45" t="s">
        <v>223</v>
      </c>
      <c r="K379" s="58"/>
      <c r="L379" s="58"/>
    </row>
    <row r="380" spans="1:12" x14ac:dyDescent="0.25">
      <c r="A380" s="40" t="s">
        <v>73</v>
      </c>
      <c r="B380" s="36"/>
      <c r="C380" s="3">
        <v>304.32</v>
      </c>
      <c r="D380" s="4">
        <v>1</v>
      </c>
      <c r="E380" s="3">
        <f t="shared" ref="E380:E381" si="39">C380*D380</f>
        <v>304.32</v>
      </c>
      <c r="F380" s="28">
        <v>44595</v>
      </c>
      <c r="G380" s="29">
        <f t="shared" si="24"/>
        <v>2</v>
      </c>
      <c r="H380" s="35" t="str">
        <f>VLOOKUP(Tabela2[[#This Row],[Meses(numero)]],MÊS!A$1:B$12,2)</f>
        <v>fevereiro</v>
      </c>
      <c r="I380" s="56">
        <f>DAY(Tabela2[[#This Row],[DATA]])</f>
        <v>3</v>
      </c>
      <c r="J380" s="45" t="s">
        <v>223</v>
      </c>
      <c r="K380" s="58"/>
      <c r="L380" s="58"/>
    </row>
    <row r="381" spans="1:12" x14ac:dyDescent="0.25">
      <c r="A381" s="40" t="s">
        <v>11</v>
      </c>
      <c r="B381" s="36"/>
      <c r="C381" s="3">
        <v>311.14999999999998</v>
      </c>
      <c r="D381" s="4">
        <v>1</v>
      </c>
      <c r="E381" s="3">
        <f t="shared" si="39"/>
        <v>311.14999999999998</v>
      </c>
      <c r="F381" s="28">
        <v>44595</v>
      </c>
      <c r="G381" s="29">
        <f t="shared" si="24"/>
        <v>2</v>
      </c>
      <c r="H381" s="35" t="str">
        <f>VLOOKUP(Tabela2[[#This Row],[Meses(numero)]],MÊS!A$1:B$12,2)</f>
        <v>fevereiro</v>
      </c>
      <c r="I381" s="56">
        <f>DAY(Tabela2[[#This Row],[DATA]])</f>
        <v>3</v>
      </c>
      <c r="J381" s="45" t="s">
        <v>223</v>
      </c>
      <c r="K381" s="58"/>
      <c r="L381" s="58"/>
    </row>
    <row r="382" spans="1:12" x14ac:dyDescent="0.25">
      <c r="A382" s="40" t="s">
        <v>206</v>
      </c>
      <c r="B382" s="36"/>
      <c r="C382" s="3">
        <v>283.72000000000003</v>
      </c>
      <c r="D382" s="4">
        <v>1</v>
      </c>
      <c r="E382" s="3">
        <f>C382*D382</f>
        <v>283.72000000000003</v>
      </c>
      <c r="F382" s="28">
        <v>44595</v>
      </c>
      <c r="G382" s="29">
        <f t="shared" si="24"/>
        <v>2</v>
      </c>
      <c r="H382" s="35" t="str">
        <f>VLOOKUP(Tabela2[[#This Row],[Meses(numero)]],MÊS!A$1:B$12,2)</f>
        <v>fevereiro</v>
      </c>
      <c r="I382" s="56">
        <f>DAY(Tabela2[[#This Row],[DATA]])</f>
        <v>3</v>
      </c>
      <c r="J382" s="45" t="s">
        <v>223</v>
      </c>
      <c r="K382" s="58"/>
      <c r="L382" s="58"/>
    </row>
    <row r="383" spans="1:12" x14ac:dyDescent="0.25">
      <c r="A383" s="40" t="s">
        <v>73</v>
      </c>
      <c r="B383" s="36"/>
      <c r="C383" s="3">
        <v>304.32</v>
      </c>
      <c r="D383" s="4">
        <v>1</v>
      </c>
      <c r="E383" s="3">
        <f>C383*D383</f>
        <v>304.32</v>
      </c>
      <c r="F383" s="28">
        <v>44595</v>
      </c>
      <c r="G383" s="29">
        <f t="shared" si="24"/>
        <v>2</v>
      </c>
      <c r="H383" s="35" t="str">
        <f>VLOOKUP(Tabela2[[#This Row],[Meses(numero)]],MÊS!A$1:B$12,2)</f>
        <v>fevereiro</v>
      </c>
      <c r="I383" s="56">
        <f>DAY(Tabela2[[#This Row],[DATA]])</f>
        <v>3</v>
      </c>
      <c r="J383" s="45" t="s">
        <v>223</v>
      </c>
      <c r="K383" s="58"/>
      <c r="L383" s="58"/>
    </row>
    <row r="384" spans="1:12" x14ac:dyDescent="0.25">
      <c r="A384" s="40" t="s">
        <v>203</v>
      </c>
      <c r="B384" s="36"/>
      <c r="C384" s="3">
        <v>289.43</v>
      </c>
      <c r="D384" s="4">
        <v>1</v>
      </c>
      <c r="E384" s="3">
        <f t="shared" ref="E384:E385" si="40">C384*D384</f>
        <v>289.43</v>
      </c>
      <c r="F384" s="28">
        <v>44595</v>
      </c>
      <c r="G384" s="29">
        <f t="shared" si="24"/>
        <v>2</v>
      </c>
      <c r="H384" s="35" t="str">
        <f>VLOOKUP(Tabela2[[#This Row],[Meses(numero)]],MÊS!A$1:B$12,2)</f>
        <v>fevereiro</v>
      </c>
      <c r="I384" s="56">
        <f>DAY(Tabela2[[#This Row],[DATA]])</f>
        <v>3</v>
      </c>
      <c r="J384" s="45" t="s">
        <v>223</v>
      </c>
      <c r="K384" s="58"/>
      <c r="L384" s="58"/>
    </row>
    <row r="385" spans="1:12" x14ac:dyDescent="0.25">
      <c r="A385" s="40" t="s">
        <v>16</v>
      </c>
      <c r="B385" s="36"/>
      <c r="C385" s="3">
        <v>280.75</v>
      </c>
      <c r="D385" s="4">
        <v>1</v>
      </c>
      <c r="E385" s="3">
        <f t="shared" si="40"/>
        <v>280.75</v>
      </c>
      <c r="F385" s="28">
        <v>44595</v>
      </c>
      <c r="G385" s="29">
        <f t="shared" si="24"/>
        <v>2</v>
      </c>
      <c r="H385" s="35" t="str">
        <f>VLOOKUP(Tabela2[[#This Row],[Meses(numero)]],MÊS!A$1:B$12,2)</f>
        <v>fevereiro</v>
      </c>
      <c r="I385" s="56">
        <f>DAY(Tabela2[[#This Row],[DATA]])</f>
        <v>3</v>
      </c>
      <c r="J385" s="45" t="s">
        <v>223</v>
      </c>
      <c r="K385" s="58"/>
      <c r="L385" s="58"/>
    </row>
    <row r="386" spans="1:12" x14ac:dyDescent="0.25">
      <c r="A386" s="40" t="s">
        <v>203</v>
      </c>
      <c r="B386" s="36"/>
      <c r="C386" s="3">
        <v>289.43</v>
      </c>
      <c r="D386" s="4">
        <v>1</v>
      </c>
      <c r="E386" s="3">
        <f>C386*D386</f>
        <v>289.43</v>
      </c>
      <c r="F386" s="28">
        <v>44595</v>
      </c>
      <c r="G386" s="29">
        <f t="shared" ref="G386:G449" si="41">MONTH(F386)</f>
        <v>2</v>
      </c>
      <c r="H386" s="35" t="str">
        <f>VLOOKUP(Tabela2[[#This Row],[Meses(numero)]],MÊS!A$1:B$12,2)</f>
        <v>fevereiro</v>
      </c>
      <c r="I386" s="56">
        <f>DAY(Tabela2[[#This Row],[DATA]])</f>
        <v>3</v>
      </c>
      <c r="J386" s="45" t="s">
        <v>223</v>
      </c>
      <c r="K386" s="58"/>
      <c r="L386" s="58"/>
    </row>
    <row r="387" spans="1:12" x14ac:dyDescent="0.25">
      <c r="A387" s="40" t="s">
        <v>16</v>
      </c>
      <c r="B387" s="36"/>
      <c r="C387" s="3">
        <v>280.75</v>
      </c>
      <c r="D387" s="4">
        <v>1</v>
      </c>
      <c r="E387" s="3">
        <f t="shared" ref="E387:E389" si="42">C387*D387</f>
        <v>280.75</v>
      </c>
      <c r="F387" s="28">
        <v>44595</v>
      </c>
      <c r="G387" s="29">
        <f t="shared" si="41"/>
        <v>2</v>
      </c>
      <c r="H387" s="35" t="str">
        <f>VLOOKUP(Tabela2[[#This Row],[Meses(numero)]],MÊS!A$1:B$12,2)</f>
        <v>fevereiro</v>
      </c>
      <c r="I387" s="56">
        <f>DAY(Tabela2[[#This Row],[DATA]])</f>
        <v>3</v>
      </c>
      <c r="J387" s="45" t="s">
        <v>223</v>
      </c>
      <c r="K387" s="58"/>
      <c r="L387" s="58"/>
    </row>
    <row r="388" spans="1:12" x14ac:dyDescent="0.25">
      <c r="A388" s="40" t="s">
        <v>72</v>
      </c>
      <c r="B388" s="36"/>
      <c r="C388" s="3">
        <v>302.39</v>
      </c>
      <c r="D388" s="4">
        <v>1</v>
      </c>
      <c r="E388" s="3">
        <f t="shared" si="42"/>
        <v>302.39</v>
      </c>
      <c r="F388" s="28">
        <v>44595</v>
      </c>
      <c r="G388" s="29">
        <f t="shared" si="41"/>
        <v>2</v>
      </c>
      <c r="H388" s="35" t="str">
        <f>VLOOKUP(Tabela2[[#This Row],[Meses(numero)]],MÊS!A$1:B$12,2)</f>
        <v>fevereiro</v>
      </c>
      <c r="I388" s="56">
        <f>DAY(Tabela2[[#This Row],[DATA]])</f>
        <v>3</v>
      </c>
      <c r="J388" s="45" t="s">
        <v>223</v>
      </c>
      <c r="K388" s="58"/>
      <c r="L388" s="58"/>
    </row>
    <row r="389" spans="1:12" x14ac:dyDescent="0.25">
      <c r="A389" s="40" t="s">
        <v>203</v>
      </c>
      <c r="B389" s="36"/>
      <c r="C389" s="3">
        <v>289.43</v>
      </c>
      <c r="D389" s="4">
        <v>1</v>
      </c>
      <c r="E389" s="3">
        <f t="shared" si="42"/>
        <v>289.43</v>
      </c>
      <c r="F389" s="28">
        <v>44595</v>
      </c>
      <c r="G389" s="29">
        <f t="shared" si="41"/>
        <v>2</v>
      </c>
      <c r="H389" s="35" t="str">
        <f>VLOOKUP(Tabela2[[#This Row],[Meses(numero)]],MÊS!A$1:B$12,2)</f>
        <v>fevereiro</v>
      </c>
      <c r="I389" s="56">
        <f>DAY(Tabela2[[#This Row],[DATA]])</f>
        <v>3</v>
      </c>
      <c r="J389" s="45" t="s">
        <v>223</v>
      </c>
      <c r="K389" s="58"/>
      <c r="L389" s="58"/>
    </row>
    <row r="390" spans="1:12" x14ac:dyDescent="0.25">
      <c r="A390" s="40" t="s">
        <v>221</v>
      </c>
      <c r="B390" s="36"/>
      <c r="C390" s="3">
        <v>515.6</v>
      </c>
      <c r="D390" s="4">
        <v>1</v>
      </c>
      <c r="E390" s="3">
        <f t="shared" ref="E390:E393" si="43">C390*D390</f>
        <v>515.6</v>
      </c>
      <c r="F390" s="28">
        <v>44595</v>
      </c>
      <c r="G390" s="29">
        <f t="shared" si="41"/>
        <v>2</v>
      </c>
      <c r="H390" s="35" t="str">
        <f>VLOOKUP(Tabela2[[#This Row],[Meses(numero)]],MÊS!A$1:B$12,2)</f>
        <v>fevereiro</v>
      </c>
      <c r="I390" s="56">
        <f>DAY(Tabela2[[#This Row],[DATA]])</f>
        <v>3</v>
      </c>
      <c r="J390" s="45" t="s">
        <v>223</v>
      </c>
      <c r="K390" s="58"/>
      <c r="L390" s="58"/>
    </row>
    <row r="391" spans="1:12" x14ac:dyDescent="0.25">
      <c r="A391" s="40" t="s">
        <v>203</v>
      </c>
      <c r="B391" s="36"/>
      <c r="C391" s="3">
        <v>289.43</v>
      </c>
      <c r="D391" s="4">
        <v>1</v>
      </c>
      <c r="E391" s="3">
        <f t="shared" si="43"/>
        <v>289.43</v>
      </c>
      <c r="F391" s="28">
        <v>44595</v>
      </c>
      <c r="G391" s="29">
        <f t="shared" si="41"/>
        <v>2</v>
      </c>
      <c r="H391" s="35" t="str">
        <f>VLOOKUP(Tabela2[[#This Row],[Meses(numero)]],MÊS!A$1:B$12,2)</f>
        <v>fevereiro</v>
      </c>
      <c r="I391" s="56">
        <f>DAY(Tabela2[[#This Row],[DATA]])</f>
        <v>3</v>
      </c>
      <c r="J391" s="45" t="s">
        <v>223</v>
      </c>
      <c r="K391" s="58"/>
      <c r="L391" s="58"/>
    </row>
    <row r="392" spans="1:12" x14ac:dyDescent="0.25">
      <c r="A392" s="40" t="s">
        <v>215</v>
      </c>
      <c r="B392" s="36"/>
      <c r="C392" s="3">
        <v>257.17</v>
      </c>
      <c r="D392" s="4">
        <v>1</v>
      </c>
      <c r="E392" s="3">
        <f t="shared" si="43"/>
        <v>257.17</v>
      </c>
      <c r="F392" s="28">
        <v>44595</v>
      </c>
      <c r="G392" s="29">
        <f t="shared" si="41"/>
        <v>2</v>
      </c>
      <c r="H392" s="35" t="str">
        <f>VLOOKUP(Tabela2[[#This Row],[Meses(numero)]],MÊS!A$1:B$12,2)</f>
        <v>fevereiro</v>
      </c>
      <c r="I392" s="56">
        <f>DAY(Tabela2[[#This Row],[DATA]])</f>
        <v>3</v>
      </c>
      <c r="J392" s="45" t="s">
        <v>223</v>
      </c>
      <c r="K392" s="58"/>
      <c r="L392" s="58"/>
    </row>
    <row r="393" spans="1:12" x14ac:dyDescent="0.25">
      <c r="A393" s="40" t="s">
        <v>215</v>
      </c>
      <c r="B393" s="36"/>
      <c r="C393" s="3">
        <v>257.17</v>
      </c>
      <c r="D393" s="4">
        <v>1</v>
      </c>
      <c r="E393" s="3">
        <f t="shared" si="43"/>
        <v>257.17</v>
      </c>
      <c r="F393" s="28">
        <v>44595</v>
      </c>
      <c r="G393" s="29">
        <f t="shared" si="41"/>
        <v>2</v>
      </c>
      <c r="H393" s="35" t="str">
        <f>VLOOKUP(Tabela2[[#This Row],[Meses(numero)]],MÊS!A$1:B$12,2)</f>
        <v>fevereiro</v>
      </c>
      <c r="I393" s="56">
        <f>DAY(Tabela2[[#This Row],[DATA]])</f>
        <v>3</v>
      </c>
      <c r="J393" s="45" t="s">
        <v>223</v>
      </c>
      <c r="K393" s="58"/>
      <c r="L393" s="58"/>
    </row>
    <row r="394" spans="1:12" x14ac:dyDescent="0.25">
      <c r="A394" s="40" t="s">
        <v>16</v>
      </c>
      <c r="B394" s="36"/>
      <c r="C394" s="3">
        <v>280.75</v>
      </c>
      <c r="D394" s="4">
        <v>1</v>
      </c>
      <c r="E394" s="3">
        <f t="shared" ref="E394:E400" si="44">C394*D394</f>
        <v>280.75</v>
      </c>
      <c r="F394" s="28">
        <v>44595</v>
      </c>
      <c r="G394" s="29">
        <f t="shared" si="41"/>
        <v>2</v>
      </c>
      <c r="H394" s="35" t="str">
        <f>VLOOKUP(Tabela2[[#This Row],[Meses(numero)]],MÊS!A$1:B$12,2)</f>
        <v>fevereiro</v>
      </c>
      <c r="I394" s="56">
        <f>DAY(Tabela2[[#This Row],[DATA]])</f>
        <v>3</v>
      </c>
      <c r="J394" s="45" t="s">
        <v>223</v>
      </c>
      <c r="K394" s="58"/>
      <c r="L394" s="58"/>
    </row>
    <row r="395" spans="1:12" x14ac:dyDescent="0.25">
      <c r="A395" s="40" t="s">
        <v>203</v>
      </c>
      <c r="B395" s="36"/>
      <c r="C395" s="3">
        <v>289.43</v>
      </c>
      <c r="D395" s="4">
        <v>1</v>
      </c>
      <c r="E395" s="3">
        <f t="shared" si="44"/>
        <v>289.43</v>
      </c>
      <c r="F395" s="28">
        <v>44595</v>
      </c>
      <c r="G395" s="29">
        <f t="shared" si="41"/>
        <v>2</v>
      </c>
      <c r="H395" s="35" t="str">
        <f>VLOOKUP(Tabela2[[#This Row],[Meses(numero)]],MÊS!A$1:B$12,2)</f>
        <v>fevereiro</v>
      </c>
      <c r="I395" s="56">
        <f>DAY(Tabela2[[#This Row],[DATA]])</f>
        <v>3</v>
      </c>
      <c r="J395" s="45" t="s">
        <v>223</v>
      </c>
      <c r="K395" s="58"/>
      <c r="L395" s="58"/>
    </row>
    <row r="396" spans="1:12" x14ac:dyDescent="0.25">
      <c r="A396" s="40" t="s">
        <v>72</v>
      </c>
      <c r="B396" s="36"/>
      <c r="C396" s="3">
        <v>302.39</v>
      </c>
      <c r="D396" s="4">
        <v>1</v>
      </c>
      <c r="E396" s="3">
        <f t="shared" si="44"/>
        <v>302.39</v>
      </c>
      <c r="F396" s="28">
        <v>44595</v>
      </c>
      <c r="G396" s="29">
        <f t="shared" si="41"/>
        <v>2</v>
      </c>
      <c r="H396" s="35" t="str">
        <f>VLOOKUP(Tabela2[[#This Row],[Meses(numero)]],MÊS!A$1:B$12,2)</f>
        <v>fevereiro</v>
      </c>
      <c r="I396" s="56">
        <f>DAY(Tabela2[[#This Row],[DATA]])</f>
        <v>3</v>
      </c>
      <c r="J396" s="45" t="s">
        <v>223</v>
      </c>
      <c r="K396" s="58"/>
      <c r="L396" s="58"/>
    </row>
    <row r="397" spans="1:12" x14ac:dyDescent="0.25">
      <c r="A397" s="40" t="s">
        <v>72</v>
      </c>
      <c r="B397" s="36"/>
      <c r="C397" s="3">
        <v>302.39</v>
      </c>
      <c r="D397" s="4">
        <v>1</v>
      </c>
      <c r="E397" s="3">
        <f t="shared" si="44"/>
        <v>302.39</v>
      </c>
      <c r="F397" s="28">
        <v>44595</v>
      </c>
      <c r="G397" s="29">
        <f t="shared" si="41"/>
        <v>2</v>
      </c>
      <c r="H397" s="35" t="str">
        <f>VLOOKUP(Tabela2[[#This Row],[Meses(numero)]],MÊS!A$1:B$12,2)</f>
        <v>fevereiro</v>
      </c>
      <c r="I397" s="56">
        <f>DAY(Tabela2[[#This Row],[DATA]])</f>
        <v>3</v>
      </c>
      <c r="J397" s="45" t="s">
        <v>223</v>
      </c>
      <c r="K397" s="58"/>
      <c r="L397" s="58"/>
    </row>
    <row r="398" spans="1:12" x14ac:dyDescent="0.25">
      <c r="A398" s="40" t="s">
        <v>16</v>
      </c>
      <c r="B398" s="36"/>
      <c r="C398" s="3">
        <v>280.75</v>
      </c>
      <c r="D398" s="4">
        <v>1</v>
      </c>
      <c r="E398" s="3">
        <f t="shared" si="44"/>
        <v>280.75</v>
      </c>
      <c r="F398" s="28">
        <v>44595</v>
      </c>
      <c r="G398" s="29">
        <f t="shared" si="41"/>
        <v>2</v>
      </c>
      <c r="H398" s="35" t="str">
        <f>VLOOKUP(Tabela2[[#This Row],[Meses(numero)]],MÊS!A$1:B$12,2)</f>
        <v>fevereiro</v>
      </c>
      <c r="I398" s="56">
        <f>DAY(Tabela2[[#This Row],[DATA]])</f>
        <v>3</v>
      </c>
      <c r="J398" s="45" t="s">
        <v>223</v>
      </c>
      <c r="K398" s="58"/>
      <c r="L398" s="58"/>
    </row>
    <row r="399" spans="1:12" x14ac:dyDescent="0.25">
      <c r="A399" s="40" t="s">
        <v>203</v>
      </c>
      <c r="B399" s="36"/>
      <c r="C399" s="3">
        <v>289.43</v>
      </c>
      <c r="D399" s="4">
        <v>1</v>
      </c>
      <c r="E399" s="3">
        <f t="shared" si="44"/>
        <v>289.43</v>
      </c>
      <c r="F399" s="28">
        <v>44595</v>
      </c>
      <c r="G399" s="29">
        <f t="shared" si="41"/>
        <v>2</v>
      </c>
      <c r="H399" s="35" t="str">
        <f>VLOOKUP(Tabela2[[#This Row],[Meses(numero)]],MÊS!A$1:B$12,2)</f>
        <v>fevereiro</v>
      </c>
      <c r="I399" s="56">
        <f>DAY(Tabela2[[#This Row],[DATA]])</f>
        <v>3</v>
      </c>
      <c r="J399" s="45" t="s">
        <v>223</v>
      </c>
      <c r="K399" s="58"/>
      <c r="L399" s="58"/>
    </row>
    <row r="400" spans="1:12" x14ac:dyDescent="0.25">
      <c r="A400" s="40" t="s">
        <v>16</v>
      </c>
      <c r="B400" s="36"/>
      <c r="C400" s="3">
        <v>280.75</v>
      </c>
      <c r="D400" s="4">
        <v>1</v>
      </c>
      <c r="E400" s="3">
        <f t="shared" si="44"/>
        <v>280.75</v>
      </c>
      <c r="F400" s="28">
        <v>44595</v>
      </c>
      <c r="G400" s="29">
        <f t="shared" si="41"/>
        <v>2</v>
      </c>
      <c r="H400" s="35" t="str">
        <f>VLOOKUP(Tabela2[[#This Row],[Meses(numero)]],MÊS!A$1:B$12,2)</f>
        <v>fevereiro</v>
      </c>
      <c r="I400" s="56">
        <f>DAY(Tabela2[[#This Row],[DATA]])</f>
        <v>3</v>
      </c>
      <c r="J400" s="45" t="s">
        <v>223</v>
      </c>
      <c r="K400" s="58"/>
      <c r="L400" s="58"/>
    </row>
    <row r="401" spans="1:12" x14ac:dyDescent="0.25">
      <c r="A401" s="40" t="s">
        <v>16</v>
      </c>
      <c r="B401" s="36"/>
      <c r="C401" s="3">
        <v>280.75</v>
      </c>
      <c r="D401" s="4">
        <v>1</v>
      </c>
      <c r="E401" s="3">
        <f>C401*D401</f>
        <v>280.75</v>
      </c>
      <c r="F401" s="28">
        <v>44595</v>
      </c>
      <c r="G401" s="29">
        <f t="shared" si="41"/>
        <v>2</v>
      </c>
      <c r="H401" s="35" t="str">
        <f>VLOOKUP(Tabela2[[#This Row],[Meses(numero)]],MÊS!A$1:B$12,2)</f>
        <v>fevereiro</v>
      </c>
      <c r="I401" s="56">
        <f>DAY(Tabela2[[#This Row],[DATA]])</f>
        <v>3</v>
      </c>
      <c r="J401" s="45" t="s">
        <v>223</v>
      </c>
      <c r="K401" s="58"/>
      <c r="L401" s="58"/>
    </row>
    <row r="402" spans="1:12" x14ac:dyDescent="0.25">
      <c r="A402" s="40" t="s">
        <v>203</v>
      </c>
      <c r="B402" s="36"/>
      <c r="C402" s="3">
        <v>289.43</v>
      </c>
      <c r="D402" s="4">
        <v>1</v>
      </c>
      <c r="E402" s="3">
        <f t="shared" ref="E402:E403" si="45">C402*D402</f>
        <v>289.43</v>
      </c>
      <c r="F402" s="28">
        <v>44595</v>
      </c>
      <c r="G402" s="29">
        <f t="shared" si="41"/>
        <v>2</v>
      </c>
      <c r="H402" s="35" t="str">
        <f>VLOOKUP(Tabela2[[#This Row],[Meses(numero)]],MÊS!A$1:B$12,2)</f>
        <v>fevereiro</v>
      </c>
      <c r="I402" s="56">
        <f>DAY(Tabela2[[#This Row],[DATA]])</f>
        <v>3</v>
      </c>
      <c r="J402" s="45" t="s">
        <v>223</v>
      </c>
      <c r="K402" s="58"/>
      <c r="L402" s="58"/>
    </row>
    <row r="403" spans="1:12" x14ac:dyDescent="0.25">
      <c r="A403" s="40" t="s">
        <v>16</v>
      </c>
      <c r="B403" s="36"/>
      <c r="C403" s="3">
        <v>280.75</v>
      </c>
      <c r="D403" s="4">
        <v>1</v>
      </c>
      <c r="E403" s="3">
        <f t="shared" si="45"/>
        <v>280.75</v>
      </c>
      <c r="F403" s="28">
        <v>44595</v>
      </c>
      <c r="G403" s="29">
        <f t="shared" si="41"/>
        <v>2</v>
      </c>
      <c r="H403" s="35" t="str">
        <f>VLOOKUP(Tabela2[[#This Row],[Meses(numero)]],MÊS!A$1:B$12,2)</f>
        <v>fevereiro</v>
      </c>
      <c r="I403" s="56">
        <f>DAY(Tabela2[[#This Row],[DATA]])</f>
        <v>3</v>
      </c>
      <c r="J403" s="45" t="s">
        <v>223</v>
      </c>
      <c r="K403" s="58"/>
      <c r="L403" s="58"/>
    </row>
    <row r="404" spans="1:12" x14ac:dyDescent="0.25">
      <c r="A404" s="40" t="s">
        <v>203</v>
      </c>
      <c r="B404" s="36"/>
      <c r="C404" s="3">
        <v>289.43</v>
      </c>
      <c r="D404" s="4">
        <v>1</v>
      </c>
      <c r="E404" s="3">
        <f t="shared" ref="E404:E405" si="46">C404*D404</f>
        <v>289.43</v>
      </c>
      <c r="F404" s="28">
        <v>44595</v>
      </c>
      <c r="G404" s="29">
        <f t="shared" si="41"/>
        <v>2</v>
      </c>
      <c r="H404" s="35" t="str">
        <f>VLOOKUP(Tabela2[[#This Row],[Meses(numero)]],MÊS!A$1:B$12,2)</f>
        <v>fevereiro</v>
      </c>
      <c r="I404" s="56">
        <f>DAY(Tabela2[[#This Row],[DATA]])</f>
        <v>3</v>
      </c>
      <c r="J404" s="45" t="s">
        <v>223</v>
      </c>
      <c r="K404" s="58"/>
      <c r="L404" s="58"/>
    </row>
    <row r="405" spans="1:12" x14ac:dyDescent="0.25">
      <c r="A405" s="40" t="s">
        <v>11</v>
      </c>
      <c r="B405" s="36"/>
      <c r="C405" s="3">
        <v>311.14999999999998</v>
      </c>
      <c r="D405" s="4">
        <v>1</v>
      </c>
      <c r="E405" s="3">
        <f t="shared" si="46"/>
        <v>311.14999999999998</v>
      </c>
      <c r="F405" s="28">
        <v>44595</v>
      </c>
      <c r="G405" s="29">
        <f t="shared" si="41"/>
        <v>2</v>
      </c>
      <c r="H405" s="35" t="str">
        <f>VLOOKUP(Tabela2[[#This Row],[Meses(numero)]],MÊS!A$1:B$12,2)</f>
        <v>fevereiro</v>
      </c>
      <c r="I405" s="56">
        <f>DAY(Tabela2[[#This Row],[DATA]])</f>
        <v>3</v>
      </c>
      <c r="J405" s="45" t="s">
        <v>223</v>
      </c>
      <c r="K405" s="58"/>
      <c r="L405" s="58"/>
    </row>
    <row r="406" spans="1:12" x14ac:dyDescent="0.25">
      <c r="A406" s="40" t="s">
        <v>208</v>
      </c>
      <c r="B406" s="36"/>
      <c r="C406" s="3">
        <v>318.95999999999998</v>
      </c>
      <c r="D406" s="4">
        <v>1</v>
      </c>
      <c r="E406" s="3">
        <f t="shared" ref="E406:E407" si="47">C406*D406</f>
        <v>318.95999999999998</v>
      </c>
      <c r="F406" s="28">
        <v>44595</v>
      </c>
      <c r="G406" s="29">
        <f t="shared" si="41"/>
        <v>2</v>
      </c>
      <c r="H406" s="35" t="str">
        <f>VLOOKUP(Tabela2[[#This Row],[Meses(numero)]],MÊS!A$1:B$12,2)</f>
        <v>fevereiro</v>
      </c>
      <c r="I406" s="56">
        <f>DAY(Tabela2[[#This Row],[DATA]])</f>
        <v>3</v>
      </c>
      <c r="J406" s="45" t="s">
        <v>223</v>
      </c>
      <c r="K406" s="58"/>
      <c r="L406" s="58"/>
    </row>
    <row r="407" spans="1:12" x14ac:dyDescent="0.25">
      <c r="A407" s="40" t="s">
        <v>203</v>
      </c>
      <c r="B407" s="36"/>
      <c r="C407" s="3">
        <v>289.43</v>
      </c>
      <c r="D407" s="4">
        <v>1</v>
      </c>
      <c r="E407" s="3">
        <f t="shared" si="47"/>
        <v>289.43</v>
      </c>
      <c r="F407" s="28">
        <v>44595</v>
      </c>
      <c r="G407" s="29">
        <f t="shared" si="41"/>
        <v>2</v>
      </c>
      <c r="H407" s="35" t="str">
        <f>VLOOKUP(Tabela2[[#This Row],[Meses(numero)]],MÊS!A$1:B$12,2)</f>
        <v>fevereiro</v>
      </c>
      <c r="I407" s="56">
        <f>DAY(Tabela2[[#This Row],[DATA]])</f>
        <v>3</v>
      </c>
      <c r="J407" s="45" t="s">
        <v>223</v>
      </c>
      <c r="K407" s="58"/>
      <c r="L407" s="58"/>
    </row>
    <row r="408" spans="1:12" x14ac:dyDescent="0.25">
      <c r="A408" s="40" t="s">
        <v>204</v>
      </c>
      <c r="B408" s="36"/>
      <c r="C408" s="3">
        <v>244.73</v>
      </c>
      <c r="D408" s="4">
        <v>1</v>
      </c>
      <c r="E408" s="3">
        <f t="shared" ref="E408:E409" si="48">C408*D408</f>
        <v>244.73</v>
      </c>
      <c r="F408" s="28">
        <v>44595</v>
      </c>
      <c r="G408" s="29">
        <f t="shared" si="41"/>
        <v>2</v>
      </c>
      <c r="H408" s="35" t="str">
        <f>VLOOKUP(Tabela2[[#This Row],[Meses(numero)]],MÊS!A$1:B$12,2)</f>
        <v>fevereiro</v>
      </c>
      <c r="I408" s="56">
        <f>DAY(Tabela2[[#This Row],[DATA]])</f>
        <v>3</v>
      </c>
      <c r="J408" s="45" t="s">
        <v>223</v>
      </c>
      <c r="K408" s="58"/>
      <c r="L408" s="58"/>
    </row>
    <row r="409" spans="1:12" x14ac:dyDescent="0.25">
      <c r="A409" s="40" t="s">
        <v>16</v>
      </c>
      <c r="B409" s="36"/>
      <c r="C409" s="3">
        <v>280.75</v>
      </c>
      <c r="D409" s="4">
        <v>1</v>
      </c>
      <c r="E409" s="3">
        <f t="shared" si="48"/>
        <v>280.75</v>
      </c>
      <c r="F409" s="28">
        <v>44595</v>
      </c>
      <c r="G409" s="29">
        <f t="shared" si="41"/>
        <v>2</v>
      </c>
      <c r="H409" s="35" t="str">
        <f>VLOOKUP(Tabela2[[#This Row],[Meses(numero)]],MÊS!A$1:B$12,2)</f>
        <v>fevereiro</v>
      </c>
      <c r="I409" s="56">
        <f>DAY(Tabela2[[#This Row],[DATA]])</f>
        <v>3</v>
      </c>
      <c r="J409" s="45" t="s">
        <v>223</v>
      </c>
      <c r="K409" s="58"/>
      <c r="L409" s="58"/>
    </row>
    <row r="410" spans="1:12" x14ac:dyDescent="0.25">
      <c r="A410" s="40" t="s">
        <v>206</v>
      </c>
      <c r="B410" s="36"/>
      <c r="C410" s="3">
        <v>283.72000000000003</v>
      </c>
      <c r="D410" s="4">
        <v>1</v>
      </c>
      <c r="E410" s="3">
        <f t="shared" ref="E410:E414" si="49">C410*D410</f>
        <v>283.72000000000003</v>
      </c>
      <c r="F410" s="28">
        <v>44595</v>
      </c>
      <c r="G410" s="29">
        <f t="shared" si="41"/>
        <v>2</v>
      </c>
      <c r="H410" s="35" t="str">
        <f>VLOOKUP(Tabela2[[#This Row],[Meses(numero)]],MÊS!A$1:B$12,2)</f>
        <v>fevereiro</v>
      </c>
      <c r="I410" s="56">
        <f>DAY(Tabela2[[#This Row],[DATA]])</f>
        <v>3</v>
      </c>
      <c r="J410" s="45" t="s">
        <v>223</v>
      </c>
      <c r="K410" s="58"/>
      <c r="L410" s="58"/>
    </row>
    <row r="411" spans="1:12" x14ac:dyDescent="0.25">
      <c r="A411" s="40" t="s">
        <v>72</v>
      </c>
      <c r="B411" s="36"/>
      <c r="C411" s="3">
        <v>302.39</v>
      </c>
      <c r="D411" s="4">
        <v>1</v>
      </c>
      <c r="E411" s="3">
        <f t="shared" si="49"/>
        <v>302.39</v>
      </c>
      <c r="F411" s="28">
        <v>44595</v>
      </c>
      <c r="G411" s="29">
        <f t="shared" si="41"/>
        <v>2</v>
      </c>
      <c r="H411" s="35" t="str">
        <f>VLOOKUP(Tabela2[[#This Row],[Meses(numero)]],MÊS!A$1:B$12,2)</f>
        <v>fevereiro</v>
      </c>
      <c r="I411" s="56">
        <f>DAY(Tabela2[[#This Row],[DATA]])</f>
        <v>3</v>
      </c>
      <c r="J411" s="45" t="s">
        <v>223</v>
      </c>
      <c r="K411" s="58"/>
      <c r="L411" s="58"/>
    </row>
    <row r="412" spans="1:12" x14ac:dyDescent="0.25">
      <c r="A412" s="40" t="s">
        <v>16</v>
      </c>
      <c r="B412" s="36"/>
      <c r="C412" s="3">
        <v>280.75</v>
      </c>
      <c r="D412" s="4">
        <v>1</v>
      </c>
      <c r="E412" s="3">
        <f t="shared" si="49"/>
        <v>280.75</v>
      </c>
      <c r="F412" s="28">
        <v>44595</v>
      </c>
      <c r="G412" s="29">
        <f t="shared" si="41"/>
        <v>2</v>
      </c>
      <c r="H412" s="35" t="str">
        <f>VLOOKUP(Tabela2[[#This Row],[Meses(numero)]],MÊS!A$1:B$12,2)</f>
        <v>fevereiro</v>
      </c>
      <c r="I412" s="56">
        <f>DAY(Tabela2[[#This Row],[DATA]])</f>
        <v>3</v>
      </c>
      <c r="J412" s="45" t="s">
        <v>223</v>
      </c>
      <c r="K412" s="58"/>
      <c r="L412" s="58"/>
    </row>
    <row r="413" spans="1:12" x14ac:dyDescent="0.25">
      <c r="A413" s="40" t="s">
        <v>16</v>
      </c>
      <c r="B413" s="36"/>
      <c r="C413" s="3">
        <v>280.75</v>
      </c>
      <c r="D413" s="4">
        <v>1</v>
      </c>
      <c r="E413" s="3">
        <f t="shared" si="49"/>
        <v>280.75</v>
      </c>
      <c r="F413" s="28">
        <v>44595</v>
      </c>
      <c r="G413" s="29">
        <f t="shared" si="41"/>
        <v>2</v>
      </c>
      <c r="H413" s="35" t="str">
        <f>VLOOKUP(Tabela2[[#This Row],[Meses(numero)]],MÊS!A$1:B$12,2)</f>
        <v>fevereiro</v>
      </c>
      <c r="I413" s="56">
        <f>DAY(Tabela2[[#This Row],[DATA]])</f>
        <v>3</v>
      </c>
      <c r="J413" s="45" t="s">
        <v>223</v>
      </c>
      <c r="K413" s="58"/>
      <c r="L413" s="58"/>
    </row>
    <row r="414" spans="1:12" x14ac:dyDescent="0.25">
      <c r="A414" s="40" t="s">
        <v>16</v>
      </c>
      <c r="B414" s="36"/>
      <c r="C414" s="3">
        <v>280.75</v>
      </c>
      <c r="D414" s="4">
        <v>1</v>
      </c>
      <c r="E414" s="3">
        <f t="shared" si="49"/>
        <v>280.75</v>
      </c>
      <c r="F414" s="28">
        <v>44595</v>
      </c>
      <c r="G414" s="29">
        <f t="shared" si="41"/>
        <v>2</v>
      </c>
      <c r="H414" s="35" t="str">
        <f>VLOOKUP(Tabela2[[#This Row],[Meses(numero)]],MÊS!A$1:B$12,2)</f>
        <v>fevereiro</v>
      </c>
      <c r="I414" s="56">
        <f>DAY(Tabela2[[#This Row],[DATA]])</f>
        <v>3</v>
      </c>
      <c r="J414" s="45" t="s">
        <v>223</v>
      </c>
      <c r="K414" s="58"/>
      <c r="L414" s="58"/>
    </row>
    <row r="415" spans="1:12" x14ac:dyDescent="0.25">
      <c r="A415" s="40" t="s">
        <v>11</v>
      </c>
      <c r="B415" s="36"/>
      <c r="C415" s="3">
        <v>311.14999999999998</v>
      </c>
      <c r="D415" s="4">
        <v>1</v>
      </c>
      <c r="E415" s="3">
        <f t="shared" ref="E415:E422" si="50">C415*D415</f>
        <v>311.14999999999998</v>
      </c>
      <c r="F415" s="28">
        <v>44595</v>
      </c>
      <c r="G415" s="29">
        <f t="shared" si="41"/>
        <v>2</v>
      </c>
      <c r="H415" s="35" t="str">
        <f>VLOOKUP(Tabela2[[#This Row],[Meses(numero)]],MÊS!A$1:B$12,2)</f>
        <v>fevereiro</v>
      </c>
      <c r="I415" s="56">
        <f>DAY(Tabela2[[#This Row],[DATA]])</f>
        <v>3</v>
      </c>
      <c r="J415" s="45" t="s">
        <v>223</v>
      </c>
      <c r="K415" s="58"/>
      <c r="L415" s="58"/>
    </row>
    <row r="416" spans="1:12" x14ac:dyDescent="0.25">
      <c r="A416" s="40" t="s">
        <v>73</v>
      </c>
      <c r="B416" s="36"/>
      <c r="C416" s="3">
        <v>304.32</v>
      </c>
      <c r="D416" s="4">
        <v>1</v>
      </c>
      <c r="E416" s="3">
        <f t="shared" si="50"/>
        <v>304.32</v>
      </c>
      <c r="F416" s="28">
        <v>44595</v>
      </c>
      <c r="G416" s="29">
        <f t="shared" si="41"/>
        <v>2</v>
      </c>
      <c r="H416" s="35" t="str">
        <f>VLOOKUP(Tabela2[[#This Row],[Meses(numero)]],MÊS!A$1:B$12,2)</f>
        <v>fevereiro</v>
      </c>
      <c r="I416" s="56">
        <f>DAY(Tabela2[[#This Row],[DATA]])</f>
        <v>3</v>
      </c>
      <c r="J416" s="45" t="s">
        <v>223</v>
      </c>
      <c r="K416" s="58"/>
      <c r="L416" s="58"/>
    </row>
    <row r="417" spans="1:12" x14ac:dyDescent="0.25">
      <c r="A417" s="40" t="s">
        <v>73</v>
      </c>
      <c r="B417" s="36"/>
      <c r="C417" s="3">
        <v>304.32</v>
      </c>
      <c r="D417" s="4">
        <v>1</v>
      </c>
      <c r="E417" s="3">
        <f t="shared" si="50"/>
        <v>304.32</v>
      </c>
      <c r="F417" s="28">
        <v>44595</v>
      </c>
      <c r="G417" s="29">
        <f t="shared" si="41"/>
        <v>2</v>
      </c>
      <c r="H417" s="35" t="str">
        <f>VLOOKUP(Tabela2[[#This Row],[Meses(numero)]],MÊS!A$1:B$12,2)</f>
        <v>fevereiro</v>
      </c>
      <c r="I417" s="56">
        <f>DAY(Tabela2[[#This Row],[DATA]])</f>
        <v>3</v>
      </c>
      <c r="J417" s="45" t="s">
        <v>223</v>
      </c>
      <c r="K417" s="58"/>
      <c r="L417" s="58"/>
    </row>
    <row r="418" spans="1:12" x14ac:dyDescent="0.25">
      <c r="A418" s="40" t="s">
        <v>11</v>
      </c>
      <c r="B418" s="36"/>
      <c r="C418" s="3">
        <v>311.14999999999998</v>
      </c>
      <c r="D418" s="4">
        <v>1</v>
      </c>
      <c r="E418" s="3">
        <f t="shared" si="50"/>
        <v>311.14999999999998</v>
      </c>
      <c r="F418" s="28">
        <v>44595</v>
      </c>
      <c r="G418" s="29">
        <f t="shared" si="41"/>
        <v>2</v>
      </c>
      <c r="H418" s="35" t="str">
        <f>VLOOKUP(Tabela2[[#This Row],[Meses(numero)]],MÊS!A$1:B$12,2)</f>
        <v>fevereiro</v>
      </c>
      <c r="I418" s="56">
        <f>DAY(Tabela2[[#This Row],[DATA]])</f>
        <v>3</v>
      </c>
      <c r="J418" s="45" t="s">
        <v>223</v>
      </c>
      <c r="K418" s="58"/>
      <c r="L418" s="58"/>
    </row>
    <row r="419" spans="1:12" x14ac:dyDescent="0.25">
      <c r="A419" s="40" t="s">
        <v>16</v>
      </c>
      <c r="B419" s="36"/>
      <c r="C419" s="3">
        <v>280.75</v>
      </c>
      <c r="D419" s="4">
        <v>1</v>
      </c>
      <c r="E419" s="3">
        <f t="shared" si="50"/>
        <v>280.75</v>
      </c>
      <c r="F419" s="28">
        <v>44595</v>
      </c>
      <c r="G419" s="29">
        <f t="shared" si="41"/>
        <v>2</v>
      </c>
      <c r="H419" s="35" t="str">
        <f>VLOOKUP(Tabela2[[#This Row],[Meses(numero)]],MÊS!A$1:B$12,2)</f>
        <v>fevereiro</v>
      </c>
      <c r="I419" s="56">
        <f>DAY(Tabela2[[#This Row],[DATA]])</f>
        <v>3</v>
      </c>
      <c r="J419" s="45" t="s">
        <v>223</v>
      </c>
      <c r="K419" s="58"/>
      <c r="L419" s="58"/>
    </row>
    <row r="420" spans="1:12" x14ac:dyDescent="0.25">
      <c r="A420" s="40" t="s">
        <v>72</v>
      </c>
      <c r="B420" s="36"/>
      <c r="C420" s="3">
        <v>302.39</v>
      </c>
      <c r="D420" s="4">
        <v>1</v>
      </c>
      <c r="E420" s="3">
        <f t="shared" si="50"/>
        <v>302.39</v>
      </c>
      <c r="F420" s="28">
        <v>44595</v>
      </c>
      <c r="G420" s="29">
        <f t="shared" si="41"/>
        <v>2</v>
      </c>
      <c r="H420" s="35" t="str">
        <f>VLOOKUP(Tabela2[[#This Row],[Meses(numero)]],MÊS!A$1:B$12,2)</f>
        <v>fevereiro</v>
      </c>
      <c r="I420" s="56">
        <f>DAY(Tabela2[[#This Row],[DATA]])</f>
        <v>3</v>
      </c>
      <c r="J420" s="45" t="s">
        <v>223</v>
      </c>
      <c r="K420" s="58"/>
      <c r="L420" s="58"/>
    </row>
    <row r="421" spans="1:12" x14ac:dyDescent="0.25">
      <c r="A421" s="40" t="s">
        <v>16</v>
      </c>
      <c r="B421" s="36"/>
      <c r="C421" s="3">
        <v>280.75</v>
      </c>
      <c r="D421" s="4">
        <v>1</v>
      </c>
      <c r="E421" s="3">
        <f t="shared" si="50"/>
        <v>280.75</v>
      </c>
      <c r="F421" s="28">
        <v>44595</v>
      </c>
      <c r="G421" s="29">
        <f t="shared" si="41"/>
        <v>2</v>
      </c>
      <c r="H421" s="35" t="str">
        <f>VLOOKUP(Tabela2[[#This Row],[Meses(numero)]],MÊS!A$1:B$12,2)</f>
        <v>fevereiro</v>
      </c>
      <c r="I421" s="56">
        <f>DAY(Tabela2[[#This Row],[DATA]])</f>
        <v>3</v>
      </c>
      <c r="J421" s="45" t="s">
        <v>223</v>
      </c>
      <c r="K421" s="58"/>
      <c r="L421" s="58"/>
    </row>
    <row r="422" spans="1:12" x14ac:dyDescent="0.25">
      <c r="A422" s="40" t="s">
        <v>11</v>
      </c>
      <c r="B422" s="36"/>
      <c r="C422" s="3">
        <v>311.14999999999998</v>
      </c>
      <c r="D422" s="4">
        <v>1</v>
      </c>
      <c r="E422" s="3">
        <f t="shared" si="50"/>
        <v>311.14999999999998</v>
      </c>
      <c r="F422" s="28">
        <v>44595</v>
      </c>
      <c r="G422" s="29">
        <f t="shared" si="41"/>
        <v>2</v>
      </c>
      <c r="H422" s="35" t="str">
        <f>VLOOKUP(Tabela2[[#This Row],[Meses(numero)]],MÊS!A$1:B$12,2)</f>
        <v>fevereiro</v>
      </c>
      <c r="I422" s="56">
        <f>DAY(Tabela2[[#This Row],[DATA]])</f>
        <v>3</v>
      </c>
      <c r="J422" s="45" t="s">
        <v>223</v>
      </c>
      <c r="K422" s="58"/>
      <c r="L422" s="58"/>
    </row>
    <row r="423" spans="1:12" x14ac:dyDescent="0.25">
      <c r="A423" s="40" t="s">
        <v>16</v>
      </c>
      <c r="B423" s="36"/>
      <c r="C423" s="3">
        <v>280.75</v>
      </c>
      <c r="D423" s="4">
        <v>1</v>
      </c>
      <c r="E423" s="3">
        <f t="shared" ref="E423:E425" si="51">C423*D423</f>
        <v>280.75</v>
      </c>
      <c r="F423" s="28">
        <v>44595</v>
      </c>
      <c r="G423" s="29">
        <f t="shared" si="41"/>
        <v>2</v>
      </c>
      <c r="H423" s="35" t="str">
        <f>VLOOKUP(Tabela2[[#This Row],[Meses(numero)]],MÊS!A$1:B$12,2)</f>
        <v>fevereiro</v>
      </c>
      <c r="I423" s="56">
        <f>DAY(Tabela2[[#This Row],[DATA]])</f>
        <v>3</v>
      </c>
      <c r="J423" s="45" t="s">
        <v>223</v>
      </c>
      <c r="K423" s="58"/>
      <c r="L423" s="58"/>
    </row>
    <row r="424" spans="1:12" x14ac:dyDescent="0.25">
      <c r="A424" s="40" t="s">
        <v>16</v>
      </c>
      <c r="B424" s="36"/>
      <c r="C424" s="3">
        <v>280.75</v>
      </c>
      <c r="D424" s="4">
        <v>1</v>
      </c>
      <c r="E424" s="3">
        <f t="shared" si="51"/>
        <v>280.75</v>
      </c>
      <c r="F424" s="28">
        <v>44595</v>
      </c>
      <c r="G424" s="29">
        <f t="shared" si="41"/>
        <v>2</v>
      </c>
      <c r="H424" s="35" t="str">
        <f>VLOOKUP(Tabela2[[#This Row],[Meses(numero)]],MÊS!A$1:B$12,2)</f>
        <v>fevereiro</v>
      </c>
      <c r="I424" s="56">
        <f>DAY(Tabela2[[#This Row],[DATA]])</f>
        <v>3</v>
      </c>
      <c r="J424" s="45" t="s">
        <v>223</v>
      </c>
      <c r="K424" s="58"/>
      <c r="L424" s="58"/>
    </row>
    <row r="425" spans="1:12" x14ac:dyDescent="0.25">
      <c r="A425" s="40" t="s">
        <v>16</v>
      </c>
      <c r="B425" s="36"/>
      <c r="C425" s="3">
        <v>280.75</v>
      </c>
      <c r="D425" s="4">
        <v>1</v>
      </c>
      <c r="E425" s="3">
        <f t="shared" si="51"/>
        <v>280.75</v>
      </c>
      <c r="F425" s="28">
        <v>44595</v>
      </c>
      <c r="G425" s="29">
        <f t="shared" si="41"/>
        <v>2</v>
      </c>
      <c r="H425" s="35" t="str">
        <f>VLOOKUP(Tabela2[[#This Row],[Meses(numero)]],MÊS!A$1:B$12,2)</f>
        <v>fevereiro</v>
      </c>
      <c r="I425" s="56">
        <f>DAY(Tabela2[[#This Row],[DATA]])</f>
        <v>3</v>
      </c>
      <c r="J425" s="45" t="s">
        <v>223</v>
      </c>
      <c r="K425" s="58"/>
      <c r="L425" s="58"/>
    </row>
    <row r="426" spans="1:12" x14ac:dyDescent="0.25">
      <c r="A426" s="40" t="s">
        <v>16</v>
      </c>
      <c r="B426" s="36"/>
      <c r="C426" s="3">
        <v>280.75</v>
      </c>
      <c r="D426" s="4">
        <v>1</v>
      </c>
      <c r="E426" s="3">
        <f t="shared" ref="E426:E430" si="52">C426*D426</f>
        <v>280.75</v>
      </c>
      <c r="F426" s="28">
        <v>44595</v>
      </c>
      <c r="G426" s="29">
        <f t="shared" si="41"/>
        <v>2</v>
      </c>
      <c r="H426" s="35" t="str">
        <f>VLOOKUP(Tabela2[[#This Row],[Meses(numero)]],MÊS!A$1:B$12,2)</f>
        <v>fevereiro</v>
      </c>
      <c r="I426" s="56">
        <f>DAY(Tabela2[[#This Row],[DATA]])</f>
        <v>3</v>
      </c>
      <c r="J426" s="45" t="s">
        <v>223</v>
      </c>
      <c r="K426" s="58"/>
      <c r="L426" s="58"/>
    </row>
    <row r="427" spans="1:12" x14ac:dyDescent="0.25">
      <c r="A427" s="40" t="s">
        <v>11</v>
      </c>
      <c r="B427" s="36"/>
      <c r="C427" s="3">
        <v>311.14999999999998</v>
      </c>
      <c r="D427" s="4">
        <v>1</v>
      </c>
      <c r="E427" s="3">
        <f t="shared" si="52"/>
        <v>311.14999999999998</v>
      </c>
      <c r="F427" s="28">
        <v>44595</v>
      </c>
      <c r="G427" s="29">
        <f t="shared" si="41"/>
        <v>2</v>
      </c>
      <c r="H427" s="35" t="str">
        <f>VLOOKUP(Tabela2[[#This Row],[Meses(numero)]],MÊS!A$1:B$12,2)</f>
        <v>fevereiro</v>
      </c>
      <c r="I427" s="56">
        <f>DAY(Tabela2[[#This Row],[DATA]])</f>
        <v>3</v>
      </c>
      <c r="J427" s="45" t="s">
        <v>223</v>
      </c>
      <c r="K427" s="58"/>
      <c r="L427" s="58"/>
    </row>
    <row r="428" spans="1:12" x14ac:dyDescent="0.25">
      <c r="A428" s="40" t="s">
        <v>72</v>
      </c>
      <c r="B428" s="36"/>
      <c r="C428" s="3">
        <v>302.39</v>
      </c>
      <c r="D428" s="4">
        <v>1</v>
      </c>
      <c r="E428" s="3">
        <f t="shared" si="52"/>
        <v>302.39</v>
      </c>
      <c r="F428" s="28">
        <v>44595</v>
      </c>
      <c r="G428" s="29">
        <f t="shared" si="41"/>
        <v>2</v>
      </c>
      <c r="H428" s="35" t="str">
        <f>VLOOKUP(Tabela2[[#This Row],[Meses(numero)]],MÊS!A$1:B$12,2)</f>
        <v>fevereiro</v>
      </c>
      <c r="I428" s="56">
        <f>DAY(Tabela2[[#This Row],[DATA]])</f>
        <v>3</v>
      </c>
      <c r="J428" s="45" t="s">
        <v>223</v>
      </c>
      <c r="K428" s="58"/>
      <c r="L428" s="58"/>
    </row>
    <row r="429" spans="1:12" x14ac:dyDescent="0.25">
      <c r="A429" s="40" t="s">
        <v>72</v>
      </c>
      <c r="B429" s="36"/>
      <c r="C429" s="3">
        <v>302.39</v>
      </c>
      <c r="D429" s="4">
        <v>1</v>
      </c>
      <c r="E429" s="3">
        <f t="shared" si="52"/>
        <v>302.39</v>
      </c>
      <c r="F429" s="28">
        <v>44595</v>
      </c>
      <c r="G429" s="29">
        <f t="shared" si="41"/>
        <v>2</v>
      </c>
      <c r="H429" s="35" t="str">
        <f>VLOOKUP(Tabela2[[#This Row],[Meses(numero)]],MÊS!A$1:B$12,2)</f>
        <v>fevereiro</v>
      </c>
      <c r="I429" s="56">
        <f>DAY(Tabela2[[#This Row],[DATA]])</f>
        <v>3</v>
      </c>
      <c r="J429" s="45" t="s">
        <v>223</v>
      </c>
      <c r="K429" s="58"/>
      <c r="L429" s="58"/>
    </row>
    <row r="430" spans="1:12" x14ac:dyDescent="0.25">
      <c r="A430" s="40" t="s">
        <v>204</v>
      </c>
      <c r="B430" s="36"/>
      <c r="C430" s="3">
        <v>244.73</v>
      </c>
      <c r="D430" s="4">
        <v>1</v>
      </c>
      <c r="E430" s="3">
        <f t="shared" si="52"/>
        <v>244.73</v>
      </c>
      <c r="F430" s="28">
        <v>44595</v>
      </c>
      <c r="G430" s="29">
        <f t="shared" si="41"/>
        <v>2</v>
      </c>
      <c r="H430" s="35" t="str">
        <f>VLOOKUP(Tabela2[[#This Row],[Meses(numero)]],MÊS!A$1:B$12,2)</f>
        <v>fevereiro</v>
      </c>
      <c r="I430" s="56">
        <f>DAY(Tabela2[[#This Row],[DATA]])</f>
        <v>3</v>
      </c>
      <c r="J430" s="45" t="s">
        <v>223</v>
      </c>
      <c r="K430" s="58"/>
      <c r="L430" s="58"/>
    </row>
    <row r="431" spans="1:12" x14ac:dyDescent="0.25">
      <c r="A431" s="40" t="s">
        <v>72</v>
      </c>
      <c r="B431" s="36"/>
      <c r="C431" s="3">
        <v>302.39</v>
      </c>
      <c r="D431" s="4">
        <v>1</v>
      </c>
      <c r="E431" s="3">
        <f t="shared" ref="E431:E433" si="53">C431*D431</f>
        <v>302.39</v>
      </c>
      <c r="F431" s="28">
        <v>44595</v>
      </c>
      <c r="G431" s="29">
        <f t="shared" si="41"/>
        <v>2</v>
      </c>
      <c r="H431" s="35" t="str">
        <f>VLOOKUP(Tabela2[[#This Row],[Meses(numero)]],MÊS!A$1:B$12,2)</f>
        <v>fevereiro</v>
      </c>
      <c r="I431" s="56">
        <f>DAY(Tabela2[[#This Row],[DATA]])</f>
        <v>3</v>
      </c>
      <c r="J431" s="45" t="s">
        <v>223</v>
      </c>
      <c r="K431" s="58"/>
      <c r="L431" s="58"/>
    </row>
    <row r="432" spans="1:12" x14ac:dyDescent="0.25">
      <c r="A432" s="40" t="s">
        <v>11</v>
      </c>
      <c r="B432" s="36"/>
      <c r="C432" s="3">
        <v>311.14999999999998</v>
      </c>
      <c r="D432" s="4">
        <v>1</v>
      </c>
      <c r="E432" s="3">
        <f t="shared" si="53"/>
        <v>311.14999999999998</v>
      </c>
      <c r="F432" s="28">
        <v>44595</v>
      </c>
      <c r="G432" s="29">
        <f t="shared" si="41"/>
        <v>2</v>
      </c>
      <c r="H432" s="35" t="str">
        <f>VLOOKUP(Tabela2[[#This Row],[Meses(numero)]],MÊS!A$1:B$12,2)</f>
        <v>fevereiro</v>
      </c>
      <c r="I432" s="56">
        <f>DAY(Tabela2[[#This Row],[DATA]])</f>
        <v>3</v>
      </c>
      <c r="J432" s="45" t="s">
        <v>223</v>
      </c>
      <c r="K432" s="58"/>
      <c r="L432" s="58"/>
    </row>
    <row r="433" spans="1:12" x14ac:dyDescent="0.25">
      <c r="A433" s="40" t="s">
        <v>208</v>
      </c>
      <c r="B433" s="36"/>
      <c r="C433" s="3">
        <v>318.95999999999998</v>
      </c>
      <c r="D433" s="4">
        <v>1</v>
      </c>
      <c r="E433" s="3">
        <f t="shared" si="53"/>
        <v>318.95999999999998</v>
      </c>
      <c r="F433" s="28">
        <v>44595</v>
      </c>
      <c r="G433" s="29">
        <f t="shared" si="41"/>
        <v>2</v>
      </c>
      <c r="H433" s="35" t="str">
        <f>VLOOKUP(Tabela2[[#This Row],[Meses(numero)]],MÊS!A$1:B$12,2)</f>
        <v>fevereiro</v>
      </c>
      <c r="I433" s="56">
        <f>DAY(Tabela2[[#This Row],[DATA]])</f>
        <v>3</v>
      </c>
      <c r="J433" s="45" t="s">
        <v>223</v>
      </c>
      <c r="K433" s="58"/>
      <c r="L433" s="58"/>
    </row>
    <row r="434" spans="1:12" x14ac:dyDescent="0.25">
      <c r="A434" s="40" t="s">
        <v>11</v>
      </c>
      <c r="B434" s="36"/>
      <c r="C434" s="3">
        <v>311.14999999999998</v>
      </c>
      <c r="D434" s="4">
        <v>1</v>
      </c>
      <c r="E434" s="3">
        <f t="shared" ref="E434:E437" si="54">C434*D434</f>
        <v>311.14999999999998</v>
      </c>
      <c r="F434" s="28">
        <v>44595</v>
      </c>
      <c r="G434" s="29">
        <f t="shared" si="41"/>
        <v>2</v>
      </c>
      <c r="H434" s="35" t="str">
        <f>VLOOKUP(Tabela2[[#This Row],[Meses(numero)]],MÊS!A$1:B$12,2)</f>
        <v>fevereiro</v>
      </c>
      <c r="I434" s="56">
        <f>DAY(Tabela2[[#This Row],[DATA]])</f>
        <v>3</v>
      </c>
      <c r="J434" s="45" t="s">
        <v>223</v>
      </c>
      <c r="K434" s="58"/>
      <c r="L434" s="58"/>
    </row>
    <row r="435" spans="1:12" x14ac:dyDescent="0.25">
      <c r="A435" s="40" t="s">
        <v>209</v>
      </c>
      <c r="B435" s="36"/>
      <c r="C435" s="3">
        <v>235.73</v>
      </c>
      <c r="D435" s="4">
        <v>1</v>
      </c>
      <c r="E435" s="3">
        <f t="shared" si="54"/>
        <v>235.73</v>
      </c>
      <c r="F435" s="28">
        <v>44595</v>
      </c>
      <c r="G435" s="29">
        <f t="shared" si="41"/>
        <v>2</v>
      </c>
      <c r="H435" s="35" t="str">
        <f>VLOOKUP(Tabela2[[#This Row],[Meses(numero)]],MÊS!A$1:B$12,2)</f>
        <v>fevereiro</v>
      </c>
      <c r="I435" s="56">
        <f>DAY(Tabela2[[#This Row],[DATA]])</f>
        <v>3</v>
      </c>
      <c r="J435" s="45" t="s">
        <v>223</v>
      </c>
      <c r="K435" s="58"/>
      <c r="L435" s="58"/>
    </row>
    <row r="436" spans="1:12" x14ac:dyDescent="0.25">
      <c r="A436" s="40" t="s">
        <v>209</v>
      </c>
      <c r="B436" s="36"/>
      <c r="C436" s="3">
        <v>235.73</v>
      </c>
      <c r="D436" s="4">
        <v>1</v>
      </c>
      <c r="E436" s="3">
        <f t="shared" si="54"/>
        <v>235.73</v>
      </c>
      <c r="F436" s="28">
        <v>44595</v>
      </c>
      <c r="G436" s="29">
        <f t="shared" si="41"/>
        <v>2</v>
      </c>
      <c r="H436" s="35" t="str">
        <f>VLOOKUP(Tabela2[[#This Row],[Meses(numero)]],MÊS!A$1:B$12,2)</f>
        <v>fevereiro</v>
      </c>
      <c r="I436" s="56">
        <f>DAY(Tabela2[[#This Row],[DATA]])</f>
        <v>3</v>
      </c>
      <c r="J436" s="45" t="s">
        <v>223</v>
      </c>
      <c r="K436" s="58"/>
      <c r="L436" s="58"/>
    </row>
    <row r="437" spans="1:12" x14ac:dyDescent="0.25">
      <c r="A437" s="40" t="s">
        <v>72</v>
      </c>
      <c r="B437" s="36"/>
      <c r="C437" s="3">
        <v>302.39</v>
      </c>
      <c r="D437" s="4">
        <v>1</v>
      </c>
      <c r="E437" s="3">
        <f t="shared" si="54"/>
        <v>302.39</v>
      </c>
      <c r="F437" s="28">
        <v>44595</v>
      </c>
      <c r="G437" s="29">
        <f t="shared" si="41"/>
        <v>2</v>
      </c>
      <c r="H437" s="35" t="str">
        <f>VLOOKUP(Tabela2[[#This Row],[Meses(numero)]],MÊS!A$1:B$12,2)</f>
        <v>fevereiro</v>
      </c>
      <c r="I437" s="56">
        <f>DAY(Tabela2[[#This Row],[DATA]])</f>
        <v>3</v>
      </c>
      <c r="J437" s="45" t="s">
        <v>223</v>
      </c>
      <c r="K437" s="58"/>
      <c r="L437" s="58"/>
    </row>
    <row r="438" spans="1:12" x14ac:dyDescent="0.25">
      <c r="A438" s="40" t="s">
        <v>11</v>
      </c>
      <c r="B438" s="36"/>
      <c r="C438" s="3">
        <v>311.14999999999998</v>
      </c>
      <c r="D438" s="4">
        <v>1</v>
      </c>
      <c r="E438" s="3">
        <f t="shared" ref="E438:E442" si="55">C438*D438</f>
        <v>311.14999999999998</v>
      </c>
      <c r="F438" s="28">
        <v>44595</v>
      </c>
      <c r="G438" s="29">
        <f t="shared" si="41"/>
        <v>2</v>
      </c>
      <c r="H438" s="35" t="str">
        <f>VLOOKUP(Tabela2[[#This Row],[Meses(numero)]],MÊS!A$1:B$12,2)</f>
        <v>fevereiro</v>
      </c>
      <c r="I438" s="56">
        <f>DAY(Tabela2[[#This Row],[DATA]])</f>
        <v>3</v>
      </c>
      <c r="J438" s="45" t="s">
        <v>223</v>
      </c>
      <c r="K438" s="58"/>
      <c r="L438" s="58"/>
    </row>
    <row r="439" spans="1:12" x14ac:dyDescent="0.25">
      <c r="A439" s="40" t="s">
        <v>11</v>
      </c>
      <c r="B439" s="36"/>
      <c r="C439" s="3">
        <v>311.14999999999998</v>
      </c>
      <c r="D439" s="4">
        <v>1</v>
      </c>
      <c r="E439" s="3">
        <f t="shared" si="55"/>
        <v>311.14999999999998</v>
      </c>
      <c r="F439" s="28">
        <v>44595</v>
      </c>
      <c r="G439" s="29">
        <f t="shared" si="41"/>
        <v>2</v>
      </c>
      <c r="H439" s="35" t="str">
        <f>VLOOKUP(Tabela2[[#This Row],[Meses(numero)]],MÊS!A$1:B$12,2)</f>
        <v>fevereiro</v>
      </c>
      <c r="I439" s="56">
        <f>DAY(Tabela2[[#This Row],[DATA]])</f>
        <v>3</v>
      </c>
      <c r="J439" s="45" t="s">
        <v>223</v>
      </c>
      <c r="K439" s="58"/>
      <c r="L439" s="58"/>
    </row>
    <row r="440" spans="1:12" x14ac:dyDescent="0.25">
      <c r="A440" s="40" t="s">
        <v>11</v>
      </c>
      <c r="B440" s="36"/>
      <c r="C440" s="3">
        <v>311.14999999999998</v>
      </c>
      <c r="D440" s="4">
        <v>1</v>
      </c>
      <c r="E440" s="3">
        <f t="shared" si="55"/>
        <v>311.14999999999998</v>
      </c>
      <c r="F440" s="28">
        <v>44595</v>
      </c>
      <c r="G440" s="29">
        <f t="shared" si="41"/>
        <v>2</v>
      </c>
      <c r="H440" s="35" t="str">
        <f>VLOOKUP(Tabela2[[#This Row],[Meses(numero)]],MÊS!A$1:B$12,2)</f>
        <v>fevereiro</v>
      </c>
      <c r="I440" s="56">
        <f>DAY(Tabela2[[#This Row],[DATA]])</f>
        <v>3</v>
      </c>
      <c r="J440" s="45" t="s">
        <v>223</v>
      </c>
      <c r="K440" s="58"/>
      <c r="L440" s="58"/>
    </row>
    <row r="441" spans="1:12" x14ac:dyDescent="0.25">
      <c r="A441" s="40" t="s">
        <v>16</v>
      </c>
      <c r="B441" s="36"/>
      <c r="C441" s="3">
        <v>280.75</v>
      </c>
      <c r="D441" s="4">
        <v>1</v>
      </c>
      <c r="E441" s="3">
        <f t="shared" si="55"/>
        <v>280.75</v>
      </c>
      <c r="F441" s="28">
        <v>44595</v>
      </c>
      <c r="G441" s="29">
        <f t="shared" si="41"/>
        <v>2</v>
      </c>
      <c r="H441" s="35" t="str">
        <f>VLOOKUP(Tabela2[[#This Row],[Meses(numero)]],MÊS!A$1:B$12,2)</f>
        <v>fevereiro</v>
      </c>
      <c r="I441" s="56">
        <f>DAY(Tabela2[[#This Row],[DATA]])</f>
        <v>3</v>
      </c>
      <c r="J441" s="45" t="s">
        <v>223</v>
      </c>
      <c r="K441" s="58"/>
      <c r="L441" s="58"/>
    </row>
    <row r="442" spans="1:12" x14ac:dyDescent="0.25">
      <c r="A442" s="40" t="s">
        <v>16</v>
      </c>
      <c r="B442" s="36"/>
      <c r="C442" s="3">
        <v>280.75</v>
      </c>
      <c r="D442" s="4">
        <v>1</v>
      </c>
      <c r="E442" s="3">
        <f t="shared" si="55"/>
        <v>280.75</v>
      </c>
      <c r="F442" s="28">
        <v>44595</v>
      </c>
      <c r="G442" s="29">
        <f t="shared" si="41"/>
        <v>2</v>
      </c>
      <c r="H442" s="35" t="str">
        <f>VLOOKUP(Tabela2[[#This Row],[Meses(numero)]],MÊS!A$1:B$12,2)</f>
        <v>fevereiro</v>
      </c>
      <c r="I442" s="56">
        <f>DAY(Tabela2[[#This Row],[DATA]])</f>
        <v>3</v>
      </c>
      <c r="J442" s="45" t="s">
        <v>223</v>
      </c>
      <c r="K442" s="58"/>
      <c r="L442" s="58"/>
    </row>
    <row r="443" spans="1:12" x14ac:dyDescent="0.25">
      <c r="A443" s="40" t="s">
        <v>11</v>
      </c>
      <c r="B443" s="36"/>
      <c r="C443" s="3">
        <v>311.14999999999998</v>
      </c>
      <c r="D443" s="4">
        <v>1</v>
      </c>
      <c r="E443" s="3">
        <f t="shared" ref="E443:E444" si="56">C443*D443</f>
        <v>311.14999999999998</v>
      </c>
      <c r="F443" s="28">
        <v>44595</v>
      </c>
      <c r="G443" s="29">
        <f t="shared" si="41"/>
        <v>2</v>
      </c>
      <c r="H443" s="35" t="str">
        <f>VLOOKUP(Tabela2[[#This Row],[Meses(numero)]],MÊS!A$1:B$12,2)</f>
        <v>fevereiro</v>
      </c>
      <c r="I443" s="56">
        <f>DAY(Tabela2[[#This Row],[DATA]])</f>
        <v>3</v>
      </c>
      <c r="J443" s="45" t="s">
        <v>223</v>
      </c>
      <c r="K443" s="58"/>
      <c r="L443" s="58"/>
    </row>
    <row r="444" spans="1:12" x14ac:dyDescent="0.25">
      <c r="A444" s="40" t="s">
        <v>73</v>
      </c>
      <c r="B444" s="36"/>
      <c r="C444" s="3">
        <v>304.32</v>
      </c>
      <c r="D444" s="4">
        <v>1</v>
      </c>
      <c r="E444" s="3">
        <f t="shared" si="56"/>
        <v>304.32</v>
      </c>
      <c r="F444" s="28">
        <v>44595</v>
      </c>
      <c r="G444" s="29">
        <f t="shared" si="41"/>
        <v>2</v>
      </c>
      <c r="H444" s="35" t="str">
        <f>VLOOKUP(Tabela2[[#This Row],[Meses(numero)]],MÊS!A$1:B$12,2)</f>
        <v>fevereiro</v>
      </c>
      <c r="I444" s="56">
        <f>DAY(Tabela2[[#This Row],[DATA]])</f>
        <v>3</v>
      </c>
      <c r="J444" s="45" t="s">
        <v>223</v>
      </c>
      <c r="K444" s="58"/>
      <c r="L444" s="58"/>
    </row>
    <row r="445" spans="1:12" x14ac:dyDescent="0.25">
      <c r="A445" s="40" t="s">
        <v>203</v>
      </c>
      <c r="B445" s="36"/>
      <c r="C445" s="3">
        <v>289.43</v>
      </c>
      <c r="D445" s="4">
        <v>1</v>
      </c>
      <c r="E445" s="3">
        <f>C445*D445</f>
        <v>289.43</v>
      </c>
      <c r="F445" s="28">
        <v>44595</v>
      </c>
      <c r="G445" s="29">
        <f t="shared" si="41"/>
        <v>2</v>
      </c>
      <c r="H445" s="35" t="str">
        <f>VLOOKUP(Tabela2[[#This Row],[Meses(numero)]],MÊS!A$1:B$12,2)</f>
        <v>fevereiro</v>
      </c>
      <c r="I445" s="56">
        <f>DAY(Tabela2[[#This Row],[DATA]])</f>
        <v>3</v>
      </c>
      <c r="J445" s="45" t="s">
        <v>223</v>
      </c>
      <c r="K445" s="58"/>
      <c r="L445" s="58"/>
    </row>
    <row r="446" spans="1:12" x14ac:dyDescent="0.25">
      <c r="A446" s="40" t="s">
        <v>203</v>
      </c>
      <c r="B446" s="36"/>
      <c r="C446" s="3">
        <v>289.43</v>
      </c>
      <c r="D446" s="4">
        <v>1</v>
      </c>
      <c r="E446" s="3">
        <f>C446*D446</f>
        <v>289.43</v>
      </c>
      <c r="F446" s="28">
        <v>44595</v>
      </c>
      <c r="G446" s="29">
        <f t="shared" si="41"/>
        <v>2</v>
      </c>
      <c r="H446" s="35" t="str">
        <f>VLOOKUP(Tabela2[[#This Row],[Meses(numero)]],MÊS!A$1:B$12,2)</f>
        <v>fevereiro</v>
      </c>
      <c r="I446" s="56">
        <f>DAY(Tabela2[[#This Row],[DATA]])</f>
        <v>3</v>
      </c>
      <c r="J446" s="45" t="s">
        <v>223</v>
      </c>
      <c r="K446" s="58"/>
      <c r="L446" s="58"/>
    </row>
    <row r="447" spans="1:12" x14ac:dyDescent="0.25">
      <c r="A447" s="40" t="s">
        <v>73</v>
      </c>
      <c r="B447" s="36"/>
      <c r="C447" s="3">
        <v>304.32</v>
      </c>
      <c r="D447" s="4">
        <v>1</v>
      </c>
      <c r="E447" s="3">
        <f t="shared" ref="E447:E448" si="57">C447*D447</f>
        <v>304.32</v>
      </c>
      <c r="F447" s="28">
        <v>44595</v>
      </c>
      <c r="G447" s="29">
        <f t="shared" si="41"/>
        <v>2</v>
      </c>
      <c r="H447" s="35" t="str">
        <f>VLOOKUP(Tabela2[[#This Row],[Meses(numero)]],MÊS!A$1:B$12,2)</f>
        <v>fevereiro</v>
      </c>
      <c r="I447" s="56">
        <f>DAY(Tabela2[[#This Row],[DATA]])</f>
        <v>3</v>
      </c>
      <c r="J447" s="45" t="s">
        <v>223</v>
      </c>
      <c r="K447" s="58"/>
      <c r="L447" s="58"/>
    </row>
    <row r="448" spans="1:12" x14ac:dyDescent="0.25">
      <c r="A448" s="40" t="s">
        <v>75</v>
      </c>
      <c r="B448" s="36"/>
      <c r="C448" s="3">
        <v>385.69</v>
      </c>
      <c r="D448" s="4">
        <v>1</v>
      </c>
      <c r="E448" s="3">
        <f t="shared" si="57"/>
        <v>385.69</v>
      </c>
      <c r="F448" s="28">
        <v>44595</v>
      </c>
      <c r="G448" s="29">
        <f t="shared" si="41"/>
        <v>2</v>
      </c>
      <c r="H448" s="35" t="str">
        <f>VLOOKUP(Tabela2[[#This Row],[Meses(numero)]],MÊS!A$1:B$12,2)</f>
        <v>fevereiro</v>
      </c>
      <c r="I448" s="56">
        <f>DAY(Tabela2[[#This Row],[DATA]])</f>
        <v>3</v>
      </c>
      <c r="J448" s="45" t="s">
        <v>223</v>
      </c>
      <c r="K448" s="58"/>
      <c r="L448" s="58"/>
    </row>
    <row r="449" spans="1:12" x14ac:dyDescent="0.25">
      <c r="A449" s="40" t="s">
        <v>16</v>
      </c>
      <c r="B449" s="36"/>
      <c r="C449" s="3">
        <v>280.75</v>
      </c>
      <c r="D449" s="4">
        <v>1</v>
      </c>
      <c r="E449" s="3">
        <f>C449*D449</f>
        <v>280.75</v>
      </c>
      <c r="F449" s="28">
        <v>44595</v>
      </c>
      <c r="G449" s="29">
        <f t="shared" si="41"/>
        <v>2</v>
      </c>
      <c r="H449" s="35" t="str">
        <f>VLOOKUP(Tabela2[[#This Row],[Meses(numero)]],MÊS!A$1:B$12,2)</f>
        <v>fevereiro</v>
      </c>
      <c r="I449" s="56">
        <f>DAY(Tabela2[[#This Row],[DATA]])</f>
        <v>3</v>
      </c>
      <c r="J449" s="45" t="s">
        <v>223</v>
      </c>
      <c r="K449" s="58"/>
      <c r="L449" s="58"/>
    </row>
    <row r="450" spans="1:12" x14ac:dyDescent="0.25">
      <c r="A450" s="40" t="s">
        <v>16</v>
      </c>
      <c r="B450" s="36"/>
      <c r="C450" s="3">
        <v>280.75</v>
      </c>
      <c r="D450" s="4">
        <v>1</v>
      </c>
      <c r="E450" s="3">
        <f>C450*D450</f>
        <v>280.75</v>
      </c>
      <c r="F450" s="28">
        <v>44595</v>
      </c>
      <c r="G450" s="29">
        <f t="shared" ref="G450:G470" si="58">MONTH(F450)</f>
        <v>2</v>
      </c>
      <c r="H450" s="35" t="str">
        <f>VLOOKUP(Tabela2[[#This Row],[Meses(numero)]],MÊS!A$1:B$12,2)</f>
        <v>fevereiro</v>
      </c>
      <c r="I450" s="56">
        <f>DAY(Tabela2[[#This Row],[DATA]])</f>
        <v>3</v>
      </c>
      <c r="J450" s="45" t="s">
        <v>223</v>
      </c>
      <c r="K450" s="58"/>
      <c r="L450" s="58"/>
    </row>
    <row r="451" spans="1:12" x14ac:dyDescent="0.25">
      <c r="A451" s="40" t="s">
        <v>203</v>
      </c>
      <c r="B451" s="36"/>
      <c r="C451" s="3">
        <v>289.43</v>
      </c>
      <c r="D451" s="4">
        <v>1</v>
      </c>
      <c r="E451" s="3">
        <f t="shared" ref="E451:E460" si="59">C451*D451</f>
        <v>289.43</v>
      </c>
      <c r="F451" s="28">
        <v>44595</v>
      </c>
      <c r="G451" s="29">
        <f t="shared" si="58"/>
        <v>2</v>
      </c>
      <c r="H451" s="35" t="str">
        <f>VLOOKUP(Tabela2[[#This Row],[Meses(numero)]],MÊS!A$1:B$12,2)</f>
        <v>fevereiro</v>
      </c>
      <c r="I451" s="56">
        <f>DAY(Tabela2[[#This Row],[DATA]])</f>
        <v>3</v>
      </c>
      <c r="J451" s="45" t="s">
        <v>223</v>
      </c>
      <c r="K451" s="58"/>
      <c r="L451" s="58"/>
    </row>
    <row r="452" spans="1:12" x14ac:dyDescent="0.25">
      <c r="A452" s="40" t="s">
        <v>72</v>
      </c>
      <c r="B452" s="36"/>
      <c r="C452" s="3">
        <v>302.39</v>
      </c>
      <c r="D452" s="4">
        <v>1</v>
      </c>
      <c r="E452" s="3">
        <f t="shared" si="59"/>
        <v>302.39</v>
      </c>
      <c r="F452" s="28">
        <v>44595</v>
      </c>
      <c r="G452" s="29">
        <f t="shared" si="58"/>
        <v>2</v>
      </c>
      <c r="H452" s="35" t="str">
        <f>VLOOKUP(Tabela2[[#This Row],[Meses(numero)]],MÊS!A$1:B$12,2)</f>
        <v>fevereiro</v>
      </c>
      <c r="I452" s="56">
        <f>DAY(Tabela2[[#This Row],[DATA]])</f>
        <v>3</v>
      </c>
      <c r="J452" s="45" t="s">
        <v>223</v>
      </c>
      <c r="K452" s="58"/>
      <c r="L452" s="58"/>
    </row>
    <row r="453" spans="1:12" x14ac:dyDescent="0.25">
      <c r="A453" s="40" t="s">
        <v>204</v>
      </c>
      <c r="B453" s="36"/>
      <c r="C453" s="3">
        <v>244.73</v>
      </c>
      <c r="D453" s="4">
        <v>1</v>
      </c>
      <c r="E453" s="3">
        <f t="shared" si="59"/>
        <v>244.73</v>
      </c>
      <c r="F453" s="28">
        <v>44595</v>
      </c>
      <c r="G453" s="29">
        <f t="shared" si="58"/>
        <v>2</v>
      </c>
      <c r="H453" s="35" t="str">
        <f>VLOOKUP(Tabela2[[#This Row],[Meses(numero)]],MÊS!A$1:B$12,2)</f>
        <v>fevereiro</v>
      </c>
      <c r="I453" s="56">
        <f>DAY(Tabela2[[#This Row],[DATA]])</f>
        <v>3</v>
      </c>
      <c r="J453" s="45" t="s">
        <v>223</v>
      </c>
      <c r="K453" s="58"/>
      <c r="L453" s="58"/>
    </row>
    <row r="454" spans="1:12" x14ac:dyDescent="0.25">
      <c r="A454" s="40" t="s">
        <v>16</v>
      </c>
      <c r="B454" s="36"/>
      <c r="C454" s="3">
        <v>280.75</v>
      </c>
      <c r="D454" s="4">
        <v>1</v>
      </c>
      <c r="E454" s="3">
        <f t="shared" si="59"/>
        <v>280.75</v>
      </c>
      <c r="F454" s="28">
        <v>44595</v>
      </c>
      <c r="G454" s="29">
        <f t="shared" si="58"/>
        <v>2</v>
      </c>
      <c r="H454" s="35" t="str">
        <f>VLOOKUP(Tabela2[[#This Row],[Meses(numero)]],MÊS!A$1:B$12,2)</f>
        <v>fevereiro</v>
      </c>
      <c r="I454" s="56">
        <f>DAY(Tabela2[[#This Row],[DATA]])</f>
        <v>3</v>
      </c>
      <c r="J454" s="45" t="s">
        <v>223</v>
      </c>
      <c r="K454" s="58"/>
      <c r="L454" s="58"/>
    </row>
    <row r="455" spans="1:12" x14ac:dyDescent="0.25">
      <c r="A455" s="40" t="s">
        <v>72</v>
      </c>
      <c r="B455" s="36"/>
      <c r="C455" s="3">
        <v>302.39</v>
      </c>
      <c r="D455" s="4">
        <v>1</v>
      </c>
      <c r="E455" s="3">
        <f t="shared" si="59"/>
        <v>302.39</v>
      </c>
      <c r="F455" s="28">
        <v>44595</v>
      </c>
      <c r="G455" s="29">
        <f t="shared" si="58"/>
        <v>2</v>
      </c>
      <c r="H455" s="35" t="str">
        <f>VLOOKUP(Tabela2[[#This Row],[Meses(numero)]],MÊS!A$1:B$12,2)</f>
        <v>fevereiro</v>
      </c>
      <c r="I455" s="56">
        <f>DAY(Tabela2[[#This Row],[DATA]])</f>
        <v>3</v>
      </c>
      <c r="J455" s="45" t="s">
        <v>223</v>
      </c>
      <c r="K455" s="58"/>
      <c r="L455" s="58"/>
    </row>
    <row r="456" spans="1:12" x14ac:dyDescent="0.25">
      <c r="A456" s="40" t="s">
        <v>72</v>
      </c>
      <c r="B456" s="36"/>
      <c r="C456" s="3">
        <v>302.39</v>
      </c>
      <c r="D456" s="4">
        <v>1</v>
      </c>
      <c r="E456" s="3">
        <f t="shared" si="59"/>
        <v>302.39</v>
      </c>
      <c r="F456" s="28">
        <v>44595</v>
      </c>
      <c r="G456" s="29">
        <f t="shared" si="58"/>
        <v>2</v>
      </c>
      <c r="H456" s="35" t="str">
        <f>VLOOKUP(Tabela2[[#This Row],[Meses(numero)]],MÊS!A$1:B$12,2)</f>
        <v>fevereiro</v>
      </c>
      <c r="I456" s="56">
        <f>DAY(Tabela2[[#This Row],[DATA]])</f>
        <v>3</v>
      </c>
      <c r="J456" s="45" t="s">
        <v>223</v>
      </c>
      <c r="K456" s="58"/>
      <c r="L456" s="58"/>
    </row>
    <row r="457" spans="1:12" x14ac:dyDescent="0.25">
      <c r="A457" s="40" t="s">
        <v>75</v>
      </c>
      <c r="B457" s="36"/>
      <c r="C457" s="3">
        <v>385.69</v>
      </c>
      <c r="D457" s="4">
        <v>1</v>
      </c>
      <c r="E457" s="3">
        <f t="shared" si="59"/>
        <v>385.69</v>
      </c>
      <c r="F457" s="28">
        <v>44595</v>
      </c>
      <c r="G457" s="29">
        <f t="shared" si="58"/>
        <v>2</v>
      </c>
      <c r="H457" s="35" t="str">
        <f>VLOOKUP(Tabela2[[#This Row],[Meses(numero)]],MÊS!A$1:B$12,2)</f>
        <v>fevereiro</v>
      </c>
      <c r="I457" s="56">
        <f>DAY(Tabela2[[#This Row],[DATA]])</f>
        <v>3</v>
      </c>
      <c r="J457" s="45" t="s">
        <v>223</v>
      </c>
      <c r="K457" s="58"/>
      <c r="L457" s="58"/>
    </row>
    <row r="458" spans="1:12" x14ac:dyDescent="0.25">
      <c r="A458" s="40" t="s">
        <v>16</v>
      </c>
      <c r="B458" s="36"/>
      <c r="C458" s="3">
        <v>280.75</v>
      </c>
      <c r="D458" s="4">
        <v>1</v>
      </c>
      <c r="E458" s="3">
        <f t="shared" si="59"/>
        <v>280.75</v>
      </c>
      <c r="F458" s="28">
        <v>44595</v>
      </c>
      <c r="G458" s="29">
        <f t="shared" si="58"/>
        <v>2</v>
      </c>
      <c r="H458" s="35" t="str">
        <f>VLOOKUP(Tabela2[[#This Row],[Meses(numero)]],MÊS!A$1:B$12,2)</f>
        <v>fevereiro</v>
      </c>
      <c r="I458" s="56">
        <f>DAY(Tabela2[[#This Row],[DATA]])</f>
        <v>3</v>
      </c>
      <c r="J458" s="45" t="s">
        <v>223</v>
      </c>
      <c r="K458" s="58"/>
      <c r="L458" s="58"/>
    </row>
    <row r="459" spans="1:12" x14ac:dyDescent="0.25">
      <c r="A459" s="40" t="s">
        <v>78</v>
      </c>
      <c r="B459" s="36"/>
      <c r="C459" s="3">
        <v>296.48</v>
      </c>
      <c r="D459" s="4">
        <v>1</v>
      </c>
      <c r="E459" s="3">
        <f t="shared" si="59"/>
        <v>296.48</v>
      </c>
      <c r="F459" s="28">
        <v>44595</v>
      </c>
      <c r="G459" s="29">
        <f t="shared" si="58"/>
        <v>2</v>
      </c>
      <c r="H459" s="35" t="str">
        <f>VLOOKUP(Tabela2[[#This Row],[Meses(numero)]],MÊS!A$1:B$12,2)</f>
        <v>fevereiro</v>
      </c>
      <c r="I459" s="56">
        <f>DAY(Tabela2[[#This Row],[DATA]])</f>
        <v>3</v>
      </c>
      <c r="J459" s="45" t="s">
        <v>223</v>
      </c>
      <c r="K459" s="58"/>
      <c r="L459" s="58"/>
    </row>
    <row r="460" spans="1:12" x14ac:dyDescent="0.25">
      <c r="A460" s="40" t="s">
        <v>203</v>
      </c>
      <c r="B460" s="36"/>
      <c r="C460" s="3">
        <v>289.43</v>
      </c>
      <c r="D460" s="4">
        <v>1</v>
      </c>
      <c r="E460" s="3">
        <f t="shared" si="59"/>
        <v>289.43</v>
      </c>
      <c r="F460" s="28">
        <v>44595</v>
      </c>
      <c r="G460" s="29">
        <f t="shared" si="58"/>
        <v>2</v>
      </c>
      <c r="H460" s="35" t="str">
        <f>VLOOKUP(Tabela2[[#This Row],[Meses(numero)]],MÊS!A$1:B$12,2)</f>
        <v>fevereiro</v>
      </c>
      <c r="I460" s="56">
        <f>DAY(Tabela2[[#This Row],[DATA]])</f>
        <v>3</v>
      </c>
      <c r="J460" s="45" t="s">
        <v>223</v>
      </c>
      <c r="K460" s="58"/>
      <c r="L460" s="58"/>
    </row>
    <row r="461" spans="1:12" x14ac:dyDescent="0.25">
      <c r="A461" s="40" t="s">
        <v>83</v>
      </c>
      <c r="B461" s="36"/>
      <c r="C461" s="3">
        <v>198.48</v>
      </c>
      <c r="D461" s="4">
        <v>1</v>
      </c>
      <c r="E461" s="3">
        <f t="shared" ref="E461:E462" si="60">C461*D461</f>
        <v>198.48</v>
      </c>
      <c r="F461" s="28">
        <v>44595</v>
      </c>
      <c r="G461" s="29">
        <f t="shared" si="58"/>
        <v>2</v>
      </c>
      <c r="H461" s="35" t="str">
        <f>VLOOKUP(Tabela2[[#This Row],[Meses(numero)]],MÊS!A$1:B$12,2)</f>
        <v>fevereiro</v>
      </c>
      <c r="I461" s="56">
        <f>DAY(Tabela2[[#This Row],[DATA]])</f>
        <v>3</v>
      </c>
      <c r="J461" s="45" t="s">
        <v>223</v>
      </c>
      <c r="K461" s="58"/>
      <c r="L461" s="58"/>
    </row>
    <row r="462" spans="1:12" x14ac:dyDescent="0.25">
      <c r="A462" s="40" t="s">
        <v>16</v>
      </c>
      <c r="B462" s="36"/>
      <c r="C462" s="3">
        <v>280.75</v>
      </c>
      <c r="D462" s="4">
        <v>1</v>
      </c>
      <c r="E462" s="3">
        <f t="shared" si="60"/>
        <v>280.75</v>
      </c>
      <c r="F462" s="28">
        <v>44595</v>
      </c>
      <c r="G462" s="29">
        <f t="shared" si="58"/>
        <v>2</v>
      </c>
      <c r="H462" s="35" t="str">
        <f>VLOOKUP(Tabela2[[#This Row],[Meses(numero)]],MÊS!A$1:B$12,2)</f>
        <v>fevereiro</v>
      </c>
      <c r="I462" s="56">
        <f>DAY(Tabela2[[#This Row],[DATA]])</f>
        <v>3</v>
      </c>
      <c r="J462" s="45" t="s">
        <v>223</v>
      </c>
      <c r="K462" s="58"/>
      <c r="L462" s="58"/>
    </row>
    <row r="463" spans="1:12" x14ac:dyDescent="0.25">
      <c r="A463" s="40" t="s">
        <v>203</v>
      </c>
      <c r="B463" s="36"/>
      <c r="C463" s="3">
        <v>289.43</v>
      </c>
      <c r="D463" s="4">
        <v>1</v>
      </c>
      <c r="E463" s="3">
        <f t="shared" ref="E463:E470" si="61">C463*D463</f>
        <v>289.43</v>
      </c>
      <c r="F463" s="28">
        <v>44595</v>
      </c>
      <c r="G463" s="29">
        <f t="shared" si="58"/>
        <v>2</v>
      </c>
      <c r="H463" s="35" t="str">
        <f>VLOOKUP(Tabela2[[#This Row],[Meses(numero)]],MÊS!A$1:B$12,2)</f>
        <v>fevereiro</v>
      </c>
      <c r="I463" s="56">
        <f>DAY(Tabela2[[#This Row],[DATA]])</f>
        <v>3</v>
      </c>
      <c r="J463" s="45" t="s">
        <v>223</v>
      </c>
      <c r="K463" s="58"/>
      <c r="L463" s="58"/>
    </row>
    <row r="464" spans="1:12" x14ac:dyDescent="0.25">
      <c r="A464" s="40" t="s">
        <v>203</v>
      </c>
      <c r="B464" s="36"/>
      <c r="C464" s="3">
        <v>289.43</v>
      </c>
      <c r="D464" s="4">
        <v>1</v>
      </c>
      <c r="E464" s="3">
        <f t="shared" si="61"/>
        <v>289.43</v>
      </c>
      <c r="F464" s="28">
        <v>44595</v>
      </c>
      <c r="G464" s="29">
        <f t="shared" si="58"/>
        <v>2</v>
      </c>
      <c r="H464" s="35" t="str">
        <f>VLOOKUP(Tabela2[[#This Row],[Meses(numero)]],MÊS!A$1:B$12,2)</f>
        <v>fevereiro</v>
      </c>
      <c r="I464" s="56">
        <f>DAY(Tabela2[[#This Row],[DATA]])</f>
        <v>3</v>
      </c>
      <c r="J464" s="45" t="s">
        <v>223</v>
      </c>
      <c r="K464" s="58"/>
      <c r="L464" s="58"/>
    </row>
    <row r="465" spans="1:12" x14ac:dyDescent="0.25">
      <c r="A465" s="40" t="s">
        <v>208</v>
      </c>
      <c r="B465" s="36"/>
      <c r="C465" s="3">
        <v>318.95999999999998</v>
      </c>
      <c r="D465" s="4">
        <v>1</v>
      </c>
      <c r="E465" s="3">
        <f t="shared" si="61"/>
        <v>318.95999999999998</v>
      </c>
      <c r="F465" s="28">
        <v>44595</v>
      </c>
      <c r="G465" s="29">
        <f t="shared" si="58"/>
        <v>2</v>
      </c>
      <c r="H465" s="35" t="str">
        <f>VLOOKUP(Tabela2[[#This Row],[Meses(numero)]],MÊS!A$1:B$12,2)</f>
        <v>fevereiro</v>
      </c>
      <c r="I465" s="56">
        <f>DAY(Tabela2[[#This Row],[DATA]])</f>
        <v>3</v>
      </c>
      <c r="J465" s="45" t="s">
        <v>223</v>
      </c>
      <c r="K465" s="58"/>
      <c r="L465" s="58"/>
    </row>
    <row r="466" spans="1:12" x14ac:dyDescent="0.25">
      <c r="A466" s="40" t="s">
        <v>72</v>
      </c>
      <c r="B466" s="36"/>
      <c r="C466" s="3">
        <v>302.39</v>
      </c>
      <c r="D466" s="4">
        <v>1</v>
      </c>
      <c r="E466" s="3">
        <f t="shared" si="61"/>
        <v>302.39</v>
      </c>
      <c r="F466" s="28">
        <v>44595</v>
      </c>
      <c r="G466" s="29">
        <f t="shared" si="58"/>
        <v>2</v>
      </c>
      <c r="H466" s="35" t="str">
        <f>VLOOKUP(Tabela2[[#This Row],[Meses(numero)]],MÊS!A$1:B$12,2)</f>
        <v>fevereiro</v>
      </c>
      <c r="I466" s="56">
        <f>DAY(Tabela2[[#This Row],[DATA]])</f>
        <v>3</v>
      </c>
      <c r="J466" s="45" t="s">
        <v>223</v>
      </c>
      <c r="K466" s="58"/>
      <c r="L466" s="58"/>
    </row>
    <row r="467" spans="1:12" x14ac:dyDescent="0.25">
      <c r="A467" s="40" t="s">
        <v>206</v>
      </c>
      <c r="B467" s="36"/>
      <c r="C467" s="3">
        <v>283.72000000000003</v>
      </c>
      <c r="D467" s="4">
        <v>1</v>
      </c>
      <c r="E467" s="3">
        <f t="shared" si="61"/>
        <v>283.72000000000003</v>
      </c>
      <c r="F467" s="28">
        <v>44595</v>
      </c>
      <c r="G467" s="29">
        <f t="shared" si="58"/>
        <v>2</v>
      </c>
      <c r="H467" s="35" t="str">
        <f>VLOOKUP(Tabela2[[#This Row],[Meses(numero)]],MÊS!A$1:B$12,2)</f>
        <v>fevereiro</v>
      </c>
      <c r="I467" s="56">
        <f>DAY(Tabela2[[#This Row],[DATA]])</f>
        <v>3</v>
      </c>
      <c r="J467" s="45" t="s">
        <v>223</v>
      </c>
      <c r="K467" s="58"/>
      <c r="L467" s="58"/>
    </row>
    <row r="468" spans="1:12" x14ac:dyDescent="0.25">
      <c r="A468" s="40" t="s">
        <v>73</v>
      </c>
      <c r="B468" s="36"/>
      <c r="C468" s="3">
        <v>304.32</v>
      </c>
      <c r="D468" s="4">
        <v>1</v>
      </c>
      <c r="E468" s="3">
        <f t="shared" si="61"/>
        <v>304.32</v>
      </c>
      <c r="F468" s="28">
        <v>44595</v>
      </c>
      <c r="G468" s="29">
        <f t="shared" si="58"/>
        <v>2</v>
      </c>
      <c r="H468" s="35" t="str">
        <f>VLOOKUP(Tabela2[[#This Row],[Meses(numero)]],MÊS!A$1:B$12,2)</f>
        <v>fevereiro</v>
      </c>
      <c r="I468" s="56">
        <f>DAY(Tabela2[[#This Row],[DATA]])</f>
        <v>3</v>
      </c>
      <c r="J468" s="45" t="s">
        <v>223</v>
      </c>
      <c r="K468" s="58"/>
      <c r="L468" s="58"/>
    </row>
    <row r="469" spans="1:12" x14ac:dyDescent="0.25">
      <c r="A469" s="40" t="s">
        <v>222</v>
      </c>
      <c r="B469" s="36"/>
      <c r="C469" s="3">
        <v>449.8</v>
      </c>
      <c r="D469" s="4">
        <v>1</v>
      </c>
      <c r="E469" s="3">
        <f t="shared" si="61"/>
        <v>449.8</v>
      </c>
      <c r="F469" s="28">
        <v>44595</v>
      </c>
      <c r="G469" s="29">
        <f t="shared" si="58"/>
        <v>2</v>
      </c>
      <c r="H469" s="35" t="str">
        <f>VLOOKUP(Tabela2[[#This Row],[Meses(numero)]],MÊS!A$1:B$12,2)</f>
        <v>fevereiro</v>
      </c>
      <c r="I469" s="56">
        <f>DAY(Tabela2[[#This Row],[DATA]])</f>
        <v>3</v>
      </c>
      <c r="J469" s="45" t="s">
        <v>223</v>
      </c>
      <c r="K469" s="58"/>
      <c r="L469" s="58"/>
    </row>
    <row r="470" spans="1:12" x14ac:dyDescent="0.25">
      <c r="A470" s="48" t="s">
        <v>72</v>
      </c>
      <c r="B470" s="46"/>
      <c r="C470" s="3">
        <v>302.39</v>
      </c>
      <c r="D470" s="10">
        <v>1</v>
      </c>
      <c r="E470" s="9">
        <f t="shared" si="61"/>
        <v>302.39</v>
      </c>
      <c r="F470" s="28">
        <v>44595</v>
      </c>
      <c r="G470" s="29">
        <f t="shared" si="58"/>
        <v>2</v>
      </c>
      <c r="H470" s="47" t="str">
        <f>VLOOKUP(Tabela2[[#This Row],[Meses(numero)]],MÊS!A$1:B$12,2)</f>
        <v>fevereiro</v>
      </c>
      <c r="I470" s="57">
        <f>DAY(Tabela2[[#This Row],[DATA]])</f>
        <v>3</v>
      </c>
      <c r="J470" s="49" t="s">
        <v>223</v>
      </c>
      <c r="K470" s="58"/>
      <c r="L470" s="58"/>
    </row>
    <row r="471" spans="1:12" x14ac:dyDescent="0.25">
      <c r="A471" s="83" t="s">
        <v>72</v>
      </c>
      <c r="B471" s="83" t="s">
        <v>100</v>
      </c>
      <c r="C471" s="84">
        <v>209</v>
      </c>
      <c r="D471" s="4">
        <v>1</v>
      </c>
      <c r="E471" s="59">
        <f t="shared" ref="E471:E492" si="62">C471*D471</f>
        <v>209</v>
      </c>
      <c r="F471" s="60">
        <v>44610</v>
      </c>
      <c r="G471" s="29">
        <f t="shared" ref="G471:G492" si="63">MONTH(F471)</f>
        <v>2</v>
      </c>
      <c r="H471" s="29" t="str">
        <f>VLOOKUP(Tabela2[[#This Row],[Meses(numero)]],MÊS!A$1:B$12,2)</f>
        <v>fevereiro</v>
      </c>
      <c r="I471" s="61">
        <f>DAY(Tabela2[[#This Row],[DATA]])</f>
        <v>18</v>
      </c>
      <c r="J471" s="30" t="s">
        <v>214</v>
      </c>
      <c r="K471" s="30"/>
      <c r="L471" s="30"/>
    </row>
    <row r="472" spans="1:12" x14ac:dyDescent="0.25">
      <c r="A472" s="83" t="s">
        <v>13</v>
      </c>
      <c r="B472" s="83" t="s">
        <v>232</v>
      </c>
      <c r="C472" s="84">
        <v>299</v>
      </c>
      <c r="D472" s="4">
        <v>1</v>
      </c>
      <c r="E472" s="59">
        <f t="shared" si="62"/>
        <v>299</v>
      </c>
      <c r="F472" s="60">
        <v>44610</v>
      </c>
      <c r="G472" s="29">
        <f t="shared" si="63"/>
        <v>2</v>
      </c>
      <c r="H472" s="29" t="str">
        <f>VLOOKUP(Tabela2[[#This Row],[Meses(numero)]],MÊS!A$1:B$12,2)</f>
        <v>fevereiro</v>
      </c>
      <c r="I472" s="61">
        <f>DAY(Tabela2[[#This Row],[DATA]])</f>
        <v>18</v>
      </c>
      <c r="J472" s="30" t="s">
        <v>214</v>
      </c>
      <c r="K472" s="30"/>
      <c r="L472" s="30"/>
    </row>
    <row r="473" spans="1:12" x14ac:dyDescent="0.25">
      <c r="A473" s="83" t="s">
        <v>16</v>
      </c>
      <c r="B473" s="83" t="s">
        <v>117</v>
      </c>
      <c r="C473" s="84">
        <v>311.04000000000002</v>
      </c>
      <c r="D473" s="4">
        <v>1</v>
      </c>
      <c r="E473" s="59">
        <f t="shared" si="62"/>
        <v>311.04000000000002</v>
      </c>
      <c r="F473" s="60">
        <v>44609</v>
      </c>
      <c r="G473" s="29">
        <f t="shared" si="63"/>
        <v>2</v>
      </c>
      <c r="H473" s="29" t="str">
        <f>VLOOKUP(Tabela2[[#This Row],[Meses(numero)]],MÊS!A$1:B$12,2)</f>
        <v>fevereiro</v>
      </c>
      <c r="I473" s="61">
        <f>DAY(Tabela2[[#This Row],[DATA]])</f>
        <v>17</v>
      </c>
      <c r="J473" s="30" t="s">
        <v>214</v>
      </c>
      <c r="K473" s="30"/>
      <c r="L473" s="30"/>
    </row>
    <row r="474" spans="1:12" x14ac:dyDescent="0.25">
      <c r="A474" s="83" t="s">
        <v>11</v>
      </c>
      <c r="B474" s="83" t="s">
        <v>114</v>
      </c>
      <c r="C474" s="84">
        <v>299</v>
      </c>
      <c r="D474" s="4">
        <v>1</v>
      </c>
      <c r="E474" s="59">
        <f t="shared" si="62"/>
        <v>299</v>
      </c>
      <c r="F474" s="60">
        <v>44608</v>
      </c>
      <c r="G474" s="29">
        <f t="shared" si="63"/>
        <v>2</v>
      </c>
      <c r="H474" s="29" t="str">
        <f>VLOOKUP(Tabela2[[#This Row],[Meses(numero)]],MÊS!A$1:B$12,2)</f>
        <v>fevereiro</v>
      </c>
      <c r="I474" s="61">
        <f>DAY(Tabela2[[#This Row],[DATA]])</f>
        <v>16</v>
      </c>
      <c r="J474" s="30" t="s">
        <v>214</v>
      </c>
      <c r="K474" s="30"/>
      <c r="L474" s="30"/>
    </row>
    <row r="475" spans="1:12" x14ac:dyDescent="0.25">
      <c r="A475" s="83" t="s">
        <v>16</v>
      </c>
      <c r="B475" s="83" t="s">
        <v>117</v>
      </c>
      <c r="C475" s="84">
        <v>299</v>
      </c>
      <c r="D475" s="4">
        <v>1</v>
      </c>
      <c r="E475" s="59">
        <f t="shared" si="62"/>
        <v>299</v>
      </c>
      <c r="F475" s="60">
        <v>44608</v>
      </c>
      <c r="G475" s="29">
        <f t="shared" si="63"/>
        <v>2</v>
      </c>
      <c r="H475" s="29" t="str">
        <f>VLOOKUP(Tabela2[[#This Row],[Meses(numero)]],MÊS!A$1:B$12,2)</f>
        <v>fevereiro</v>
      </c>
      <c r="I475" s="61">
        <f>DAY(Tabela2[[#This Row],[DATA]])</f>
        <v>16</v>
      </c>
      <c r="J475" s="30" t="s">
        <v>214</v>
      </c>
      <c r="K475" s="30"/>
      <c r="L475" s="30"/>
    </row>
    <row r="476" spans="1:12" x14ac:dyDescent="0.25">
      <c r="A476" s="83" t="s">
        <v>16</v>
      </c>
      <c r="B476" s="83" t="s">
        <v>117</v>
      </c>
      <c r="C476" s="84">
        <v>296.67</v>
      </c>
      <c r="D476" s="4">
        <v>1</v>
      </c>
      <c r="E476" s="59">
        <f t="shared" si="62"/>
        <v>296.67</v>
      </c>
      <c r="F476" s="60">
        <v>44608</v>
      </c>
      <c r="G476" s="29">
        <f t="shared" si="63"/>
        <v>2</v>
      </c>
      <c r="H476" s="29" t="str">
        <f>VLOOKUP(Tabela2[[#This Row],[Meses(numero)]],MÊS!A$1:B$12,2)</f>
        <v>fevereiro</v>
      </c>
      <c r="I476" s="61">
        <f>DAY(Tabela2[[#This Row],[DATA]])</f>
        <v>16</v>
      </c>
      <c r="J476" s="30" t="s">
        <v>214</v>
      </c>
      <c r="K476" s="30"/>
      <c r="L476" s="30"/>
    </row>
    <row r="477" spans="1:12" x14ac:dyDescent="0.25">
      <c r="A477" s="83" t="s">
        <v>16</v>
      </c>
      <c r="B477" s="85" t="s">
        <v>202</v>
      </c>
      <c r="C477" s="84">
        <v>296.67</v>
      </c>
      <c r="D477" s="4">
        <v>1</v>
      </c>
      <c r="E477" s="59">
        <f t="shared" si="62"/>
        <v>296.67</v>
      </c>
      <c r="F477" s="60">
        <v>44607</v>
      </c>
      <c r="G477" s="29">
        <f t="shared" si="63"/>
        <v>2</v>
      </c>
      <c r="H477" s="29" t="str">
        <f>VLOOKUP(Tabela2[[#This Row],[Meses(numero)]],MÊS!A$1:B$12,2)</f>
        <v>fevereiro</v>
      </c>
      <c r="I477" s="61">
        <f>DAY(Tabela2[[#This Row],[DATA]])</f>
        <v>15</v>
      </c>
      <c r="J477" s="30" t="s">
        <v>214</v>
      </c>
      <c r="K477" s="30"/>
      <c r="L477" s="30"/>
    </row>
    <row r="478" spans="1:12" x14ac:dyDescent="0.25">
      <c r="A478" s="83" t="s">
        <v>16</v>
      </c>
      <c r="B478" s="83" t="s">
        <v>106</v>
      </c>
      <c r="C478" s="84">
        <v>296.67</v>
      </c>
      <c r="D478" s="4">
        <v>1</v>
      </c>
      <c r="E478" s="59">
        <f t="shared" si="62"/>
        <v>296.67</v>
      </c>
      <c r="F478" s="60">
        <v>44607</v>
      </c>
      <c r="G478" s="29">
        <f t="shared" si="63"/>
        <v>2</v>
      </c>
      <c r="H478" s="29" t="str">
        <f>VLOOKUP(Tabela2[[#This Row],[Meses(numero)]],MÊS!A$1:B$12,2)</f>
        <v>fevereiro</v>
      </c>
      <c r="I478" s="61">
        <f>DAY(Tabela2[[#This Row],[DATA]])</f>
        <v>15</v>
      </c>
      <c r="J478" s="30" t="s">
        <v>214</v>
      </c>
      <c r="K478" s="30"/>
      <c r="L478" s="30"/>
    </row>
    <row r="479" spans="1:12" x14ac:dyDescent="0.25">
      <c r="A479" s="83" t="s">
        <v>16</v>
      </c>
      <c r="B479" s="83" t="s">
        <v>106</v>
      </c>
      <c r="C479" s="84">
        <v>267.89999999999998</v>
      </c>
      <c r="D479" s="4">
        <v>1</v>
      </c>
      <c r="E479" s="59">
        <f t="shared" si="62"/>
        <v>267.89999999999998</v>
      </c>
      <c r="F479" s="60">
        <v>44607</v>
      </c>
      <c r="G479" s="29">
        <f t="shared" si="63"/>
        <v>2</v>
      </c>
      <c r="H479" s="29" t="str">
        <f>VLOOKUP(Tabela2[[#This Row],[Meses(numero)]],MÊS!A$1:B$12,2)</f>
        <v>fevereiro</v>
      </c>
      <c r="I479" s="61">
        <f>DAY(Tabela2[[#This Row],[DATA]])</f>
        <v>15</v>
      </c>
      <c r="J479" s="30" t="s">
        <v>214</v>
      </c>
      <c r="K479" s="30"/>
      <c r="L479" s="30"/>
    </row>
    <row r="480" spans="1:12" x14ac:dyDescent="0.25">
      <c r="A480" s="83" t="s">
        <v>204</v>
      </c>
      <c r="B480" s="83" t="s">
        <v>112</v>
      </c>
      <c r="C480" s="84">
        <v>324</v>
      </c>
      <c r="D480" s="4">
        <v>1</v>
      </c>
      <c r="E480" s="59">
        <f t="shared" si="62"/>
        <v>324</v>
      </c>
      <c r="F480" s="60">
        <v>44607</v>
      </c>
      <c r="G480" s="29">
        <f t="shared" si="63"/>
        <v>2</v>
      </c>
      <c r="H480" s="29" t="str">
        <f>VLOOKUP(Tabela2[[#This Row],[Meses(numero)]],MÊS!A$1:B$12,2)</f>
        <v>fevereiro</v>
      </c>
      <c r="I480" s="61">
        <f>DAY(Tabela2[[#This Row],[DATA]])</f>
        <v>15</v>
      </c>
      <c r="J480" s="30" t="s">
        <v>214</v>
      </c>
      <c r="K480" s="30"/>
      <c r="L480" s="30"/>
    </row>
    <row r="481" spans="1:12" x14ac:dyDescent="0.25">
      <c r="A481" s="83" t="s">
        <v>11</v>
      </c>
      <c r="B481" s="83" t="s">
        <v>404</v>
      </c>
      <c r="C481" s="84">
        <v>79.900000000000006</v>
      </c>
      <c r="D481" s="4">
        <v>1</v>
      </c>
      <c r="E481" s="59">
        <f t="shared" si="62"/>
        <v>79.900000000000006</v>
      </c>
      <c r="F481" s="60">
        <v>44606</v>
      </c>
      <c r="G481" s="29">
        <f t="shared" si="63"/>
        <v>2</v>
      </c>
      <c r="H481" s="29" t="str">
        <f>VLOOKUP(Tabela2[[#This Row],[Meses(numero)]],MÊS!A$1:B$12,2)</f>
        <v>fevereiro</v>
      </c>
      <c r="I481" s="61">
        <f>DAY(Tabela2[[#This Row],[DATA]])</f>
        <v>14</v>
      </c>
      <c r="J481" s="30" t="s">
        <v>214</v>
      </c>
      <c r="K481" s="30"/>
      <c r="L481" s="30"/>
    </row>
    <row r="482" spans="1:12" x14ac:dyDescent="0.25">
      <c r="A482" s="83" t="s">
        <v>82</v>
      </c>
      <c r="B482" s="83" t="s">
        <v>130</v>
      </c>
      <c r="C482" s="84">
        <v>242.44</v>
      </c>
      <c r="D482" s="4">
        <v>1</v>
      </c>
      <c r="E482" s="59">
        <f t="shared" si="62"/>
        <v>242.44</v>
      </c>
      <c r="F482" s="60">
        <v>44606</v>
      </c>
      <c r="G482" s="29">
        <f t="shared" si="63"/>
        <v>2</v>
      </c>
      <c r="H482" s="29" t="str">
        <f>VLOOKUP(Tabela2[[#This Row],[Meses(numero)]],MÊS!A$1:B$12,2)</f>
        <v>fevereiro</v>
      </c>
      <c r="I482" s="61">
        <f>DAY(Tabela2[[#This Row],[DATA]])</f>
        <v>14</v>
      </c>
      <c r="J482" s="30" t="s">
        <v>214</v>
      </c>
      <c r="K482" s="30"/>
      <c r="L482" s="30"/>
    </row>
    <row r="483" spans="1:12" x14ac:dyDescent="0.25">
      <c r="A483" s="83" t="s">
        <v>16</v>
      </c>
      <c r="B483" s="83" t="s">
        <v>233</v>
      </c>
      <c r="C483" s="84">
        <v>209</v>
      </c>
      <c r="D483" s="4">
        <v>1</v>
      </c>
      <c r="E483" s="59">
        <f t="shared" si="62"/>
        <v>209</v>
      </c>
      <c r="F483" s="60">
        <v>44606</v>
      </c>
      <c r="G483" s="29">
        <f t="shared" si="63"/>
        <v>2</v>
      </c>
      <c r="H483" s="29" t="str">
        <f>VLOOKUP(Tabela2[[#This Row],[Meses(numero)]],MÊS!A$1:B$12,2)</f>
        <v>fevereiro</v>
      </c>
      <c r="I483" s="61">
        <f>DAY(Tabela2[[#This Row],[DATA]])</f>
        <v>14</v>
      </c>
      <c r="J483" s="30" t="s">
        <v>214</v>
      </c>
      <c r="K483" s="30"/>
      <c r="L483" s="30"/>
    </row>
    <row r="484" spans="1:12" x14ac:dyDescent="0.25">
      <c r="A484" s="83" t="s">
        <v>13</v>
      </c>
      <c r="B484" s="83" t="s">
        <v>234</v>
      </c>
      <c r="C484" s="84">
        <v>284.58</v>
      </c>
      <c r="D484" s="4">
        <v>1</v>
      </c>
      <c r="E484" s="59">
        <f t="shared" si="62"/>
        <v>284.58</v>
      </c>
      <c r="F484" s="60">
        <v>44606</v>
      </c>
      <c r="G484" s="29">
        <f t="shared" si="63"/>
        <v>2</v>
      </c>
      <c r="H484" s="29" t="str">
        <f>VLOOKUP(Tabela2[[#This Row],[Meses(numero)]],MÊS!A$1:B$12,2)</f>
        <v>fevereiro</v>
      </c>
      <c r="I484" s="61">
        <f>DAY(Tabela2[[#This Row],[DATA]])</f>
        <v>14</v>
      </c>
      <c r="J484" s="30" t="s">
        <v>214</v>
      </c>
      <c r="K484" s="30"/>
      <c r="L484" s="30"/>
    </row>
    <row r="485" spans="1:12" x14ac:dyDescent="0.25">
      <c r="A485" s="83" t="s">
        <v>16</v>
      </c>
      <c r="B485" s="83" t="s">
        <v>104</v>
      </c>
      <c r="C485" s="84">
        <v>209</v>
      </c>
      <c r="D485" s="4">
        <v>1</v>
      </c>
      <c r="E485" s="59">
        <f t="shared" si="62"/>
        <v>209</v>
      </c>
      <c r="F485" s="60">
        <v>44605</v>
      </c>
      <c r="G485" s="29">
        <f t="shared" si="63"/>
        <v>2</v>
      </c>
      <c r="H485" s="29" t="str">
        <f>VLOOKUP(Tabela2[[#This Row],[Meses(numero)]],MÊS!A$1:B$12,2)</f>
        <v>fevereiro</v>
      </c>
      <c r="I485" s="61">
        <f>DAY(Tabela2[[#This Row],[DATA]])</f>
        <v>13</v>
      </c>
      <c r="J485" s="30" t="s">
        <v>214</v>
      </c>
      <c r="K485" s="30"/>
      <c r="L485" s="30"/>
    </row>
    <row r="486" spans="1:12" x14ac:dyDescent="0.25">
      <c r="A486" s="83" t="s">
        <v>13</v>
      </c>
      <c r="B486" s="83" t="s">
        <v>405</v>
      </c>
      <c r="C486" s="84">
        <v>119</v>
      </c>
      <c r="D486" s="4">
        <v>1</v>
      </c>
      <c r="E486" s="59">
        <f t="shared" si="62"/>
        <v>119</v>
      </c>
      <c r="F486" s="60">
        <v>44605</v>
      </c>
      <c r="G486" s="29">
        <f t="shared" si="63"/>
        <v>2</v>
      </c>
      <c r="H486" s="29" t="str">
        <f>VLOOKUP(Tabela2[[#This Row],[Meses(numero)]],MÊS!A$1:B$12,2)</f>
        <v>fevereiro</v>
      </c>
      <c r="I486" s="61">
        <f>DAY(Tabela2[[#This Row],[DATA]])</f>
        <v>13</v>
      </c>
      <c r="J486" s="30" t="s">
        <v>214</v>
      </c>
      <c r="K486" s="30"/>
      <c r="L486" s="30"/>
    </row>
    <row r="487" spans="1:12" x14ac:dyDescent="0.25">
      <c r="A487" s="83" t="s">
        <v>236</v>
      </c>
      <c r="B487" s="83" t="s">
        <v>132</v>
      </c>
      <c r="C487" s="84">
        <v>267.89999999999998</v>
      </c>
      <c r="D487" s="4">
        <v>1</v>
      </c>
      <c r="E487" s="59">
        <f t="shared" si="62"/>
        <v>267.89999999999998</v>
      </c>
      <c r="F487" s="60">
        <v>44605</v>
      </c>
      <c r="G487" s="29">
        <f t="shared" si="63"/>
        <v>2</v>
      </c>
      <c r="H487" s="29" t="str">
        <f>VLOOKUP(Tabela2[[#This Row],[Meses(numero)]],MÊS!A$1:B$12,2)</f>
        <v>fevereiro</v>
      </c>
      <c r="I487" s="61">
        <f>DAY(Tabela2[[#This Row],[DATA]])</f>
        <v>13</v>
      </c>
      <c r="J487" s="30" t="s">
        <v>214</v>
      </c>
      <c r="K487" s="30"/>
      <c r="L487" s="30"/>
    </row>
    <row r="488" spans="1:12" x14ac:dyDescent="0.25">
      <c r="A488" s="83" t="s">
        <v>204</v>
      </c>
      <c r="B488" s="83" t="s">
        <v>112</v>
      </c>
      <c r="C488" s="84">
        <v>329</v>
      </c>
      <c r="D488" s="4">
        <v>1</v>
      </c>
      <c r="E488" s="59">
        <f t="shared" si="62"/>
        <v>329</v>
      </c>
      <c r="F488" s="60">
        <v>44605</v>
      </c>
      <c r="G488" s="29">
        <f t="shared" si="63"/>
        <v>2</v>
      </c>
      <c r="H488" s="29" t="str">
        <f>VLOOKUP(Tabela2[[#This Row],[Meses(numero)]],MÊS!A$1:B$12,2)</f>
        <v>fevereiro</v>
      </c>
      <c r="I488" s="61">
        <f>DAY(Tabela2[[#This Row],[DATA]])</f>
        <v>13</v>
      </c>
      <c r="J488" s="30" t="s">
        <v>214</v>
      </c>
      <c r="K488" s="30"/>
      <c r="L488" s="30"/>
    </row>
    <row r="489" spans="1:12" x14ac:dyDescent="0.25">
      <c r="A489" s="83" t="s">
        <v>72</v>
      </c>
      <c r="B489" s="41" t="s">
        <v>235</v>
      </c>
      <c r="C489" s="84">
        <v>79.900000000000006</v>
      </c>
      <c r="D489" s="4">
        <v>1</v>
      </c>
      <c r="E489" s="59">
        <f t="shared" si="62"/>
        <v>79.900000000000006</v>
      </c>
      <c r="F489" s="60">
        <v>44604</v>
      </c>
      <c r="G489" s="29">
        <f t="shared" si="63"/>
        <v>2</v>
      </c>
      <c r="H489" s="29" t="str">
        <f>VLOOKUP(Tabela2[[#This Row],[Meses(numero)]],MÊS!A$1:B$12,2)</f>
        <v>fevereiro</v>
      </c>
      <c r="I489" s="61">
        <f>DAY(Tabela2[[#This Row],[DATA]])</f>
        <v>12</v>
      </c>
      <c r="J489" s="30" t="s">
        <v>214</v>
      </c>
      <c r="K489" s="30"/>
      <c r="L489" s="30"/>
    </row>
    <row r="490" spans="1:12" x14ac:dyDescent="0.25">
      <c r="A490" s="83" t="s">
        <v>82</v>
      </c>
      <c r="B490" s="41" t="s">
        <v>130</v>
      </c>
      <c r="C490" s="84">
        <v>296.67</v>
      </c>
      <c r="D490" s="4">
        <v>1</v>
      </c>
      <c r="E490" s="59">
        <f t="shared" si="62"/>
        <v>296.67</v>
      </c>
      <c r="F490" s="60">
        <v>44604</v>
      </c>
      <c r="G490" s="29">
        <f t="shared" si="63"/>
        <v>2</v>
      </c>
      <c r="H490" s="29" t="str">
        <f>VLOOKUP(Tabela2[[#This Row],[Meses(numero)]],MÊS!A$1:B$12,2)</f>
        <v>fevereiro</v>
      </c>
      <c r="I490" s="61">
        <f>DAY(Tabela2[[#This Row],[DATA]])</f>
        <v>12</v>
      </c>
      <c r="J490" s="30" t="s">
        <v>214</v>
      </c>
      <c r="K490" s="30"/>
      <c r="L490" s="30"/>
    </row>
    <row r="491" spans="1:12" x14ac:dyDescent="0.25">
      <c r="A491" s="83" t="s">
        <v>16</v>
      </c>
      <c r="B491" s="41" t="s">
        <v>186</v>
      </c>
      <c r="C491" s="84">
        <v>284.58</v>
      </c>
      <c r="D491" s="4">
        <v>1</v>
      </c>
      <c r="E491" s="59">
        <f t="shared" si="62"/>
        <v>284.58</v>
      </c>
      <c r="F491" s="60">
        <v>44604</v>
      </c>
      <c r="G491" s="29">
        <f t="shared" si="63"/>
        <v>2</v>
      </c>
      <c r="H491" s="29" t="str">
        <f>VLOOKUP(Tabela2[[#This Row],[Meses(numero)]],MÊS!A$1:B$12,2)</f>
        <v>fevereiro</v>
      </c>
      <c r="I491" s="61">
        <f>DAY(Tabela2[[#This Row],[DATA]])</f>
        <v>12</v>
      </c>
      <c r="J491" s="30" t="s">
        <v>214</v>
      </c>
      <c r="K491" s="30"/>
      <c r="L491" s="30"/>
    </row>
    <row r="492" spans="1:12" x14ac:dyDescent="0.25">
      <c r="A492" s="83" t="s">
        <v>16</v>
      </c>
      <c r="B492" s="41" t="s">
        <v>104</v>
      </c>
      <c r="C492" s="84">
        <v>284.58</v>
      </c>
      <c r="D492" s="4">
        <v>1</v>
      </c>
      <c r="E492" s="59">
        <f t="shared" si="62"/>
        <v>284.58</v>
      </c>
      <c r="F492" s="60">
        <v>44604</v>
      </c>
      <c r="G492" s="29">
        <f t="shared" si="63"/>
        <v>2</v>
      </c>
      <c r="H492" s="29" t="str">
        <f>VLOOKUP(Tabela2[[#This Row],[Meses(numero)]],MÊS!A$1:B$12,2)</f>
        <v>fevereiro</v>
      </c>
      <c r="I492" s="61">
        <f>DAY(Tabela2[[#This Row],[DATA]])</f>
        <v>12</v>
      </c>
      <c r="J492" s="30" t="s">
        <v>214</v>
      </c>
      <c r="K492" s="30"/>
      <c r="L492" s="30"/>
    </row>
    <row r="493" spans="1:12" ht="15.75" x14ac:dyDescent="0.25">
      <c r="A493" s="63" t="s">
        <v>249</v>
      </c>
      <c r="B493" s="63" t="s">
        <v>406</v>
      </c>
      <c r="C493" s="86">
        <v>26</v>
      </c>
      <c r="D493" s="4">
        <v>1</v>
      </c>
      <c r="E493" s="3">
        <f t="shared" ref="E493:E494" si="64">C493*D493</f>
        <v>26</v>
      </c>
      <c r="F493" s="34">
        <v>44593.647916666669</v>
      </c>
      <c r="G493" s="35">
        <f t="shared" ref="G493:G494" si="65">MONTH(F493)</f>
        <v>2</v>
      </c>
      <c r="H493" s="35" t="str">
        <f>VLOOKUP(Tabela2[[#This Row],[Meses(numero)]],MÊS!A$1:B$12,2)</f>
        <v>fevereiro</v>
      </c>
      <c r="I493" s="35">
        <f>DAY(Tabela2[[#This Row],[DATA]])</f>
        <v>1</v>
      </c>
      <c r="J493" s="65" t="s">
        <v>272</v>
      </c>
      <c r="K493" s="64"/>
      <c r="L493" s="78"/>
    </row>
    <row r="494" spans="1:12" x14ac:dyDescent="0.25">
      <c r="A494" s="66" t="s">
        <v>250</v>
      </c>
      <c r="B494" s="66" t="s">
        <v>238</v>
      </c>
      <c r="C494" s="87">
        <v>38.4</v>
      </c>
      <c r="D494" s="67">
        <v>1</v>
      </c>
      <c r="E494" s="68">
        <f t="shared" si="64"/>
        <v>38.4</v>
      </c>
      <c r="F494" s="69" t="s">
        <v>252</v>
      </c>
      <c r="G494" s="70">
        <f t="shared" si="65"/>
        <v>2</v>
      </c>
      <c r="H494" s="70" t="str">
        <f>VLOOKUP(Tabela2[[#This Row],[Meses(numero)]],MÊS!A$1:B$12,2)</f>
        <v>fevereiro</v>
      </c>
      <c r="I494" s="70">
        <f>DAY(Tabela2[[#This Row],[DATA]])</f>
        <v>1</v>
      </c>
      <c r="J494" s="71" t="s">
        <v>272</v>
      </c>
      <c r="K494" s="71"/>
      <c r="L494" s="73"/>
    </row>
    <row r="495" spans="1:12" x14ac:dyDescent="0.25">
      <c r="A495" s="66" t="s">
        <v>81</v>
      </c>
      <c r="B495" s="66" t="s">
        <v>239</v>
      </c>
      <c r="C495" s="87">
        <v>104</v>
      </c>
      <c r="D495" s="67">
        <v>1</v>
      </c>
      <c r="E495" s="68">
        <f>C495*D495</f>
        <v>104</v>
      </c>
      <c r="F495" s="69" t="s">
        <v>253</v>
      </c>
      <c r="G495" s="70">
        <f>MONTH(F495)</f>
        <v>2</v>
      </c>
      <c r="H495" s="70" t="str">
        <f>VLOOKUP(Tabela2[[#This Row],[Meses(numero)]],MÊS!A$1:B$12,2)</f>
        <v>fevereiro</v>
      </c>
      <c r="I495" s="70">
        <f>DAY(Tabela2[[#This Row],[DATA]])</f>
        <v>2</v>
      </c>
      <c r="J495" s="71" t="s">
        <v>272</v>
      </c>
      <c r="K495" s="71"/>
      <c r="L495" s="73"/>
    </row>
    <row r="496" spans="1:12" x14ac:dyDescent="0.25">
      <c r="A496" s="66" t="s">
        <v>251</v>
      </c>
      <c r="B496" s="66" t="s">
        <v>240</v>
      </c>
      <c r="C496" s="87">
        <v>78</v>
      </c>
      <c r="D496" s="67">
        <v>1</v>
      </c>
      <c r="E496" s="68">
        <f>C496*D496</f>
        <v>78</v>
      </c>
      <c r="F496" s="69" t="s">
        <v>254</v>
      </c>
      <c r="G496" s="70">
        <f>MONTH(F496)</f>
        <v>2</v>
      </c>
      <c r="H496" s="70" t="str">
        <f>VLOOKUP(Tabela2[[#This Row],[Meses(numero)]],MÊS!A$1:B$12,2)</f>
        <v>fevereiro</v>
      </c>
      <c r="I496" s="70">
        <f>DAY(Tabela2[[#This Row],[DATA]])</f>
        <v>2</v>
      </c>
      <c r="J496" s="71" t="s">
        <v>272</v>
      </c>
      <c r="K496" s="71"/>
      <c r="L496" s="73"/>
    </row>
    <row r="497" spans="1:12" x14ac:dyDescent="0.25">
      <c r="A497" s="72" t="s">
        <v>250</v>
      </c>
      <c r="B497" s="72" t="s">
        <v>241</v>
      </c>
      <c r="C497" s="88">
        <v>22.8</v>
      </c>
      <c r="D497" s="67">
        <v>1</v>
      </c>
      <c r="E497" s="68">
        <f t="shared" ref="E497:E498" si="66">C497*D497</f>
        <v>22.8</v>
      </c>
      <c r="F497" s="69" t="s">
        <v>255</v>
      </c>
      <c r="G497" s="70">
        <f t="shared" ref="G497:G498" si="67">MONTH(F497)</f>
        <v>2</v>
      </c>
      <c r="H497" s="70" t="str">
        <f>VLOOKUP(Tabela2[[#This Row],[Meses(numero)]],MÊS!A$1:B$12,2)</f>
        <v>fevereiro</v>
      </c>
      <c r="I497" s="70">
        <f>DAY(Tabela2[[#This Row],[DATA]])</f>
        <v>2</v>
      </c>
      <c r="J497" s="71" t="s">
        <v>272</v>
      </c>
      <c r="K497" s="71"/>
      <c r="L497" s="73"/>
    </row>
    <row r="498" spans="1:12" x14ac:dyDescent="0.25">
      <c r="A498" s="66" t="s">
        <v>250</v>
      </c>
      <c r="B498" s="66" t="s">
        <v>238</v>
      </c>
      <c r="C498" s="87">
        <v>22.8</v>
      </c>
      <c r="D498" s="67">
        <v>1</v>
      </c>
      <c r="E498" s="68">
        <f t="shared" si="66"/>
        <v>22.8</v>
      </c>
      <c r="F498" s="69" t="s">
        <v>256</v>
      </c>
      <c r="G498" s="70">
        <f t="shared" si="67"/>
        <v>2</v>
      </c>
      <c r="H498" s="70" t="str">
        <f>VLOOKUP(Tabela2[[#This Row],[Meses(numero)]],MÊS!A$1:B$12,2)</f>
        <v>fevereiro</v>
      </c>
      <c r="I498" s="70">
        <f>DAY(Tabela2[[#This Row],[DATA]])</f>
        <v>2</v>
      </c>
      <c r="J498" s="71" t="s">
        <v>272</v>
      </c>
      <c r="K498" s="71"/>
      <c r="L498" s="73"/>
    </row>
    <row r="499" spans="1:12" x14ac:dyDescent="0.25">
      <c r="A499" s="72" t="s">
        <v>81</v>
      </c>
      <c r="B499" s="72" t="s">
        <v>239</v>
      </c>
      <c r="C499" s="88">
        <v>104</v>
      </c>
      <c r="D499" s="67">
        <v>1</v>
      </c>
      <c r="E499" s="68">
        <f t="shared" ref="E499:E500" si="68">C499*D499</f>
        <v>104</v>
      </c>
      <c r="F499" s="69" t="s">
        <v>257</v>
      </c>
      <c r="G499" s="70">
        <f t="shared" ref="G499:G500" si="69">MONTH(F499)</f>
        <v>2</v>
      </c>
      <c r="H499" s="70" t="str">
        <f>VLOOKUP(Tabela2[[#This Row],[Meses(numero)]],MÊS!A$1:B$12,2)</f>
        <v>fevereiro</v>
      </c>
      <c r="I499" s="70">
        <f>DAY(Tabela2[[#This Row],[DATA]])</f>
        <v>3</v>
      </c>
      <c r="J499" s="71" t="s">
        <v>272</v>
      </c>
      <c r="K499" s="71"/>
      <c r="L499" s="73"/>
    </row>
    <row r="500" spans="1:12" x14ac:dyDescent="0.25">
      <c r="A500" s="66" t="s">
        <v>249</v>
      </c>
      <c r="B500" s="66" t="s">
        <v>406</v>
      </c>
      <c r="C500" s="87">
        <v>26</v>
      </c>
      <c r="D500" s="67">
        <v>1</v>
      </c>
      <c r="E500" s="68">
        <f t="shared" si="68"/>
        <v>26</v>
      </c>
      <c r="F500" s="69" t="s">
        <v>258</v>
      </c>
      <c r="G500" s="70">
        <f t="shared" si="69"/>
        <v>2</v>
      </c>
      <c r="H500" s="70" t="str">
        <f>VLOOKUP(Tabela2[[#This Row],[Meses(numero)]],MÊS!A$1:B$12,2)</f>
        <v>fevereiro</v>
      </c>
      <c r="I500" s="70">
        <f>DAY(Tabela2[[#This Row],[DATA]])</f>
        <v>3</v>
      </c>
      <c r="J500" s="71" t="s">
        <v>272</v>
      </c>
      <c r="K500" s="71"/>
      <c r="L500" s="73"/>
    </row>
    <row r="501" spans="1:12" x14ac:dyDescent="0.25">
      <c r="A501" s="72" t="s">
        <v>0</v>
      </c>
      <c r="B501" s="72" t="s">
        <v>242</v>
      </c>
      <c r="C501" s="88">
        <v>120</v>
      </c>
      <c r="D501" s="67">
        <v>1</v>
      </c>
      <c r="E501" s="68">
        <f t="shared" ref="E501:E504" si="70">C501*D501</f>
        <v>120</v>
      </c>
      <c r="F501" s="69" t="s">
        <v>259</v>
      </c>
      <c r="G501" s="70">
        <f t="shared" ref="G501:G504" si="71">MONTH(F501)</f>
        <v>2</v>
      </c>
      <c r="H501" s="70" t="str">
        <f>VLOOKUP(Tabela2[[#This Row],[Meses(numero)]],MÊS!A$1:B$12,2)</f>
        <v>fevereiro</v>
      </c>
      <c r="I501" s="70">
        <f>DAY(Tabela2[[#This Row],[DATA]])</f>
        <v>6</v>
      </c>
      <c r="J501" s="71" t="s">
        <v>272</v>
      </c>
      <c r="K501" s="71"/>
      <c r="L501" s="73"/>
    </row>
    <row r="502" spans="1:12" x14ac:dyDescent="0.25">
      <c r="A502" s="66" t="s">
        <v>249</v>
      </c>
      <c r="B502" s="66" t="s">
        <v>406</v>
      </c>
      <c r="C502" s="87">
        <v>26</v>
      </c>
      <c r="D502" s="67">
        <v>1</v>
      </c>
      <c r="E502" s="68">
        <f t="shared" si="70"/>
        <v>26</v>
      </c>
      <c r="F502" s="69" t="s">
        <v>260</v>
      </c>
      <c r="G502" s="70">
        <f t="shared" si="71"/>
        <v>2</v>
      </c>
      <c r="H502" s="70" t="str">
        <f>VLOOKUP(Tabela2[[#This Row],[Meses(numero)]],MÊS!A$1:B$12,2)</f>
        <v>fevereiro</v>
      </c>
      <c r="I502" s="70">
        <f>DAY(Tabela2[[#This Row],[DATA]])</f>
        <v>7</v>
      </c>
      <c r="J502" s="71" t="s">
        <v>272</v>
      </c>
      <c r="K502" s="71"/>
      <c r="L502" s="73"/>
    </row>
    <row r="503" spans="1:12" x14ac:dyDescent="0.25">
      <c r="A503" s="72" t="s">
        <v>16</v>
      </c>
      <c r="B503" s="72" t="s">
        <v>243</v>
      </c>
      <c r="C503" s="88">
        <v>303.45</v>
      </c>
      <c r="D503" s="67">
        <v>1</v>
      </c>
      <c r="E503" s="68">
        <f t="shared" si="70"/>
        <v>303.45</v>
      </c>
      <c r="F503" s="69" t="s">
        <v>261</v>
      </c>
      <c r="G503" s="70">
        <f t="shared" si="71"/>
        <v>2</v>
      </c>
      <c r="H503" s="70" t="str">
        <f>VLOOKUP(Tabela2[[#This Row],[Meses(numero)]],MÊS!A$1:B$12,2)</f>
        <v>fevereiro</v>
      </c>
      <c r="I503" s="70">
        <f>DAY(Tabela2[[#This Row],[DATA]])</f>
        <v>7</v>
      </c>
      <c r="J503" s="71" t="s">
        <v>272</v>
      </c>
      <c r="K503" s="71"/>
      <c r="L503" s="73"/>
    </row>
    <row r="504" spans="1:12" x14ac:dyDescent="0.25">
      <c r="A504" s="66" t="s">
        <v>250</v>
      </c>
      <c r="B504" s="66" t="s">
        <v>244</v>
      </c>
      <c r="C504" s="87">
        <v>27</v>
      </c>
      <c r="D504" s="67">
        <v>4</v>
      </c>
      <c r="E504" s="68">
        <f t="shared" si="70"/>
        <v>108</v>
      </c>
      <c r="F504" s="69" t="s">
        <v>262</v>
      </c>
      <c r="G504" s="70">
        <f t="shared" si="71"/>
        <v>2</v>
      </c>
      <c r="H504" s="70" t="str">
        <f>VLOOKUP(Tabela2[[#This Row],[Meses(numero)]],MÊS!A$1:B$12,2)</f>
        <v>fevereiro</v>
      </c>
      <c r="I504" s="70">
        <f>DAY(Tabela2[[#This Row],[DATA]])</f>
        <v>7</v>
      </c>
      <c r="J504" s="71" t="s">
        <v>272</v>
      </c>
      <c r="K504" s="71"/>
      <c r="L504" s="73"/>
    </row>
    <row r="505" spans="1:12" x14ac:dyDescent="0.25">
      <c r="A505" s="72" t="s">
        <v>250</v>
      </c>
      <c r="B505" s="72" t="s">
        <v>238</v>
      </c>
      <c r="C505" s="88">
        <v>38.4</v>
      </c>
      <c r="D505" s="67">
        <v>1</v>
      </c>
      <c r="E505" s="68">
        <f>C505*D505</f>
        <v>38.4</v>
      </c>
      <c r="F505" s="69" t="s">
        <v>263</v>
      </c>
      <c r="G505" s="70">
        <f>MONTH(F505)</f>
        <v>2</v>
      </c>
      <c r="H505" s="70" t="str">
        <f>VLOOKUP(Tabela2[[#This Row],[Meses(numero)]],MÊS!A$1:B$12,2)</f>
        <v>fevereiro</v>
      </c>
      <c r="I505" s="70">
        <f>DAY(Tabela2[[#This Row],[DATA]])</f>
        <v>11</v>
      </c>
      <c r="J505" s="71" t="s">
        <v>272</v>
      </c>
      <c r="K505" s="71"/>
      <c r="L505" s="73"/>
    </row>
    <row r="506" spans="1:12" x14ac:dyDescent="0.25">
      <c r="A506" s="66" t="s">
        <v>71</v>
      </c>
      <c r="B506" s="66" t="s">
        <v>245</v>
      </c>
      <c r="C506" s="87">
        <v>235</v>
      </c>
      <c r="D506" s="67">
        <v>1</v>
      </c>
      <c r="E506" s="68">
        <f>C506*D506</f>
        <v>235</v>
      </c>
      <c r="F506" s="69" t="s">
        <v>264</v>
      </c>
      <c r="G506" s="70">
        <f>MONTH(F506)</f>
        <v>2</v>
      </c>
      <c r="H506" s="70" t="str">
        <f>VLOOKUP(Tabela2[[#This Row],[Meses(numero)]],MÊS!A$1:B$12,2)</f>
        <v>fevereiro</v>
      </c>
      <c r="I506" s="70">
        <f>DAY(Tabela2[[#This Row],[DATA]])</f>
        <v>13</v>
      </c>
      <c r="J506" s="71" t="s">
        <v>272</v>
      </c>
      <c r="K506" s="71"/>
      <c r="L506" s="73"/>
    </row>
    <row r="507" spans="1:12" x14ac:dyDescent="0.25">
      <c r="A507" s="66" t="s">
        <v>236</v>
      </c>
      <c r="B507" s="66" t="s">
        <v>239</v>
      </c>
      <c r="C507" s="87">
        <v>194</v>
      </c>
      <c r="D507" s="67">
        <v>1</v>
      </c>
      <c r="E507" s="68">
        <f>C507*D507</f>
        <v>194</v>
      </c>
      <c r="F507" s="69" t="s">
        <v>265</v>
      </c>
      <c r="G507" s="70">
        <f>MONTH(F507)</f>
        <v>2</v>
      </c>
      <c r="H507" s="70" t="str">
        <f>VLOOKUP(Tabela2[[#This Row],[Meses(numero)]],MÊS!A$1:B$12,2)</f>
        <v>fevereiro</v>
      </c>
      <c r="I507" s="70">
        <f>DAY(Tabela2[[#This Row],[DATA]])</f>
        <v>16</v>
      </c>
      <c r="J507" s="71" t="s">
        <v>272</v>
      </c>
      <c r="K507" s="71"/>
      <c r="L507" s="73"/>
    </row>
    <row r="508" spans="1:12" x14ac:dyDescent="0.25">
      <c r="A508" s="66" t="s">
        <v>16</v>
      </c>
      <c r="B508" s="66" t="s">
        <v>246</v>
      </c>
      <c r="C508" s="87">
        <v>303.45</v>
      </c>
      <c r="D508" s="67">
        <v>1</v>
      </c>
      <c r="E508" s="68">
        <f>C508*D508</f>
        <v>303.45</v>
      </c>
      <c r="F508" s="69" t="s">
        <v>266</v>
      </c>
      <c r="G508" s="70">
        <f>MONTH(F508)</f>
        <v>2</v>
      </c>
      <c r="H508" s="70" t="str">
        <f>VLOOKUP(Tabela2[[#This Row],[Meses(numero)]],MÊS!A$1:B$12,2)</f>
        <v>fevereiro</v>
      </c>
      <c r="I508" s="70">
        <f>DAY(Tabela2[[#This Row],[DATA]])</f>
        <v>17</v>
      </c>
      <c r="J508" s="71" t="s">
        <v>272</v>
      </c>
      <c r="K508" s="71"/>
      <c r="L508" s="73"/>
    </row>
    <row r="509" spans="1:12" x14ac:dyDescent="0.25">
      <c r="A509" s="72" t="s">
        <v>0</v>
      </c>
      <c r="B509" s="72" t="s">
        <v>407</v>
      </c>
      <c r="C509" s="88">
        <v>114.92</v>
      </c>
      <c r="D509" s="67">
        <v>1</v>
      </c>
      <c r="E509" s="68">
        <f t="shared" ref="E509:E511" si="72">C509*D509</f>
        <v>114.92</v>
      </c>
      <c r="F509" s="69" t="s">
        <v>267</v>
      </c>
      <c r="G509" s="70">
        <f t="shared" ref="G509:G511" si="73">MONTH(F509)</f>
        <v>2</v>
      </c>
      <c r="H509" s="70" t="str">
        <f>VLOOKUP(Tabela2[[#This Row],[Meses(numero)]],MÊS!A$1:B$12,2)</f>
        <v>fevereiro</v>
      </c>
      <c r="I509" s="70">
        <f>DAY(Tabela2[[#This Row],[DATA]])</f>
        <v>19</v>
      </c>
      <c r="J509" s="71" t="s">
        <v>272</v>
      </c>
      <c r="K509" s="71"/>
      <c r="L509" s="73"/>
    </row>
    <row r="510" spans="1:12" x14ac:dyDescent="0.25">
      <c r="A510" s="66" t="s">
        <v>250</v>
      </c>
      <c r="B510" s="66" t="s">
        <v>247</v>
      </c>
      <c r="C510" s="87">
        <v>38.4</v>
      </c>
      <c r="D510" s="67">
        <v>1</v>
      </c>
      <c r="E510" s="68">
        <f t="shared" si="72"/>
        <v>38.4</v>
      </c>
      <c r="F510" s="69" t="s">
        <v>268</v>
      </c>
      <c r="G510" s="70">
        <f t="shared" si="73"/>
        <v>2</v>
      </c>
      <c r="H510" s="70" t="str">
        <f>VLOOKUP(Tabela2[[#This Row],[Meses(numero)]],MÊS!A$1:B$12,2)</f>
        <v>fevereiro</v>
      </c>
      <c r="I510" s="70">
        <f>DAY(Tabela2[[#This Row],[DATA]])</f>
        <v>19</v>
      </c>
      <c r="J510" s="71" t="s">
        <v>272</v>
      </c>
      <c r="K510" s="71"/>
      <c r="L510" s="73"/>
    </row>
    <row r="511" spans="1:12" x14ac:dyDescent="0.25">
      <c r="A511" s="72" t="s">
        <v>250</v>
      </c>
      <c r="B511" s="72" t="s">
        <v>241</v>
      </c>
      <c r="C511" s="88">
        <v>38.4</v>
      </c>
      <c r="D511" s="67">
        <v>1</v>
      </c>
      <c r="E511" s="68">
        <f t="shared" si="72"/>
        <v>38.4</v>
      </c>
      <c r="F511" s="69" t="s">
        <v>269</v>
      </c>
      <c r="G511" s="70">
        <f t="shared" si="73"/>
        <v>2</v>
      </c>
      <c r="H511" s="70" t="str">
        <f>VLOOKUP(Tabela2[[#This Row],[Meses(numero)]],MÊS!A$1:B$12,2)</f>
        <v>fevereiro</v>
      </c>
      <c r="I511" s="70">
        <f>DAY(Tabela2[[#This Row],[DATA]])</f>
        <v>19</v>
      </c>
      <c r="J511" s="71" t="s">
        <v>272</v>
      </c>
      <c r="K511" s="71"/>
      <c r="L511" s="73"/>
    </row>
    <row r="512" spans="1:12" x14ac:dyDescent="0.25">
      <c r="A512" s="72" t="s">
        <v>11</v>
      </c>
      <c r="B512" s="72" t="s">
        <v>248</v>
      </c>
      <c r="C512" s="88">
        <v>314.3</v>
      </c>
      <c r="D512" s="67">
        <v>1</v>
      </c>
      <c r="E512" s="68">
        <f t="shared" ref="E512:E551" si="74">C512*D512</f>
        <v>314.3</v>
      </c>
      <c r="F512" s="69" t="s">
        <v>270</v>
      </c>
      <c r="G512" s="70">
        <f t="shared" ref="G512:G513" si="75">MONTH(F512)</f>
        <v>2</v>
      </c>
      <c r="H512" s="70" t="str">
        <f>VLOOKUP(Tabela2[[#This Row],[Meses(numero)]],MÊS!A$1:B$12,2)</f>
        <v>fevereiro</v>
      </c>
      <c r="I512" s="70">
        <f>DAY(Tabela2[[#This Row],[DATA]])</f>
        <v>21</v>
      </c>
      <c r="J512" s="71" t="s">
        <v>272</v>
      </c>
      <c r="K512" s="71"/>
      <c r="L512" s="73"/>
    </row>
    <row r="513" spans="1:12" x14ac:dyDescent="0.25">
      <c r="A513" s="66" t="s">
        <v>88</v>
      </c>
      <c r="B513" s="66" t="s">
        <v>239</v>
      </c>
      <c r="C513" s="87">
        <v>289</v>
      </c>
      <c r="D513" s="67">
        <v>1</v>
      </c>
      <c r="E513" s="68">
        <f t="shared" si="74"/>
        <v>289</v>
      </c>
      <c r="F513" s="69" t="s">
        <v>271</v>
      </c>
      <c r="G513" s="70">
        <f t="shared" si="75"/>
        <v>2</v>
      </c>
      <c r="H513" s="70" t="str">
        <f>VLOOKUP(Tabela2[[#This Row],[Meses(numero)]],MÊS!A$1:B$12,2)</f>
        <v>fevereiro</v>
      </c>
      <c r="I513" s="70">
        <f>DAY(Tabela2[[#This Row],[DATA]])</f>
        <v>22</v>
      </c>
      <c r="J513" s="71" t="s">
        <v>272</v>
      </c>
      <c r="K513" s="71"/>
      <c r="L513" s="73"/>
    </row>
    <row r="514" spans="1:12" ht="15.75" x14ac:dyDescent="0.25">
      <c r="A514" s="80" t="s">
        <v>0</v>
      </c>
      <c r="B514" s="80" t="s">
        <v>273</v>
      </c>
      <c r="C514" s="79">
        <v>120</v>
      </c>
      <c r="D514" s="74">
        <v>1</v>
      </c>
      <c r="E514" s="75">
        <f t="shared" si="74"/>
        <v>120</v>
      </c>
      <c r="F514" s="80" t="s">
        <v>285</v>
      </c>
      <c r="G514" s="77">
        <f>MONTH(F514)</f>
        <v>1</v>
      </c>
      <c r="H514" s="77" t="str">
        <f>VLOOKUP(Tabela2[[#This Row],[Meses(numero)]],MÊS!A$1:B$12,2)</f>
        <v>janeiro</v>
      </c>
      <c r="I514" s="77">
        <f>DAY(Tabela2[[#This Row],[DATA]])</f>
        <v>3</v>
      </c>
      <c r="J514" s="71" t="s">
        <v>272</v>
      </c>
      <c r="K514" s="64"/>
      <c r="L514" s="78"/>
    </row>
    <row r="515" spans="1:12" ht="18.75" customHeight="1" x14ac:dyDescent="0.25">
      <c r="A515" s="80" t="s">
        <v>250</v>
      </c>
      <c r="B515" s="80" t="s">
        <v>238</v>
      </c>
      <c r="C515" s="79">
        <v>48</v>
      </c>
      <c r="D515" s="74">
        <v>1</v>
      </c>
      <c r="E515" s="75">
        <f t="shared" si="74"/>
        <v>48</v>
      </c>
      <c r="F515" s="80" t="s">
        <v>286</v>
      </c>
      <c r="G515" s="77">
        <f>MONTH(F515)</f>
        <v>1</v>
      </c>
      <c r="H515" s="77" t="str">
        <f>VLOOKUP(Tabela2[[#This Row],[Meses(numero)]],MÊS!A$1:B$12,2)</f>
        <v>janeiro</v>
      </c>
      <c r="I515" s="77">
        <f>DAY(Tabela2[[#This Row],[DATA]])</f>
        <v>4</v>
      </c>
      <c r="J515" s="71" t="s">
        <v>272</v>
      </c>
      <c r="K515" s="64"/>
      <c r="L515" s="78"/>
    </row>
    <row r="516" spans="1:12" ht="19.5" customHeight="1" x14ac:dyDescent="0.25">
      <c r="A516" s="81" t="s">
        <v>88</v>
      </c>
      <c r="B516" s="81" t="s">
        <v>239</v>
      </c>
      <c r="C516" s="76">
        <v>319</v>
      </c>
      <c r="D516" s="74">
        <v>1</v>
      </c>
      <c r="E516" s="75">
        <f t="shared" si="74"/>
        <v>319</v>
      </c>
      <c r="F516" s="81" t="s">
        <v>287</v>
      </c>
      <c r="G516" s="77">
        <f t="shared" ref="G516:G517" si="76">MONTH(F516)</f>
        <v>1</v>
      </c>
      <c r="H516" s="77" t="str">
        <f>VLOOKUP(Tabela2[[#This Row],[Meses(numero)]],MÊS!A$1:B$12,2)</f>
        <v>janeiro</v>
      </c>
      <c r="I516" s="77">
        <f>DAY(Tabela2[[#This Row],[DATA]])</f>
        <v>4</v>
      </c>
      <c r="J516" s="71" t="s">
        <v>272</v>
      </c>
      <c r="K516" s="64"/>
      <c r="L516" s="78"/>
    </row>
    <row r="517" spans="1:12" ht="15.75" x14ac:dyDescent="0.25">
      <c r="A517" s="80" t="s">
        <v>249</v>
      </c>
      <c r="B517" s="80" t="s">
        <v>406</v>
      </c>
      <c r="C517" s="79">
        <v>52</v>
      </c>
      <c r="D517" s="74">
        <v>1</v>
      </c>
      <c r="E517" s="75">
        <f t="shared" si="74"/>
        <v>52</v>
      </c>
      <c r="F517" s="80" t="s">
        <v>288</v>
      </c>
      <c r="G517" s="77">
        <f t="shared" si="76"/>
        <v>1</v>
      </c>
      <c r="H517" s="77" t="str">
        <f>VLOOKUP(Tabela2[[#This Row],[Meses(numero)]],MÊS!A$1:B$12,2)</f>
        <v>janeiro</v>
      </c>
      <c r="I517" s="77">
        <f>DAY(Tabela2[[#This Row],[DATA]])</f>
        <v>5</v>
      </c>
      <c r="J517" s="71" t="s">
        <v>272</v>
      </c>
      <c r="K517" s="64"/>
      <c r="L517" s="78"/>
    </row>
    <row r="518" spans="1:12" ht="15.75" x14ac:dyDescent="0.25">
      <c r="A518" s="80" t="s">
        <v>82</v>
      </c>
      <c r="B518" s="80" t="s">
        <v>274</v>
      </c>
      <c r="C518" s="79">
        <v>120</v>
      </c>
      <c r="D518" s="74">
        <v>1</v>
      </c>
      <c r="E518" s="75">
        <f t="shared" si="74"/>
        <v>120</v>
      </c>
      <c r="F518" s="80" t="s">
        <v>289</v>
      </c>
      <c r="G518" s="77">
        <f t="shared" ref="G518:G520" si="77">MONTH(F518)</f>
        <v>1</v>
      </c>
      <c r="H518" s="77" t="str">
        <f>VLOOKUP(Tabela2[[#This Row],[Meses(numero)]],MÊS!A$1:B$12,2)</f>
        <v>janeiro</v>
      </c>
      <c r="I518" s="77">
        <f>DAY(Tabela2[[#This Row],[DATA]])</f>
        <v>5</v>
      </c>
      <c r="J518" s="71" t="s">
        <v>272</v>
      </c>
      <c r="K518" s="64"/>
      <c r="L518" s="78"/>
    </row>
    <row r="519" spans="1:12" ht="15.75" x14ac:dyDescent="0.25">
      <c r="A519" s="81" t="s">
        <v>251</v>
      </c>
      <c r="B519" s="81" t="s">
        <v>240</v>
      </c>
      <c r="C519" s="76">
        <v>120</v>
      </c>
      <c r="D519" s="74">
        <v>1</v>
      </c>
      <c r="E519" s="75">
        <f t="shared" si="74"/>
        <v>120</v>
      </c>
      <c r="F519" s="81" t="s">
        <v>290</v>
      </c>
      <c r="G519" s="77">
        <f t="shared" si="77"/>
        <v>1</v>
      </c>
      <c r="H519" s="77" t="str">
        <f>VLOOKUP(Tabela2[[#This Row],[Meses(numero)]],MÊS!A$1:B$12,2)</f>
        <v>janeiro</v>
      </c>
      <c r="I519" s="77">
        <f>DAY(Tabela2[[#This Row],[DATA]])</f>
        <v>5</v>
      </c>
      <c r="J519" s="71" t="s">
        <v>272</v>
      </c>
      <c r="K519" s="64"/>
      <c r="L519" s="78"/>
    </row>
    <row r="520" spans="1:12" ht="15.75" x14ac:dyDescent="0.25">
      <c r="A520" s="80" t="s">
        <v>250</v>
      </c>
      <c r="B520" s="80" t="s">
        <v>238</v>
      </c>
      <c r="C520" s="79">
        <v>48</v>
      </c>
      <c r="D520" s="74">
        <v>1</v>
      </c>
      <c r="E520" s="75">
        <f t="shared" si="74"/>
        <v>48</v>
      </c>
      <c r="F520" s="80" t="s">
        <v>291</v>
      </c>
      <c r="G520" s="77">
        <f t="shared" si="77"/>
        <v>1</v>
      </c>
      <c r="H520" s="77" t="str">
        <f>VLOOKUP(Tabela2[[#This Row],[Meses(numero)]],MÊS!A$1:B$12,2)</f>
        <v>janeiro</v>
      </c>
      <c r="I520" s="77">
        <f>DAY(Tabela2[[#This Row],[DATA]])</f>
        <v>5</v>
      </c>
      <c r="J520" s="71" t="s">
        <v>272</v>
      </c>
      <c r="K520" s="64"/>
      <c r="L520" s="78"/>
    </row>
    <row r="521" spans="1:12" ht="15.75" x14ac:dyDescent="0.25">
      <c r="A521" s="81" t="s">
        <v>251</v>
      </c>
      <c r="B521" s="81" t="s">
        <v>240</v>
      </c>
      <c r="C521" s="76">
        <v>120</v>
      </c>
      <c r="D521" s="74">
        <v>1</v>
      </c>
      <c r="E521" s="75">
        <f t="shared" si="74"/>
        <v>120</v>
      </c>
      <c r="F521" s="81" t="s">
        <v>292</v>
      </c>
      <c r="G521" s="77">
        <f>MONTH(F521)</f>
        <v>1</v>
      </c>
      <c r="H521" s="77" t="str">
        <f>VLOOKUP(Tabela2[[#This Row],[Meses(numero)]],MÊS!A$1:B$12,2)</f>
        <v>janeiro</v>
      </c>
      <c r="I521" s="77">
        <f>DAY(Tabela2[[#This Row],[DATA]])</f>
        <v>7</v>
      </c>
      <c r="J521" s="71" t="s">
        <v>272</v>
      </c>
      <c r="K521" s="64"/>
      <c r="L521" s="78"/>
    </row>
    <row r="522" spans="1:12" ht="15.75" x14ac:dyDescent="0.25">
      <c r="A522" s="80" t="s">
        <v>283</v>
      </c>
      <c r="B522" s="80" t="s">
        <v>244</v>
      </c>
      <c r="C522" s="79">
        <v>156</v>
      </c>
      <c r="D522" s="74">
        <v>1</v>
      </c>
      <c r="E522" s="75">
        <f t="shared" si="74"/>
        <v>156</v>
      </c>
      <c r="F522" s="80" t="s">
        <v>293</v>
      </c>
      <c r="G522" s="77">
        <f t="shared" ref="G522:G523" si="78">MONTH(F522)</f>
        <v>1</v>
      </c>
      <c r="H522" s="77" t="str">
        <f>VLOOKUP(Tabela2[[#This Row],[Meses(numero)]],MÊS!A$1:B$12,2)</f>
        <v>janeiro</v>
      </c>
      <c r="I522" s="77">
        <f>DAY(Tabela2[[#This Row],[DATA]])</f>
        <v>8</v>
      </c>
      <c r="J522" s="71" t="s">
        <v>272</v>
      </c>
      <c r="K522" s="64"/>
      <c r="L522" s="78"/>
    </row>
    <row r="523" spans="1:12" ht="15.75" x14ac:dyDescent="0.25">
      <c r="A523" s="81" t="s">
        <v>250</v>
      </c>
      <c r="B523" s="81" t="s">
        <v>238</v>
      </c>
      <c r="C523" s="76">
        <v>48</v>
      </c>
      <c r="D523" s="74">
        <v>1</v>
      </c>
      <c r="E523" s="75">
        <f t="shared" si="74"/>
        <v>48</v>
      </c>
      <c r="F523" s="81" t="s">
        <v>294</v>
      </c>
      <c r="G523" s="77">
        <f t="shared" si="78"/>
        <v>1</v>
      </c>
      <c r="H523" s="77" t="str">
        <f>VLOOKUP(Tabela2[[#This Row],[Meses(numero)]],MÊS!A$1:B$12,2)</f>
        <v>janeiro</v>
      </c>
      <c r="I523" s="77">
        <f>DAY(Tabela2[[#This Row],[DATA]])</f>
        <v>8</v>
      </c>
      <c r="J523" s="71" t="s">
        <v>272</v>
      </c>
      <c r="K523" s="64"/>
      <c r="L523" s="78"/>
    </row>
    <row r="524" spans="1:12" ht="15.75" x14ac:dyDescent="0.25">
      <c r="A524" s="80" t="s">
        <v>210</v>
      </c>
      <c r="B524" s="80" t="s">
        <v>275</v>
      </c>
      <c r="C524" s="79">
        <v>449</v>
      </c>
      <c r="D524" s="74">
        <v>1</v>
      </c>
      <c r="E524" s="75">
        <f t="shared" si="74"/>
        <v>449</v>
      </c>
      <c r="F524" s="80" t="s">
        <v>295</v>
      </c>
      <c r="G524" s="77">
        <f>MONTH(F524)</f>
        <v>1</v>
      </c>
      <c r="H524" s="77" t="str">
        <f>VLOOKUP(Tabela2[[#This Row],[Meses(numero)]],MÊS!A$1:B$12,2)</f>
        <v>janeiro</v>
      </c>
      <c r="I524" s="77">
        <f>DAY(Tabela2[[#This Row],[DATA]])</f>
        <v>9</v>
      </c>
      <c r="J524" s="71" t="s">
        <v>272</v>
      </c>
      <c r="K524" s="64"/>
      <c r="L524" s="78"/>
    </row>
    <row r="525" spans="1:12" ht="15.75" x14ac:dyDescent="0.25">
      <c r="A525" s="80" t="s">
        <v>0</v>
      </c>
      <c r="B525" s="80" t="s">
        <v>242</v>
      </c>
      <c r="C525" s="79">
        <v>120</v>
      </c>
      <c r="D525" s="74">
        <v>1</v>
      </c>
      <c r="E525" s="75">
        <f t="shared" si="74"/>
        <v>120</v>
      </c>
      <c r="F525" s="80" t="s">
        <v>296</v>
      </c>
      <c r="G525" s="77">
        <f t="shared" ref="G525:G528" si="79">MONTH(F525)</f>
        <v>1</v>
      </c>
      <c r="H525" s="77" t="str">
        <f>VLOOKUP(Tabela2[[#This Row],[Meses(numero)]],MÊS!A$1:B$12,2)</f>
        <v>janeiro</v>
      </c>
      <c r="I525" s="77">
        <f>DAY(Tabela2[[#This Row],[DATA]])</f>
        <v>11</v>
      </c>
      <c r="J525" s="71" t="s">
        <v>272</v>
      </c>
      <c r="K525" s="64"/>
      <c r="L525" s="78"/>
    </row>
    <row r="526" spans="1:12" ht="15.75" x14ac:dyDescent="0.25">
      <c r="A526" s="81" t="s">
        <v>250</v>
      </c>
      <c r="B526" s="81" t="s">
        <v>247</v>
      </c>
      <c r="C526" s="76">
        <v>38</v>
      </c>
      <c r="D526" s="74">
        <v>1</v>
      </c>
      <c r="E526" s="75">
        <f t="shared" si="74"/>
        <v>38</v>
      </c>
      <c r="F526" s="81" t="s">
        <v>297</v>
      </c>
      <c r="G526" s="77">
        <f t="shared" si="79"/>
        <v>1</v>
      </c>
      <c r="H526" s="77" t="str">
        <f>VLOOKUP(Tabela2[[#This Row],[Meses(numero)]],MÊS!A$1:B$12,2)</f>
        <v>janeiro</v>
      </c>
      <c r="I526" s="77">
        <f>DAY(Tabela2[[#This Row],[DATA]])</f>
        <v>11</v>
      </c>
      <c r="J526" s="71" t="s">
        <v>272</v>
      </c>
      <c r="K526" s="64"/>
      <c r="L526" s="78"/>
    </row>
    <row r="527" spans="1:12" ht="15.75" x14ac:dyDescent="0.25">
      <c r="A527" s="81" t="s">
        <v>249</v>
      </c>
      <c r="B527" s="81" t="s">
        <v>406</v>
      </c>
      <c r="C527" s="76">
        <v>52</v>
      </c>
      <c r="D527" s="74">
        <v>1</v>
      </c>
      <c r="E527" s="75">
        <f t="shared" si="74"/>
        <v>52</v>
      </c>
      <c r="F527" s="81" t="s">
        <v>352</v>
      </c>
      <c r="G527" s="77">
        <f t="shared" si="79"/>
        <v>1</v>
      </c>
      <c r="H527" s="77" t="str">
        <f>VLOOKUP(Tabela2[[#This Row],[Meses(numero)]],MÊS!A$1:B$12,2)</f>
        <v>janeiro</v>
      </c>
      <c r="I527" s="77">
        <f>DAY(Tabela2[[#This Row],[DATA]])</f>
        <v>11</v>
      </c>
      <c r="J527" s="71" t="s">
        <v>272</v>
      </c>
      <c r="K527" s="64"/>
      <c r="L527" s="78"/>
    </row>
    <row r="528" spans="1:12" ht="15.75" x14ac:dyDescent="0.25">
      <c r="A528" s="80" t="s">
        <v>70</v>
      </c>
      <c r="B528" s="80" t="s">
        <v>239</v>
      </c>
      <c r="C528" s="79">
        <v>194</v>
      </c>
      <c r="D528" s="74">
        <v>1</v>
      </c>
      <c r="E528" s="75">
        <f t="shared" si="74"/>
        <v>194</v>
      </c>
      <c r="F528" s="80" t="s">
        <v>298</v>
      </c>
      <c r="G528" s="77">
        <f t="shared" si="79"/>
        <v>1</v>
      </c>
      <c r="H528" s="77" t="str">
        <f>VLOOKUP(Tabela2[[#This Row],[Meses(numero)]],MÊS!A$1:B$12,2)</f>
        <v>janeiro</v>
      </c>
      <c r="I528" s="77">
        <f>DAY(Tabela2[[#This Row],[DATA]])</f>
        <v>12</v>
      </c>
      <c r="J528" s="71" t="s">
        <v>272</v>
      </c>
      <c r="K528" s="64"/>
      <c r="L528" s="78"/>
    </row>
    <row r="529" spans="1:12" ht="15.75" x14ac:dyDescent="0.25">
      <c r="A529" s="80" t="s">
        <v>0</v>
      </c>
      <c r="B529" s="80" t="s">
        <v>276</v>
      </c>
      <c r="C529" s="79">
        <v>120</v>
      </c>
      <c r="D529" s="74">
        <v>1</v>
      </c>
      <c r="E529" s="75">
        <f t="shared" si="74"/>
        <v>120</v>
      </c>
      <c r="F529" s="80" t="s">
        <v>299</v>
      </c>
      <c r="G529" s="77">
        <f>MONTH(F529)</f>
        <v>1</v>
      </c>
      <c r="H529" s="77" t="str">
        <f>VLOOKUP(Tabela2[[#This Row],[Meses(numero)]],MÊS!A$1:B$12,2)</f>
        <v>janeiro</v>
      </c>
      <c r="I529" s="77">
        <f>DAY(Tabela2[[#This Row],[DATA]])</f>
        <v>12</v>
      </c>
      <c r="J529" s="71" t="s">
        <v>272</v>
      </c>
      <c r="K529" s="64"/>
      <c r="L529" s="78"/>
    </row>
    <row r="530" spans="1:12" ht="15.75" x14ac:dyDescent="0.25">
      <c r="A530" s="80" t="s">
        <v>249</v>
      </c>
      <c r="B530" s="80" t="s">
        <v>406</v>
      </c>
      <c r="C530" s="79">
        <v>52</v>
      </c>
      <c r="D530" s="74">
        <v>1</v>
      </c>
      <c r="E530" s="75">
        <f t="shared" si="74"/>
        <v>52</v>
      </c>
      <c r="F530" s="80" t="s">
        <v>300</v>
      </c>
      <c r="G530" s="77">
        <f t="shared" ref="G530:G531" si="80">MONTH(F530)</f>
        <v>1</v>
      </c>
      <c r="H530" s="77" t="str">
        <f>VLOOKUP(Tabela2[[#This Row],[Meses(numero)]],MÊS!A$1:B$12,2)</f>
        <v>janeiro</v>
      </c>
      <c r="I530" s="77">
        <f>DAY(Tabela2[[#This Row],[DATA]])</f>
        <v>12</v>
      </c>
      <c r="J530" s="71" t="s">
        <v>272</v>
      </c>
      <c r="K530" s="64"/>
      <c r="L530" s="78"/>
    </row>
    <row r="531" spans="1:12" ht="15.75" x14ac:dyDescent="0.25">
      <c r="A531" s="81" t="s">
        <v>0</v>
      </c>
      <c r="B531" s="81" t="s">
        <v>273</v>
      </c>
      <c r="C531" s="76">
        <v>120</v>
      </c>
      <c r="D531" s="74">
        <v>1</v>
      </c>
      <c r="E531" s="75">
        <f t="shared" si="74"/>
        <v>120</v>
      </c>
      <c r="F531" s="81" t="s">
        <v>301</v>
      </c>
      <c r="G531" s="77">
        <f t="shared" si="80"/>
        <v>1</v>
      </c>
      <c r="H531" s="77" t="str">
        <f>VLOOKUP(Tabela2[[#This Row],[Meses(numero)]],MÊS!A$1:B$12,2)</f>
        <v>janeiro</v>
      </c>
      <c r="I531" s="77">
        <f>DAY(Tabela2[[#This Row],[DATA]])</f>
        <v>13</v>
      </c>
      <c r="J531" s="71" t="s">
        <v>272</v>
      </c>
      <c r="K531" s="64"/>
      <c r="L531" s="78"/>
    </row>
    <row r="532" spans="1:12" ht="15.75" x14ac:dyDescent="0.25">
      <c r="A532" s="81" t="s">
        <v>88</v>
      </c>
      <c r="B532" s="81" t="s">
        <v>277</v>
      </c>
      <c r="C532" s="76">
        <v>319</v>
      </c>
      <c r="D532" s="74">
        <v>1</v>
      </c>
      <c r="E532" s="75">
        <f t="shared" si="74"/>
        <v>319</v>
      </c>
      <c r="F532" s="81" t="s">
        <v>302</v>
      </c>
      <c r="G532" s="77">
        <f t="shared" ref="G532:G536" si="81">MONTH(F532)</f>
        <v>1</v>
      </c>
      <c r="H532" s="77" t="str">
        <f>VLOOKUP(Tabela2[[#This Row],[Meses(numero)]],MÊS!A$1:B$12,2)</f>
        <v>janeiro</v>
      </c>
      <c r="I532" s="77">
        <f>DAY(Tabela2[[#This Row],[DATA]])</f>
        <v>13</v>
      </c>
      <c r="J532" s="71" t="s">
        <v>272</v>
      </c>
      <c r="K532" s="64"/>
      <c r="L532" s="78"/>
    </row>
    <row r="533" spans="1:12" ht="15.75" x14ac:dyDescent="0.25">
      <c r="A533" s="80" t="s">
        <v>82</v>
      </c>
      <c r="B533" s="80" t="s">
        <v>278</v>
      </c>
      <c r="C533" s="79">
        <v>120</v>
      </c>
      <c r="D533" s="74">
        <v>1</v>
      </c>
      <c r="E533" s="75">
        <f t="shared" si="74"/>
        <v>120</v>
      </c>
      <c r="F533" s="80" t="s">
        <v>303</v>
      </c>
      <c r="G533" s="77">
        <f t="shared" si="81"/>
        <v>1</v>
      </c>
      <c r="H533" s="77" t="str">
        <f>VLOOKUP(Tabela2[[#This Row],[Meses(numero)]],MÊS!A$1:B$12,2)</f>
        <v>janeiro</v>
      </c>
      <c r="I533" s="77">
        <f>DAY(Tabela2[[#This Row],[DATA]])</f>
        <v>13</v>
      </c>
      <c r="J533" s="71" t="s">
        <v>272</v>
      </c>
      <c r="K533" s="64"/>
      <c r="L533" s="78"/>
    </row>
    <row r="534" spans="1:12" ht="15.75" x14ac:dyDescent="0.25">
      <c r="A534" s="81" t="s">
        <v>284</v>
      </c>
      <c r="B534" s="81" t="s">
        <v>279</v>
      </c>
      <c r="C534" s="76">
        <v>49.9</v>
      </c>
      <c r="D534" s="74">
        <v>1</v>
      </c>
      <c r="E534" s="75">
        <f t="shared" si="74"/>
        <v>49.9</v>
      </c>
      <c r="F534" s="81" t="s">
        <v>304</v>
      </c>
      <c r="G534" s="77">
        <f t="shared" si="81"/>
        <v>1</v>
      </c>
      <c r="H534" s="77" t="str">
        <f>VLOOKUP(Tabela2[[#This Row],[Meses(numero)]],MÊS!A$1:B$12,2)</f>
        <v>janeiro</v>
      </c>
      <c r="I534" s="77">
        <f>DAY(Tabela2[[#This Row],[DATA]])</f>
        <v>13</v>
      </c>
      <c r="J534" s="71" t="s">
        <v>272</v>
      </c>
      <c r="K534" s="64"/>
      <c r="L534" s="78"/>
    </row>
    <row r="535" spans="1:12" ht="15.75" x14ac:dyDescent="0.25">
      <c r="A535" s="80" t="s">
        <v>212</v>
      </c>
      <c r="B535" s="80" t="s">
        <v>408</v>
      </c>
      <c r="C535" s="79">
        <v>116</v>
      </c>
      <c r="D535" s="74">
        <v>1</v>
      </c>
      <c r="E535" s="75">
        <f t="shared" si="74"/>
        <v>116</v>
      </c>
      <c r="F535" s="80" t="s">
        <v>305</v>
      </c>
      <c r="G535" s="77">
        <f t="shared" si="81"/>
        <v>1</v>
      </c>
      <c r="H535" s="77" t="str">
        <f>VLOOKUP(Tabela2[[#This Row],[Meses(numero)]],MÊS!A$1:B$12,2)</f>
        <v>janeiro</v>
      </c>
      <c r="I535" s="77">
        <f>DAY(Tabela2[[#This Row],[DATA]])</f>
        <v>14</v>
      </c>
      <c r="J535" s="71" t="s">
        <v>272</v>
      </c>
      <c r="K535" s="64"/>
      <c r="L535" s="78"/>
    </row>
    <row r="536" spans="1:12" ht="15.75" x14ac:dyDescent="0.25">
      <c r="A536" s="81" t="s">
        <v>11</v>
      </c>
      <c r="B536" s="81" t="s">
        <v>409</v>
      </c>
      <c r="C536" s="76">
        <v>449</v>
      </c>
      <c r="D536" s="74">
        <v>1</v>
      </c>
      <c r="E536" s="75">
        <f t="shared" si="74"/>
        <v>449</v>
      </c>
      <c r="F536" s="81" t="s">
        <v>306</v>
      </c>
      <c r="G536" s="77">
        <f t="shared" si="81"/>
        <v>1</v>
      </c>
      <c r="H536" s="77" t="str">
        <f>VLOOKUP(Tabela2[[#This Row],[Meses(numero)]],MÊS!A$1:B$12,2)</f>
        <v>janeiro</v>
      </c>
      <c r="I536" s="77">
        <f>DAY(Tabela2[[#This Row],[DATA]])</f>
        <v>14</v>
      </c>
      <c r="J536" s="71" t="s">
        <v>272</v>
      </c>
      <c r="K536" s="64"/>
      <c r="L536" s="78"/>
    </row>
    <row r="537" spans="1:12" ht="15.75" x14ac:dyDescent="0.25">
      <c r="A537" s="80" t="s">
        <v>249</v>
      </c>
      <c r="B537" s="80" t="s">
        <v>406</v>
      </c>
      <c r="C537" s="79">
        <v>52</v>
      </c>
      <c r="D537" s="74">
        <v>1</v>
      </c>
      <c r="E537" s="75">
        <f t="shared" si="74"/>
        <v>52</v>
      </c>
      <c r="F537" s="80" t="s">
        <v>307</v>
      </c>
      <c r="G537" s="77">
        <f t="shared" ref="G537:G538" si="82">MONTH(F537)</f>
        <v>1</v>
      </c>
      <c r="H537" s="77" t="str">
        <f>VLOOKUP(Tabela2[[#This Row],[Meses(numero)]],MÊS!A$1:B$12,2)</f>
        <v>janeiro</v>
      </c>
      <c r="I537" s="77">
        <f>DAY(Tabela2[[#This Row],[DATA]])</f>
        <v>16</v>
      </c>
      <c r="J537" s="71" t="s">
        <v>272</v>
      </c>
      <c r="K537" s="64"/>
      <c r="L537" s="78"/>
    </row>
    <row r="538" spans="1:12" ht="15.75" x14ac:dyDescent="0.25">
      <c r="A538" s="81" t="s">
        <v>251</v>
      </c>
      <c r="B538" s="81" t="s">
        <v>240</v>
      </c>
      <c r="C538" s="76">
        <v>120</v>
      </c>
      <c r="D538" s="74">
        <v>1</v>
      </c>
      <c r="E538" s="75">
        <f t="shared" si="74"/>
        <v>120</v>
      </c>
      <c r="F538" s="81" t="s">
        <v>308</v>
      </c>
      <c r="G538" s="77">
        <f t="shared" si="82"/>
        <v>1</v>
      </c>
      <c r="H538" s="77" t="str">
        <f>VLOOKUP(Tabela2[[#This Row],[Meses(numero)]],MÊS!A$1:B$12,2)</f>
        <v>janeiro</v>
      </c>
      <c r="I538" s="77">
        <f>DAY(Tabela2[[#This Row],[DATA]])</f>
        <v>16</v>
      </c>
      <c r="J538" s="71" t="s">
        <v>272</v>
      </c>
      <c r="K538" s="64"/>
      <c r="L538" s="78"/>
    </row>
    <row r="539" spans="1:12" ht="15.75" x14ac:dyDescent="0.25">
      <c r="A539" s="80" t="s">
        <v>249</v>
      </c>
      <c r="B539" s="80" t="s">
        <v>406</v>
      </c>
      <c r="C539" s="79">
        <v>52</v>
      </c>
      <c r="D539" s="74">
        <v>1</v>
      </c>
      <c r="E539" s="75">
        <f t="shared" si="74"/>
        <v>52</v>
      </c>
      <c r="F539" s="80" t="s">
        <v>309</v>
      </c>
      <c r="G539" s="77">
        <f t="shared" ref="G539:G543" si="83">MONTH(F539)</f>
        <v>1</v>
      </c>
      <c r="H539" s="77" t="str">
        <f>VLOOKUP(Tabela2[[#This Row],[Meses(numero)]],MÊS!A$1:B$12,2)</f>
        <v>janeiro</v>
      </c>
      <c r="I539" s="77">
        <f>DAY(Tabela2[[#This Row],[DATA]])</f>
        <v>17</v>
      </c>
      <c r="J539" s="71" t="s">
        <v>272</v>
      </c>
      <c r="K539" s="64"/>
      <c r="L539" s="78"/>
    </row>
    <row r="540" spans="1:12" ht="15.75" x14ac:dyDescent="0.25">
      <c r="A540" s="81" t="s">
        <v>203</v>
      </c>
      <c r="B540" s="81" t="s">
        <v>410</v>
      </c>
      <c r="C540" s="76">
        <v>420</v>
      </c>
      <c r="D540" s="74">
        <v>1</v>
      </c>
      <c r="E540" s="75">
        <f t="shared" si="74"/>
        <v>420</v>
      </c>
      <c r="F540" s="81" t="s">
        <v>310</v>
      </c>
      <c r="G540" s="77">
        <f t="shared" si="83"/>
        <v>1</v>
      </c>
      <c r="H540" s="77" t="str">
        <f>VLOOKUP(Tabela2[[#This Row],[Meses(numero)]],MÊS!A$1:B$12,2)</f>
        <v>janeiro</v>
      </c>
      <c r="I540" s="77">
        <f>DAY(Tabela2[[#This Row],[DATA]])</f>
        <v>17</v>
      </c>
      <c r="J540" s="71" t="s">
        <v>272</v>
      </c>
      <c r="K540" s="64"/>
      <c r="L540" s="78"/>
    </row>
    <row r="541" spans="1:12" ht="15.75" x14ac:dyDescent="0.25">
      <c r="A541" s="80" t="s">
        <v>70</v>
      </c>
      <c r="B541" s="80" t="s">
        <v>239</v>
      </c>
      <c r="C541" s="79">
        <v>194</v>
      </c>
      <c r="D541" s="74">
        <v>1</v>
      </c>
      <c r="E541" s="75">
        <f t="shared" si="74"/>
        <v>194</v>
      </c>
      <c r="F541" s="80" t="s">
        <v>311</v>
      </c>
      <c r="G541" s="77">
        <f t="shared" si="83"/>
        <v>1</v>
      </c>
      <c r="H541" s="77" t="str">
        <f>VLOOKUP(Tabela2[[#This Row],[Meses(numero)]],MÊS!A$1:B$12,2)</f>
        <v>janeiro</v>
      </c>
      <c r="I541" s="77">
        <f>DAY(Tabela2[[#This Row],[DATA]])</f>
        <v>17</v>
      </c>
      <c r="J541" s="71" t="s">
        <v>272</v>
      </c>
      <c r="K541" s="64"/>
      <c r="L541" s="78"/>
    </row>
    <row r="542" spans="1:12" ht="15.75" x14ac:dyDescent="0.25">
      <c r="A542" s="81" t="s">
        <v>249</v>
      </c>
      <c r="B542" s="81" t="s">
        <v>406</v>
      </c>
      <c r="C542" s="76">
        <v>52</v>
      </c>
      <c r="D542" s="74">
        <v>1</v>
      </c>
      <c r="E542" s="75">
        <f t="shared" si="74"/>
        <v>52</v>
      </c>
      <c r="F542" s="81" t="s">
        <v>312</v>
      </c>
      <c r="G542" s="77">
        <f t="shared" si="83"/>
        <v>1</v>
      </c>
      <c r="H542" s="77" t="str">
        <f>VLOOKUP(Tabela2[[#This Row],[Meses(numero)]],MÊS!A$1:B$12,2)</f>
        <v>janeiro</v>
      </c>
      <c r="I542" s="77">
        <f>DAY(Tabela2[[#This Row],[DATA]])</f>
        <v>17</v>
      </c>
      <c r="J542" s="71" t="s">
        <v>272</v>
      </c>
      <c r="K542" s="64"/>
      <c r="L542" s="78"/>
    </row>
    <row r="543" spans="1:12" ht="15.75" x14ac:dyDescent="0.25">
      <c r="A543" s="80" t="s">
        <v>0</v>
      </c>
      <c r="B543" s="80" t="s">
        <v>273</v>
      </c>
      <c r="C543" s="79">
        <v>120</v>
      </c>
      <c r="D543" s="74">
        <v>1</v>
      </c>
      <c r="E543" s="75">
        <f t="shared" si="74"/>
        <v>120</v>
      </c>
      <c r="F543" s="80" t="s">
        <v>313</v>
      </c>
      <c r="G543" s="77">
        <f t="shared" si="83"/>
        <v>1</v>
      </c>
      <c r="H543" s="77" t="str">
        <f>VLOOKUP(Tabela2[[#This Row],[Meses(numero)]],MÊS!A$1:B$12,2)</f>
        <v>janeiro</v>
      </c>
      <c r="I543" s="77">
        <f>DAY(Tabela2[[#This Row],[DATA]])</f>
        <v>17</v>
      </c>
      <c r="J543" s="71" t="s">
        <v>272</v>
      </c>
      <c r="K543" s="64"/>
      <c r="L543" s="78"/>
    </row>
    <row r="544" spans="1:12" ht="15.75" x14ac:dyDescent="0.25">
      <c r="A544" s="80" t="s">
        <v>250</v>
      </c>
      <c r="B544" s="80" t="s">
        <v>238</v>
      </c>
      <c r="C544" s="79">
        <v>48</v>
      </c>
      <c r="D544" s="74">
        <v>1</v>
      </c>
      <c r="E544" s="75">
        <f t="shared" si="74"/>
        <v>48</v>
      </c>
      <c r="F544" s="80" t="s">
        <v>314</v>
      </c>
      <c r="G544" s="77">
        <f>MONTH(F544)</f>
        <v>1</v>
      </c>
      <c r="H544" s="77" t="str">
        <f>VLOOKUP(Tabela2[[#This Row],[Meses(numero)]],MÊS!A$1:B$12,2)</f>
        <v>janeiro</v>
      </c>
      <c r="I544" s="77">
        <f>DAY(Tabela2[[#This Row],[DATA]])</f>
        <v>24</v>
      </c>
      <c r="J544" s="71" t="s">
        <v>272</v>
      </c>
      <c r="K544" s="64"/>
      <c r="L544" s="78"/>
    </row>
    <row r="545" spans="1:12" ht="15.75" x14ac:dyDescent="0.25">
      <c r="A545" s="81" t="s">
        <v>8</v>
      </c>
      <c r="B545" s="81" t="s">
        <v>239</v>
      </c>
      <c r="C545" s="76">
        <v>136</v>
      </c>
      <c r="D545" s="74">
        <v>1</v>
      </c>
      <c r="E545" s="75">
        <f t="shared" si="74"/>
        <v>136</v>
      </c>
      <c r="F545" s="81" t="s">
        <v>315</v>
      </c>
      <c r="G545" s="77">
        <f>MONTH(F545)</f>
        <v>1</v>
      </c>
      <c r="H545" s="77" t="str">
        <f>VLOOKUP(Tabela2[[#This Row],[Meses(numero)]],MÊS!A$1:B$12,2)</f>
        <v>janeiro</v>
      </c>
      <c r="I545" s="77">
        <f>DAY(Tabela2[[#This Row],[DATA]])</f>
        <v>24</v>
      </c>
      <c r="J545" s="71" t="s">
        <v>272</v>
      </c>
      <c r="K545" s="64"/>
      <c r="L545" s="78"/>
    </row>
    <row r="546" spans="1:12" ht="15.75" x14ac:dyDescent="0.25">
      <c r="A546" s="81" t="s">
        <v>322</v>
      </c>
      <c r="B546" s="81" t="s">
        <v>280</v>
      </c>
      <c r="C546" s="76">
        <v>154</v>
      </c>
      <c r="D546" s="74">
        <v>1</v>
      </c>
      <c r="E546" s="75">
        <f t="shared" si="74"/>
        <v>154</v>
      </c>
      <c r="F546" s="81" t="s">
        <v>316</v>
      </c>
      <c r="G546" s="77">
        <f t="shared" ref="G546:G549" si="84">MONTH(F546)</f>
        <v>1</v>
      </c>
      <c r="H546" s="77" t="str">
        <f>VLOOKUP(Tabela2[[#This Row],[Meses(numero)]],MÊS!A$1:B$12,2)</f>
        <v>janeiro</v>
      </c>
      <c r="I546" s="77">
        <f>DAY(Tabela2[[#This Row],[DATA]])</f>
        <v>24</v>
      </c>
      <c r="J546" s="71" t="s">
        <v>272</v>
      </c>
      <c r="K546" s="64"/>
      <c r="L546" s="78"/>
    </row>
    <row r="547" spans="1:12" ht="15.75" x14ac:dyDescent="0.25">
      <c r="A547" s="80" t="s">
        <v>284</v>
      </c>
      <c r="B547" s="80" t="s">
        <v>281</v>
      </c>
      <c r="C547" s="79">
        <v>49.9</v>
      </c>
      <c r="D547" s="74">
        <v>1</v>
      </c>
      <c r="E547" s="75">
        <f t="shared" si="74"/>
        <v>49.9</v>
      </c>
      <c r="F547" s="80" t="s">
        <v>317</v>
      </c>
      <c r="G547" s="77">
        <f t="shared" si="84"/>
        <v>1</v>
      </c>
      <c r="H547" s="77" t="str">
        <f>VLOOKUP(Tabela2[[#This Row],[Meses(numero)]],MÊS!A$1:B$12,2)</f>
        <v>janeiro</v>
      </c>
      <c r="I547" s="77">
        <f>DAY(Tabela2[[#This Row],[DATA]])</f>
        <v>24</v>
      </c>
      <c r="J547" s="71" t="s">
        <v>272</v>
      </c>
      <c r="K547" s="64"/>
      <c r="L547" s="78"/>
    </row>
    <row r="548" spans="1:12" ht="15.75" x14ac:dyDescent="0.25">
      <c r="A548" s="81" t="s">
        <v>250</v>
      </c>
      <c r="B548" s="81" t="s">
        <v>238</v>
      </c>
      <c r="C548" s="76">
        <v>48</v>
      </c>
      <c r="D548" s="74">
        <v>1</v>
      </c>
      <c r="E548" s="75">
        <f t="shared" si="74"/>
        <v>48</v>
      </c>
      <c r="F548" s="81" t="s">
        <v>318</v>
      </c>
      <c r="G548" s="77">
        <f t="shared" si="84"/>
        <v>1</v>
      </c>
      <c r="H548" s="77" t="str">
        <f>VLOOKUP(Tabela2[[#This Row],[Meses(numero)]],MÊS!A$1:B$12,2)</f>
        <v>janeiro</v>
      </c>
      <c r="I548" s="77">
        <f>DAY(Tabela2[[#This Row],[DATA]])</f>
        <v>24</v>
      </c>
      <c r="J548" s="71" t="s">
        <v>272</v>
      </c>
      <c r="K548" s="64"/>
      <c r="L548" s="78"/>
    </row>
    <row r="549" spans="1:12" ht="15.75" x14ac:dyDescent="0.25">
      <c r="A549" s="80" t="s">
        <v>8</v>
      </c>
      <c r="B549" s="80" t="s">
        <v>277</v>
      </c>
      <c r="C549" s="79">
        <v>136</v>
      </c>
      <c r="D549" s="74">
        <v>1</v>
      </c>
      <c r="E549" s="75">
        <f t="shared" si="74"/>
        <v>136</v>
      </c>
      <c r="F549" s="80" t="s">
        <v>319</v>
      </c>
      <c r="G549" s="77">
        <f t="shared" si="84"/>
        <v>1</v>
      </c>
      <c r="H549" s="77" t="str">
        <f>VLOOKUP(Tabela2[[#This Row],[Meses(numero)]],MÊS!A$1:B$12,2)</f>
        <v>janeiro</v>
      </c>
      <c r="I549" s="77">
        <f>DAY(Tabela2[[#This Row],[DATA]])</f>
        <v>25</v>
      </c>
      <c r="J549" s="71" t="s">
        <v>272</v>
      </c>
      <c r="K549" s="64"/>
      <c r="L549" s="78"/>
    </row>
    <row r="550" spans="1:12" ht="15.75" x14ac:dyDescent="0.25">
      <c r="A550" s="81" t="s">
        <v>11</v>
      </c>
      <c r="B550" s="81" t="s">
        <v>282</v>
      </c>
      <c r="C550" s="76">
        <v>449</v>
      </c>
      <c r="D550" s="74">
        <v>1</v>
      </c>
      <c r="E550" s="75">
        <f t="shared" si="74"/>
        <v>449</v>
      </c>
      <c r="F550" s="81" t="s">
        <v>320</v>
      </c>
      <c r="G550" s="77">
        <f>MONTH(F550)</f>
        <v>1</v>
      </c>
      <c r="H550" s="77" t="str">
        <f>VLOOKUP(Tabela2[[#This Row],[Meses(numero)]],MÊS!A$1:B$12,2)</f>
        <v>janeiro</v>
      </c>
      <c r="I550" s="77">
        <f>DAY(Tabela2[[#This Row],[DATA]])</f>
        <v>26</v>
      </c>
      <c r="J550" s="71" t="s">
        <v>272</v>
      </c>
      <c r="K550" s="64"/>
      <c r="L550" s="78"/>
    </row>
    <row r="551" spans="1:12" ht="15.75" x14ac:dyDescent="0.25">
      <c r="A551" s="81" t="s">
        <v>0</v>
      </c>
      <c r="B551" s="81" t="s">
        <v>242</v>
      </c>
      <c r="C551" s="76">
        <v>120</v>
      </c>
      <c r="D551" s="74">
        <v>1</v>
      </c>
      <c r="E551" s="75">
        <f t="shared" si="74"/>
        <v>120</v>
      </c>
      <c r="F551" s="81" t="s">
        <v>321</v>
      </c>
      <c r="G551" s="77">
        <f>MONTH(F551)</f>
        <v>1</v>
      </c>
      <c r="H551" s="77" t="str">
        <f>VLOOKUP(Tabela2[[#This Row],[Meses(numero)]],MÊS!A$1:B$12,2)</f>
        <v>janeiro</v>
      </c>
      <c r="I551" s="77">
        <f>DAY(Tabela2[[#This Row],[DATA]])</f>
        <v>31</v>
      </c>
      <c r="J551" s="71" t="s">
        <v>272</v>
      </c>
      <c r="K551" s="64"/>
      <c r="L551" s="78"/>
    </row>
    <row r="552" spans="1:12" ht="15.75" x14ac:dyDescent="0.25">
      <c r="A552" s="2" t="s">
        <v>11</v>
      </c>
      <c r="B552" s="2" t="s">
        <v>323</v>
      </c>
      <c r="C552" s="76">
        <v>311.14999999999998</v>
      </c>
      <c r="D552" s="74">
        <v>1</v>
      </c>
      <c r="E552" s="3">
        <f t="shared" ref="E552:E553" si="85">C552*D552</f>
        <v>311.14999999999998</v>
      </c>
      <c r="F552" s="82">
        <v>44615</v>
      </c>
      <c r="G552" s="29">
        <f t="shared" ref="G552:G553" si="86">MONTH(F552)</f>
        <v>2</v>
      </c>
      <c r="H552" s="29" t="str">
        <f>VLOOKUP(Tabela2[[#This Row],[Meses(numero)]],MÊS!A$1:B$12,2)</f>
        <v>fevereiro</v>
      </c>
      <c r="I552" s="35">
        <f>DAY(Tabela2[[#This Row],[DATA]])</f>
        <v>23</v>
      </c>
      <c r="J552" s="2" t="s">
        <v>223</v>
      </c>
      <c r="K552" s="2" t="s">
        <v>325</v>
      </c>
      <c r="L552" s="2" t="s">
        <v>324</v>
      </c>
    </row>
    <row r="553" spans="1:12" ht="15.75" x14ac:dyDescent="0.25">
      <c r="A553" s="2" t="s">
        <v>16</v>
      </c>
      <c r="B553" s="2" t="s">
        <v>326</v>
      </c>
      <c r="C553" s="76">
        <v>280.75</v>
      </c>
      <c r="D553" s="74">
        <v>1</v>
      </c>
      <c r="E553" s="3">
        <f t="shared" si="85"/>
        <v>280.75</v>
      </c>
      <c r="F553" s="82">
        <v>44615</v>
      </c>
      <c r="G553" s="29">
        <f t="shared" si="86"/>
        <v>2</v>
      </c>
      <c r="H553" s="29" t="str">
        <f>VLOOKUP(Tabela2[[#This Row],[Meses(numero)]],MÊS!A$1:B$12,2)</f>
        <v>fevereiro</v>
      </c>
      <c r="I553" s="35">
        <f>DAY(Tabela2[[#This Row],[DATA]])</f>
        <v>23</v>
      </c>
      <c r="J553" s="2" t="s">
        <v>223</v>
      </c>
      <c r="K553" s="2" t="s">
        <v>325</v>
      </c>
      <c r="L553" s="2" t="s">
        <v>327</v>
      </c>
    </row>
    <row r="554" spans="1:12" ht="15.75" x14ac:dyDescent="0.25">
      <c r="A554" s="2" t="s">
        <v>215</v>
      </c>
      <c r="B554" s="2" t="s">
        <v>330</v>
      </c>
      <c r="C554" s="76">
        <v>257.17</v>
      </c>
      <c r="D554" s="74">
        <v>1</v>
      </c>
      <c r="E554" s="3">
        <f>C554*D554</f>
        <v>257.17</v>
      </c>
      <c r="F554" s="82">
        <v>44616</v>
      </c>
      <c r="G554" s="29">
        <f>MONTH(F554)</f>
        <v>2</v>
      </c>
      <c r="H554" s="29" t="str">
        <f>VLOOKUP(Tabela2[[#This Row],[Meses(numero)]],MÊS!A$1:B$12,2)</f>
        <v>fevereiro</v>
      </c>
      <c r="I554" s="35">
        <f>DAY(Tabela2[[#This Row],[DATA]])</f>
        <v>24</v>
      </c>
      <c r="J554" s="2" t="s">
        <v>223</v>
      </c>
      <c r="K554" s="2" t="s">
        <v>329</v>
      </c>
      <c r="L554" s="2" t="s">
        <v>331</v>
      </c>
    </row>
    <row r="555" spans="1:12" ht="15.75" x14ac:dyDescent="0.25">
      <c r="A555" s="2" t="s">
        <v>73</v>
      </c>
      <c r="B555" s="2" t="s">
        <v>333</v>
      </c>
      <c r="C555" s="76">
        <v>304.32</v>
      </c>
      <c r="D555" s="74">
        <v>1</v>
      </c>
      <c r="E555" s="3">
        <f t="shared" ref="E555:E560" si="87">C555*D555</f>
        <v>304.32</v>
      </c>
      <c r="F555" s="82">
        <v>44617</v>
      </c>
      <c r="G555" s="29">
        <f t="shared" ref="G555:G560" si="88">MONTH(F555)</f>
        <v>2</v>
      </c>
      <c r="H555" s="29" t="str">
        <f>VLOOKUP(Tabela2[[#This Row],[Meses(numero)]],MÊS!A$1:B$12,2)</f>
        <v>fevereiro</v>
      </c>
      <c r="I555" s="35">
        <f>DAY(Tabela2[[#This Row],[DATA]])</f>
        <v>25</v>
      </c>
      <c r="J555" s="2" t="s">
        <v>223</v>
      </c>
      <c r="K555" s="2" t="s">
        <v>328</v>
      </c>
      <c r="L555" s="2" t="s">
        <v>334</v>
      </c>
    </row>
    <row r="556" spans="1:12" ht="15.75" x14ac:dyDescent="0.25">
      <c r="A556" s="2" t="s">
        <v>73</v>
      </c>
      <c r="B556" s="2" t="s">
        <v>333</v>
      </c>
      <c r="C556" s="76">
        <v>304.32</v>
      </c>
      <c r="D556" s="74">
        <v>1</v>
      </c>
      <c r="E556" s="3">
        <f t="shared" si="87"/>
        <v>304.32</v>
      </c>
      <c r="F556" s="82">
        <v>44617</v>
      </c>
      <c r="G556" s="29">
        <f t="shared" si="88"/>
        <v>2</v>
      </c>
      <c r="H556" s="29" t="str">
        <f>VLOOKUP(Tabela2[[#This Row],[Meses(numero)]],MÊS!A$1:B$12,2)</f>
        <v>fevereiro</v>
      </c>
      <c r="I556" s="35">
        <f>DAY(Tabela2[[#This Row],[DATA]])</f>
        <v>25</v>
      </c>
      <c r="J556" s="2" t="s">
        <v>223</v>
      </c>
      <c r="K556" s="2" t="s">
        <v>332</v>
      </c>
      <c r="L556" s="2" t="s">
        <v>334</v>
      </c>
    </row>
    <row r="557" spans="1:12" ht="15.75" x14ac:dyDescent="0.25">
      <c r="A557" s="2" t="s">
        <v>73</v>
      </c>
      <c r="B557" s="2" t="s">
        <v>335</v>
      </c>
      <c r="C557" s="76">
        <v>304.32</v>
      </c>
      <c r="D557" s="74">
        <v>1</v>
      </c>
      <c r="E557" s="3">
        <f t="shared" si="87"/>
        <v>304.32</v>
      </c>
      <c r="F557" s="82">
        <v>44617</v>
      </c>
      <c r="G557" s="29">
        <f t="shared" si="88"/>
        <v>2</v>
      </c>
      <c r="H557" s="29" t="str">
        <f>VLOOKUP(Tabela2[[#This Row],[Meses(numero)]],MÊS!A$1:B$12,2)</f>
        <v>fevereiro</v>
      </c>
      <c r="I557" s="35">
        <f>DAY(Tabela2[[#This Row],[DATA]])</f>
        <v>25</v>
      </c>
      <c r="J557" s="2" t="s">
        <v>223</v>
      </c>
      <c r="K557" s="2" t="s">
        <v>325</v>
      </c>
      <c r="L557" s="2" t="s">
        <v>331</v>
      </c>
    </row>
    <row r="558" spans="1:12" ht="15.75" x14ac:dyDescent="0.25">
      <c r="A558" s="2" t="s">
        <v>337</v>
      </c>
      <c r="B558" s="2" t="s">
        <v>336</v>
      </c>
      <c r="C558" s="76">
        <v>331.42</v>
      </c>
      <c r="D558" s="74">
        <v>1</v>
      </c>
      <c r="E558" s="3">
        <f t="shared" si="87"/>
        <v>331.42</v>
      </c>
      <c r="F558" s="82">
        <v>44616</v>
      </c>
      <c r="G558" s="29">
        <f t="shared" si="88"/>
        <v>2</v>
      </c>
      <c r="H558" s="29" t="str">
        <f>VLOOKUP(Tabela2[[#This Row],[Meses(numero)]],MÊS!A$1:B$12,2)</f>
        <v>fevereiro</v>
      </c>
      <c r="I558" s="35">
        <f>DAY(Tabela2[[#This Row],[DATA]])</f>
        <v>24</v>
      </c>
      <c r="J558" s="2" t="s">
        <v>223</v>
      </c>
      <c r="K558" s="2" t="s">
        <v>325</v>
      </c>
      <c r="L558" s="2" t="s">
        <v>338</v>
      </c>
    </row>
    <row r="559" spans="1:12" ht="15.75" x14ac:dyDescent="0.25">
      <c r="A559" s="2" t="s">
        <v>203</v>
      </c>
      <c r="B559" s="2" t="s">
        <v>339</v>
      </c>
      <c r="C559" s="76">
        <v>289.43</v>
      </c>
      <c r="D559" s="74">
        <v>1</v>
      </c>
      <c r="E559" s="3">
        <f t="shared" si="87"/>
        <v>289.43</v>
      </c>
      <c r="F559" s="82">
        <v>44615</v>
      </c>
      <c r="G559" s="29">
        <f t="shared" si="88"/>
        <v>2</v>
      </c>
      <c r="H559" s="29" t="str">
        <f>VLOOKUP(Tabela2[[#This Row],[Meses(numero)]],MÊS!A$1:B$12,2)</f>
        <v>fevereiro</v>
      </c>
      <c r="I559" s="35">
        <f>DAY(Tabela2[[#This Row],[DATA]])</f>
        <v>23</v>
      </c>
      <c r="J559" s="2" t="s">
        <v>223</v>
      </c>
      <c r="K559" s="2" t="s">
        <v>325</v>
      </c>
      <c r="L559" s="2" t="s">
        <v>340</v>
      </c>
    </row>
    <row r="560" spans="1:12" ht="15.75" x14ac:dyDescent="0.25">
      <c r="A560" s="2" t="s">
        <v>208</v>
      </c>
      <c r="B560" s="2" t="s">
        <v>341</v>
      </c>
      <c r="C560" s="76">
        <v>355.99</v>
      </c>
      <c r="D560" s="74">
        <v>1</v>
      </c>
      <c r="E560" s="3">
        <f t="shared" si="87"/>
        <v>355.99</v>
      </c>
      <c r="F560" s="82">
        <v>44617</v>
      </c>
      <c r="G560" s="29">
        <f t="shared" si="88"/>
        <v>2</v>
      </c>
      <c r="H560" s="29" t="str">
        <f>VLOOKUP(Tabela2[[#This Row],[Meses(numero)]],MÊS!A$1:B$12,2)</f>
        <v>fevereiro</v>
      </c>
      <c r="I560" s="35">
        <f>DAY(Tabela2[[#This Row],[DATA]])</f>
        <v>25</v>
      </c>
      <c r="J560" s="2" t="s">
        <v>223</v>
      </c>
      <c r="K560" s="2" t="s">
        <v>325</v>
      </c>
      <c r="L560" s="2" t="s">
        <v>342</v>
      </c>
    </row>
    <row r="561" spans="1:12" ht="15.75" x14ac:dyDescent="0.25">
      <c r="A561" s="2" t="s">
        <v>208</v>
      </c>
      <c r="B561" s="2" t="s">
        <v>343</v>
      </c>
      <c r="C561" s="76">
        <v>392.51</v>
      </c>
      <c r="D561" s="74">
        <v>1</v>
      </c>
      <c r="E561" s="3">
        <f t="shared" ref="E561:E563" si="89">C561*D561</f>
        <v>392.51</v>
      </c>
      <c r="F561" s="82">
        <v>44616</v>
      </c>
      <c r="G561" s="29">
        <f t="shared" ref="G561:G563" si="90">MONTH(F561)</f>
        <v>2</v>
      </c>
      <c r="H561" s="29" t="str">
        <f>VLOOKUP(Tabela2[[#This Row],[Meses(numero)]],MÊS!A$1:B$12,2)</f>
        <v>fevereiro</v>
      </c>
      <c r="I561" s="35">
        <f>DAY(Tabela2[[#This Row],[DATA]])</f>
        <v>24</v>
      </c>
      <c r="J561" s="2" t="s">
        <v>223</v>
      </c>
      <c r="K561" s="2" t="s">
        <v>329</v>
      </c>
      <c r="L561" s="2" t="s">
        <v>342</v>
      </c>
    </row>
    <row r="562" spans="1:12" ht="15.75" x14ac:dyDescent="0.25">
      <c r="A562" s="2" t="s">
        <v>16</v>
      </c>
      <c r="B562" s="2" t="s">
        <v>344</v>
      </c>
      <c r="C562" s="76">
        <v>252.68</v>
      </c>
      <c r="D562" s="74">
        <v>1</v>
      </c>
      <c r="E562" s="3">
        <f t="shared" si="89"/>
        <v>252.68</v>
      </c>
      <c r="F562" s="82">
        <v>44616</v>
      </c>
      <c r="G562" s="29">
        <f t="shared" si="90"/>
        <v>2</v>
      </c>
      <c r="H562" s="29" t="str">
        <f>VLOOKUP(Tabela2[[#This Row],[Meses(numero)]],MÊS!A$1:B$12,2)</f>
        <v>fevereiro</v>
      </c>
      <c r="I562" s="35">
        <f>DAY(Tabela2[[#This Row],[DATA]])</f>
        <v>24</v>
      </c>
      <c r="J562" s="2" t="s">
        <v>223</v>
      </c>
      <c r="K562" s="2" t="s">
        <v>329</v>
      </c>
      <c r="L562" s="2" t="s">
        <v>345</v>
      </c>
    </row>
    <row r="563" spans="1:12" ht="15.75" x14ac:dyDescent="0.25">
      <c r="A563" s="2" t="s">
        <v>11</v>
      </c>
      <c r="B563" s="2" t="s">
        <v>346</v>
      </c>
      <c r="C563" s="76">
        <v>311.14999999999998</v>
      </c>
      <c r="D563" s="74">
        <v>1</v>
      </c>
      <c r="E563" s="3">
        <f t="shared" si="89"/>
        <v>311.14999999999998</v>
      </c>
      <c r="F563" s="82">
        <v>44616</v>
      </c>
      <c r="G563" s="29">
        <f t="shared" si="90"/>
        <v>2</v>
      </c>
      <c r="H563" s="29" t="str">
        <f>VLOOKUP(Tabela2[[#This Row],[Meses(numero)]],MÊS!A$1:B$12,2)</f>
        <v>fevereiro</v>
      </c>
      <c r="I563" s="35">
        <f>DAY(Tabela2[[#This Row],[DATA]])</f>
        <v>24</v>
      </c>
      <c r="J563" s="2" t="s">
        <v>223</v>
      </c>
      <c r="K563" s="2" t="s">
        <v>325</v>
      </c>
      <c r="L563" s="2" t="s">
        <v>338</v>
      </c>
    </row>
    <row r="564" spans="1:12" x14ac:dyDescent="0.25">
      <c r="A564" s="89" t="s">
        <v>0</v>
      </c>
      <c r="B564" s="93" t="s">
        <v>348</v>
      </c>
      <c r="C564" s="9">
        <v>84</v>
      </c>
      <c r="D564" s="10">
        <v>1</v>
      </c>
      <c r="E564" s="9">
        <f t="shared" ref="E564:E570" si="91">C564*D564</f>
        <v>84</v>
      </c>
      <c r="F564" s="90">
        <v>44619</v>
      </c>
      <c r="G564" s="91">
        <f t="shared" ref="G564:G569" si="92">MONTH(F564)</f>
        <v>2</v>
      </c>
      <c r="H564" s="91" t="str">
        <f>VLOOKUP(Tabela2[[#This Row],[Meses(numero)]],MÊS!A$1:B$12,2)</f>
        <v>fevereiro</v>
      </c>
      <c r="I564" s="57">
        <f>DAY(Tabela2[[#This Row],[DATA]])</f>
        <v>27</v>
      </c>
      <c r="J564" s="92" t="s">
        <v>22</v>
      </c>
      <c r="K564" s="92" t="s">
        <v>328</v>
      </c>
      <c r="L564" s="92" t="s">
        <v>331</v>
      </c>
    </row>
    <row r="565" spans="1:12" x14ac:dyDescent="0.25">
      <c r="A565" s="89" t="s">
        <v>82</v>
      </c>
      <c r="B565" s="93" t="s">
        <v>45</v>
      </c>
      <c r="C565" s="9">
        <v>79</v>
      </c>
      <c r="D565" s="10">
        <v>1</v>
      </c>
      <c r="E565" s="9">
        <f t="shared" si="91"/>
        <v>79</v>
      </c>
      <c r="F565" s="90">
        <v>44618</v>
      </c>
      <c r="G565" s="91">
        <f t="shared" si="92"/>
        <v>2</v>
      </c>
      <c r="H565" s="91" t="str">
        <f>VLOOKUP(Tabela2[[#This Row],[Meses(numero)]],MÊS!A$1:B$12,2)</f>
        <v>fevereiro</v>
      </c>
      <c r="I565" s="57">
        <f>DAY(Tabela2[[#This Row],[DATA]])</f>
        <v>26</v>
      </c>
      <c r="J565" s="92" t="s">
        <v>22</v>
      </c>
      <c r="K565" s="92" t="s">
        <v>350</v>
      </c>
      <c r="L565" s="92" t="s">
        <v>349</v>
      </c>
    </row>
    <row r="566" spans="1:12" x14ac:dyDescent="0.25">
      <c r="A566" s="89" t="s">
        <v>16</v>
      </c>
      <c r="B566" s="94" t="s">
        <v>351</v>
      </c>
      <c r="C566" s="9">
        <v>285.60000000000002</v>
      </c>
      <c r="D566" s="10">
        <v>1</v>
      </c>
      <c r="E566" s="9">
        <f t="shared" si="91"/>
        <v>285.60000000000002</v>
      </c>
      <c r="F566" s="90">
        <v>44619</v>
      </c>
      <c r="G566" s="91">
        <f t="shared" si="92"/>
        <v>2</v>
      </c>
      <c r="H566" s="91" t="str">
        <f>VLOOKUP(Tabela2[[#This Row],[Meses(numero)]],MÊS!A$1:B$12,2)</f>
        <v>fevereiro</v>
      </c>
      <c r="I566" s="57">
        <f>DAY(Tabela2[[#This Row],[DATA]])</f>
        <v>27</v>
      </c>
      <c r="J566" s="92" t="s">
        <v>40</v>
      </c>
      <c r="K566" s="92" t="s">
        <v>325</v>
      </c>
      <c r="L566" s="92" t="s">
        <v>338</v>
      </c>
    </row>
    <row r="567" spans="1:12" x14ac:dyDescent="0.25">
      <c r="A567" s="89" t="s">
        <v>75</v>
      </c>
      <c r="B567" s="93" t="s">
        <v>353</v>
      </c>
      <c r="C567" s="9">
        <v>284.05</v>
      </c>
      <c r="D567" s="10">
        <v>1</v>
      </c>
      <c r="E567" s="9">
        <f t="shared" si="91"/>
        <v>284.05</v>
      </c>
      <c r="F567" s="90">
        <v>44619</v>
      </c>
      <c r="G567" s="91">
        <f t="shared" si="92"/>
        <v>2</v>
      </c>
      <c r="H567" s="91" t="str">
        <f>VLOOKUP(Tabela2[[#This Row],[Meses(numero)]],MÊS!A$1:B$12,2)</f>
        <v>fevereiro</v>
      </c>
      <c r="I567" s="57">
        <f>DAY(Tabela2[[#This Row],[DATA]])</f>
        <v>27</v>
      </c>
      <c r="J567" s="92" t="s">
        <v>214</v>
      </c>
      <c r="K567" s="92" t="s">
        <v>329</v>
      </c>
      <c r="L567" s="92" t="s">
        <v>354</v>
      </c>
    </row>
    <row r="568" spans="1:12" x14ac:dyDescent="0.25">
      <c r="A568" s="89" t="s">
        <v>0</v>
      </c>
      <c r="B568" s="93" t="s">
        <v>14</v>
      </c>
      <c r="C568" s="9">
        <v>89.9</v>
      </c>
      <c r="D568" s="10">
        <v>1</v>
      </c>
      <c r="E568" s="9">
        <f t="shared" si="91"/>
        <v>89.9</v>
      </c>
      <c r="F568" s="90">
        <v>44620</v>
      </c>
      <c r="G568" s="91">
        <f t="shared" si="92"/>
        <v>2</v>
      </c>
      <c r="H568" s="91" t="str">
        <f>VLOOKUP(Tabela2[[#This Row],[Meses(numero)]],MÊS!A$1:B$12,2)</f>
        <v>fevereiro</v>
      </c>
      <c r="I568" s="57">
        <f>DAY(Tabela2[[#This Row],[DATA]])</f>
        <v>28</v>
      </c>
      <c r="J568" s="92" t="s">
        <v>22</v>
      </c>
      <c r="K568" s="92" t="s">
        <v>328</v>
      </c>
      <c r="L568" s="92" t="s">
        <v>354</v>
      </c>
    </row>
    <row r="569" spans="1:12" x14ac:dyDescent="0.25">
      <c r="A569" s="89" t="s">
        <v>0</v>
      </c>
      <c r="B569" s="93" t="s">
        <v>355</v>
      </c>
      <c r="C569" s="9">
        <v>89.9</v>
      </c>
      <c r="D569" s="10">
        <v>1</v>
      </c>
      <c r="E569" s="9">
        <f t="shared" si="91"/>
        <v>89.9</v>
      </c>
      <c r="F569" s="90">
        <v>44621</v>
      </c>
      <c r="G569" s="91">
        <f t="shared" si="92"/>
        <v>3</v>
      </c>
      <c r="H569" s="91" t="str">
        <f>VLOOKUP(Tabela2[[#This Row],[Meses(numero)]],MÊS!A$1:B$12,2)</f>
        <v>março</v>
      </c>
      <c r="I569" s="57">
        <f>DAY(Tabela2[[#This Row],[DATA]])</f>
        <v>1</v>
      </c>
      <c r="J569" s="92" t="s">
        <v>22</v>
      </c>
      <c r="K569" s="92" t="s">
        <v>328</v>
      </c>
      <c r="L569" s="92" t="s">
        <v>356</v>
      </c>
    </row>
    <row r="570" spans="1:12" x14ac:dyDescent="0.25">
      <c r="A570" s="89" t="s">
        <v>13</v>
      </c>
      <c r="B570" s="93" t="s">
        <v>357</v>
      </c>
      <c r="C570" s="95">
        <v>209</v>
      </c>
      <c r="D570" s="96">
        <v>1</v>
      </c>
      <c r="E570" s="9">
        <f t="shared" si="91"/>
        <v>209</v>
      </c>
      <c r="F570" s="90">
        <v>44621</v>
      </c>
      <c r="G570" s="91"/>
      <c r="H570" s="91" t="s">
        <v>30</v>
      </c>
      <c r="I570" s="57">
        <f>DAY(Tabela2[[#This Row],[DATA]])</f>
        <v>1</v>
      </c>
      <c r="J570" s="92" t="s">
        <v>214</v>
      </c>
      <c r="K570" s="92" t="s">
        <v>328</v>
      </c>
      <c r="L570" s="92" t="s">
        <v>338</v>
      </c>
    </row>
    <row r="571" spans="1:12" x14ac:dyDescent="0.25">
      <c r="A571" s="89" t="s">
        <v>72</v>
      </c>
      <c r="B571" s="93" t="s">
        <v>100</v>
      </c>
      <c r="C571" s="95">
        <v>319</v>
      </c>
      <c r="D571" s="96">
        <v>1</v>
      </c>
      <c r="E571" s="95">
        <f t="shared" ref="E571:E578" si="93">C571*D571</f>
        <v>319</v>
      </c>
      <c r="F571" s="90">
        <v>44621</v>
      </c>
      <c r="G571" s="91">
        <f>MONTH(F571)</f>
        <v>3</v>
      </c>
      <c r="H571" s="91" t="str">
        <f>VLOOKUP(Tabela2[[#This Row],[Meses(numero)]],MÊS!A$1:B$12,2)</f>
        <v>março</v>
      </c>
      <c r="I571" s="97">
        <f>DAY(Tabela2[[#This Row],[DATA]])</f>
        <v>1</v>
      </c>
      <c r="J571" s="92" t="s">
        <v>214</v>
      </c>
      <c r="K571" s="92" t="s">
        <v>328</v>
      </c>
      <c r="L571" s="92" t="s">
        <v>358</v>
      </c>
    </row>
    <row r="572" spans="1:12" x14ac:dyDescent="0.25">
      <c r="A572" s="89" t="s">
        <v>284</v>
      </c>
      <c r="B572" s="93" t="s">
        <v>359</v>
      </c>
      <c r="C572" s="95">
        <v>29.9</v>
      </c>
      <c r="D572" s="96">
        <v>1</v>
      </c>
      <c r="E572" s="95">
        <f t="shared" si="93"/>
        <v>29.9</v>
      </c>
      <c r="F572" s="90">
        <v>44621</v>
      </c>
      <c r="G572" s="91">
        <f>MONTH(F572)</f>
        <v>3</v>
      </c>
      <c r="H572" s="91" t="str">
        <f>VLOOKUP(Tabela2[[#This Row],[Meses(numero)]],MÊS!A$1:B$12,2)</f>
        <v>março</v>
      </c>
      <c r="I572" s="97">
        <f>DAY(Tabela2[[#This Row],[DATA]])</f>
        <v>1</v>
      </c>
      <c r="J572" s="92" t="s">
        <v>214</v>
      </c>
      <c r="K572" s="92"/>
      <c r="L572" s="92" t="s">
        <v>324</v>
      </c>
    </row>
    <row r="573" spans="1:12" x14ac:dyDescent="0.25">
      <c r="A573" s="6" t="s">
        <v>13</v>
      </c>
      <c r="B573" s="2" t="s">
        <v>105</v>
      </c>
      <c r="C573" s="59">
        <v>209</v>
      </c>
      <c r="D573" s="98">
        <v>1</v>
      </c>
      <c r="E573" s="59">
        <f t="shared" si="93"/>
        <v>209</v>
      </c>
      <c r="F573" s="90">
        <v>44622</v>
      </c>
      <c r="G573" s="29">
        <f>MONTH(F573)</f>
        <v>3</v>
      </c>
      <c r="H573" s="29" t="str">
        <f>VLOOKUP(Tabela2[[#This Row],[Meses(numero)]],MÊS!A$1:B$12,2)</f>
        <v>março</v>
      </c>
      <c r="I573" s="61">
        <f>DAY(Tabela2[[#This Row],[DATA]])</f>
        <v>2</v>
      </c>
      <c r="J573" s="92" t="s">
        <v>214</v>
      </c>
      <c r="K573" s="30" t="s">
        <v>328</v>
      </c>
      <c r="L573" s="30" t="s">
        <v>324</v>
      </c>
    </row>
    <row r="574" spans="1:12" x14ac:dyDescent="0.25">
      <c r="A574" s="6" t="s">
        <v>16</v>
      </c>
      <c r="B574" s="2" t="s">
        <v>104</v>
      </c>
      <c r="C574" s="59">
        <v>284.58</v>
      </c>
      <c r="D574" s="98">
        <v>1</v>
      </c>
      <c r="E574" s="59">
        <f t="shared" si="93"/>
        <v>284.58</v>
      </c>
      <c r="F574" s="28">
        <v>44622</v>
      </c>
      <c r="G574" s="29">
        <f>MONTH(F574)</f>
        <v>3</v>
      </c>
      <c r="H574" s="29" t="str">
        <f>VLOOKUP(Tabela2[[#This Row],[Meses(numero)]],MÊS!A$1:B$12,2)</f>
        <v>março</v>
      </c>
      <c r="I574" s="61">
        <f>DAY(Tabela2[[#This Row],[DATA]])</f>
        <v>2</v>
      </c>
      <c r="J574" s="92" t="s">
        <v>214</v>
      </c>
      <c r="K574" s="30" t="s">
        <v>328</v>
      </c>
      <c r="L574" s="30" t="s">
        <v>360</v>
      </c>
    </row>
    <row r="575" spans="1:12" x14ac:dyDescent="0.25">
      <c r="A575" s="89" t="s">
        <v>0</v>
      </c>
      <c r="B575" s="93" t="s">
        <v>45</v>
      </c>
      <c r="C575" s="95">
        <v>79.900000000000006</v>
      </c>
      <c r="D575" s="96">
        <v>1</v>
      </c>
      <c r="E575" s="9">
        <f t="shared" si="93"/>
        <v>79.900000000000006</v>
      </c>
      <c r="F575" s="90">
        <v>44622</v>
      </c>
      <c r="G575" s="91" t="s">
        <v>22</v>
      </c>
      <c r="H575" s="29" t="s">
        <v>30</v>
      </c>
      <c r="I575" s="61">
        <f>DAY(Tabela2[[#This Row],[DATA]])</f>
        <v>2</v>
      </c>
      <c r="J575" s="92" t="s">
        <v>22</v>
      </c>
      <c r="K575" s="92" t="s">
        <v>332</v>
      </c>
      <c r="L575" s="92" t="s">
        <v>338</v>
      </c>
    </row>
    <row r="576" spans="1:12" x14ac:dyDescent="0.25">
      <c r="A576" s="89" t="s">
        <v>0</v>
      </c>
      <c r="B576" s="93" t="s">
        <v>348</v>
      </c>
      <c r="C576" s="9">
        <v>87.9</v>
      </c>
      <c r="D576" s="10">
        <v>1</v>
      </c>
      <c r="E576" s="9">
        <f t="shared" si="93"/>
        <v>87.9</v>
      </c>
      <c r="F576" s="90">
        <v>44623</v>
      </c>
      <c r="G576" s="91">
        <f t="shared" ref="G576:G582" si="94">MONTH(F576)</f>
        <v>3</v>
      </c>
      <c r="H576" s="91" t="str">
        <f>VLOOKUP(Tabela2[[#This Row],[Meses(numero)]],MÊS!A$1:B$12,2)</f>
        <v>março</v>
      </c>
      <c r="I576" s="57">
        <f>DAY(Tabela2[[#This Row],[DATA]])</f>
        <v>3</v>
      </c>
      <c r="J576" s="92" t="s">
        <v>22</v>
      </c>
      <c r="K576" s="92" t="s">
        <v>350</v>
      </c>
      <c r="L576" s="92" t="s">
        <v>331</v>
      </c>
    </row>
    <row r="577" spans="1:12" x14ac:dyDescent="0.25">
      <c r="A577" s="89" t="s">
        <v>208</v>
      </c>
      <c r="B577" s="93" t="s">
        <v>361</v>
      </c>
      <c r="C577" s="9">
        <v>279</v>
      </c>
      <c r="D577" s="10">
        <v>1</v>
      </c>
      <c r="E577" s="9">
        <f t="shared" si="93"/>
        <v>279</v>
      </c>
      <c r="F577" s="90">
        <v>44623</v>
      </c>
      <c r="G577" s="91">
        <f t="shared" si="94"/>
        <v>3</v>
      </c>
      <c r="H577" s="91" t="str">
        <f>VLOOKUP(Tabela2[[#This Row],[Meses(numero)]],MÊS!A$1:B$12,2)</f>
        <v>março</v>
      </c>
      <c r="I577" s="57">
        <f>DAY(Tabela2[[#This Row],[DATA]])</f>
        <v>3</v>
      </c>
      <c r="J577" s="92" t="s">
        <v>22</v>
      </c>
      <c r="K577" s="92" t="s">
        <v>328</v>
      </c>
      <c r="L577" s="92" t="s">
        <v>362</v>
      </c>
    </row>
    <row r="578" spans="1:12" x14ac:dyDescent="0.25">
      <c r="A578" s="89" t="s">
        <v>212</v>
      </c>
      <c r="B578" s="93" t="s">
        <v>65</v>
      </c>
      <c r="C578" s="9">
        <v>78.900000000000006</v>
      </c>
      <c r="D578" s="10">
        <v>1</v>
      </c>
      <c r="E578" s="9">
        <f t="shared" si="93"/>
        <v>78.900000000000006</v>
      </c>
      <c r="F578" s="90">
        <v>44624</v>
      </c>
      <c r="G578" s="91">
        <f t="shared" si="94"/>
        <v>3</v>
      </c>
      <c r="H578" s="91" t="str">
        <f>VLOOKUP(Tabela2[[#This Row],[Meses(numero)]],MÊS!A$1:B$12,2)</f>
        <v>março</v>
      </c>
      <c r="I578" s="57">
        <f>DAY(Tabela2[[#This Row],[DATA]])</f>
        <v>4</v>
      </c>
      <c r="J578" s="92" t="s">
        <v>22</v>
      </c>
      <c r="K578" s="92" t="s">
        <v>328</v>
      </c>
      <c r="L578" s="92" t="s">
        <v>338</v>
      </c>
    </row>
    <row r="579" spans="1:12" x14ac:dyDescent="0.25">
      <c r="A579" s="89" t="s">
        <v>73</v>
      </c>
      <c r="B579" s="93" t="s">
        <v>363</v>
      </c>
      <c r="C579" s="9">
        <v>239.92</v>
      </c>
      <c r="D579" s="10">
        <v>1</v>
      </c>
      <c r="E579" s="9">
        <f t="shared" ref="E579:E591" si="95">C579*D579</f>
        <v>239.92</v>
      </c>
      <c r="F579" s="90">
        <v>44623</v>
      </c>
      <c r="G579" s="91">
        <f t="shared" si="94"/>
        <v>3</v>
      </c>
      <c r="H579" s="91" t="str">
        <f>VLOOKUP(Tabela2[[#This Row],[Meses(numero)]],MÊS!A$1:B$12,2)</f>
        <v>março</v>
      </c>
      <c r="I579" s="57">
        <f>DAY(Tabela2[[#This Row],[DATA]])</f>
        <v>3</v>
      </c>
      <c r="J579" s="92" t="s">
        <v>40</v>
      </c>
      <c r="K579" s="92" t="s">
        <v>329</v>
      </c>
      <c r="L579" s="92" t="s">
        <v>364</v>
      </c>
    </row>
    <row r="580" spans="1:12" x14ac:dyDescent="0.25">
      <c r="A580" s="89" t="s">
        <v>0</v>
      </c>
      <c r="B580" s="93" t="s">
        <v>365</v>
      </c>
      <c r="C580" s="9">
        <v>89.9</v>
      </c>
      <c r="D580" s="10">
        <v>1</v>
      </c>
      <c r="E580" s="9">
        <f t="shared" si="95"/>
        <v>89.9</v>
      </c>
      <c r="F580" s="90">
        <v>44625</v>
      </c>
      <c r="G580" s="91">
        <f t="shared" si="94"/>
        <v>3</v>
      </c>
      <c r="H580" s="91" t="str">
        <f>VLOOKUP(Tabela2[[#This Row],[Meses(numero)]],MÊS!A$1:B$12,2)</f>
        <v>março</v>
      </c>
      <c r="I580" s="57">
        <f>DAY(Tabela2[[#This Row],[DATA]])</f>
        <v>5</v>
      </c>
      <c r="J580" s="92" t="s">
        <v>22</v>
      </c>
      <c r="K580" s="92" t="s">
        <v>328</v>
      </c>
      <c r="L580" s="92" t="s">
        <v>331</v>
      </c>
    </row>
    <row r="581" spans="1:12" x14ac:dyDescent="0.25">
      <c r="A581" s="89" t="s">
        <v>0</v>
      </c>
      <c r="B581" s="93" t="s">
        <v>366</v>
      </c>
      <c r="C581" s="9">
        <v>89.9</v>
      </c>
      <c r="D581" s="10">
        <v>1</v>
      </c>
      <c r="E581" s="9">
        <f t="shared" si="95"/>
        <v>89.9</v>
      </c>
      <c r="F581" s="90">
        <v>44624</v>
      </c>
      <c r="G581" s="91">
        <f t="shared" si="94"/>
        <v>3</v>
      </c>
      <c r="H581" s="91" t="str">
        <f>VLOOKUP(Tabela2[[#This Row],[Meses(numero)]],MÊS!A$1:B$12,2)</f>
        <v>março</v>
      </c>
      <c r="I581" s="57">
        <f>DAY(Tabela2[[#This Row],[DATA]])</f>
        <v>4</v>
      </c>
      <c r="J581" s="92" t="s">
        <v>22</v>
      </c>
      <c r="K581" s="92" t="s">
        <v>332</v>
      </c>
      <c r="L581" s="92" t="s">
        <v>338</v>
      </c>
    </row>
    <row r="582" spans="1:12" x14ac:dyDescent="0.25">
      <c r="A582" s="89" t="s">
        <v>0</v>
      </c>
      <c r="B582" s="93" t="s">
        <v>14</v>
      </c>
      <c r="C582" s="9">
        <v>89.9</v>
      </c>
      <c r="D582" s="10">
        <v>1</v>
      </c>
      <c r="E582" s="9">
        <f t="shared" si="95"/>
        <v>89.9</v>
      </c>
      <c r="F582" s="90">
        <v>44624</v>
      </c>
      <c r="G582" s="91">
        <f t="shared" si="94"/>
        <v>3</v>
      </c>
      <c r="H582" s="91" t="str">
        <f>VLOOKUP(Tabela2[[#This Row],[Meses(numero)]],MÊS!A$1:B$12,2)</f>
        <v>março</v>
      </c>
      <c r="I582" s="57">
        <f>DAY(Tabela2[[#This Row],[DATA]])</f>
        <v>4</v>
      </c>
      <c r="J582" s="92" t="s">
        <v>22</v>
      </c>
      <c r="K582" s="92" t="s">
        <v>329</v>
      </c>
      <c r="L582" s="92" t="s">
        <v>331</v>
      </c>
    </row>
    <row r="583" spans="1:12" x14ac:dyDescent="0.25">
      <c r="A583" s="89" t="s">
        <v>8</v>
      </c>
      <c r="B583" s="93" t="s">
        <v>367</v>
      </c>
      <c r="C583" s="9">
        <v>170</v>
      </c>
      <c r="D583" s="10">
        <v>1</v>
      </c>
      <c r="E583" s="9">
        <f t="shared" si="95"/>
        <v>170</v>
      </c>
      <c r="F583" s="90">
        <v>44626</v>
      </c>
      <c r="G583" s="91">
        <f t="shared" ref="G583:G591" si="96">MONTH(F583)</f>
        <v>3</v>
      </c>
      <c r="H583" s="91" t="str">
        <f>VLOOKUP(Tabela2[[#This Row],[Meses(numero)]],MÊS!A$1:B$12,2)</f>
        <v>março</v>
      </c>
      <c r="I583" s="57">
        <f>DAY(Tabela2[[#This Row],[DATA]])</f>
        <v>6</v>
      </c>
      <c r="J583" s="92" t="s">
        <v>22</v>
      </c>
      <c r="K583" s="92" t="s">
        <v>329</v>
      </c>
      <c r="L583" s="92" t="s">
        <v>354</v>
      </c>
    </row>
    <row r="584" spans="1:12" x14ac:dyDescent="0.25">
      <c r="A584" s="89" t="s">
        <v>0</v>
      </c>
      <c r="B584" s="93" t="s">
        <v>368</v>
      </c>
      <c r="C584" s="9">
        <v>89.9</v>
      </c>
      <c r="D584" s="10">
        <v>1</v>
      </c>
      <c r="E584" s="9">
        <f t="shared" si="95"/>
        <v>89.9</v>
      </c>
      <c r="F584" s="90">
        <v>44626</v>
      </c>
      <c r="G584" s="91">
        <f t="shared" si="96"/>
        <v>3</v>
      </c>
      <c r="H584" s="91" t="str">
        <f>VLOOKUP(Tabela2[[#This Row],[Meses(numero)]],MÊS!A$1:B$12,2)</f>
        <v>março</v>
      </c>
      <c r="I584" s="57">
        <f>DAY(Tabela2[[#This Row],[DATA]])</f>
        <v>6</v>
      </c>
      <c r="J584" s="92" t="s">
        <v>22</v>
      </c>
      <c r="K584" s="92" t="s">
        <v>332</v>
      </c>
      <c r="L584" s="92" t="s">
        <v>354</v>
      </c>
    </row>
    <row r="585" spans="1:12" x14ac:dyDescent="0.25">
      <c r="A585" s="89" t="s">
        <v>0</v>
      </c>
      <c r="B585" s="93" t="s">
        <v>369</v>
      </c>
      <c r="C585" s="9">
        <v>87.9</v>
      </c>
      <c r="D585" s="10">
        <v>1</v>
      </c>
      <c r="E585" s="9">
        <f t="shared" si="95"/>
        <v>87.9</v>
      </c>
      <c r="F585" s="90">
        <v>44626</v>
      </c>
      <c r="G585" s="91">
        <f t="shared" si="96"/>
        <v>3</v>
      </c>
      <c r="H585" s="91" t="str">
        <f>VLOOKUP(Tabela2[[#This Row],[Meses(numero)]],MÊS!A$1:B$12,2)</f>
        <v>março</v>
      </c>
      <c r="I585" s="57">
        <f>DAY(Tabela2[[#This Row],[DATA]])</f>
        <v>6</v>
      </c>
      <c r="J585" s="92" t="s">
        <v>22</v>
      </c>
      <c r="K585" s="92" t="s">
        <v>328</v>
      </c>
      <c r="L585" s="92" t="s">
        <v>338</v>
      </c>
    </row>
    <row r="586" spans="1:12" x14ac:dyDescent="0.25">
      <c r="A586" s="89" t="s">
        <v>0</v>
      </c>
      <c r="B586" s="93" t="s">
        <v>355</v>
      </c>
      <c r="C586" s="9">
        <v>89.9</v>
      </c>
      <c r="D586" s="10">
        <v>1</v>
      </c>
      <c r="E586" s="9">
        <f t="shared" si="95"/>
        <v>89.9</v>
      </c>
      <c r="F586" s="90">
        <v>44626</v>
      </c>
      <c r="G586" s="91">
        <f t="shared" si="96"/>
        <v>3</v>
      </c>
      <c r="H586" s="91" t="str">
        <f>VLOOKUP(Tabela2[[#This Row],[Meses(numero)]],MÊS!A$1:B$12,2)</f>
        <v>março</v>
      </c>
      <c r="I586" s="57">
        <f>DAY(Tabela2[[#This Row],[DATA]])</f>
        <v>6</v>
      </c>
      <c r="J586" s="92" t="s">
        <v>22</v>
      </c>
      <c r="K586" s="92" t="s">
        <v>329</v>
      </c>
      <c r="L586" s="92" t="s">
        <v>338</v>
      </c>
    </row>
    <row r="587" spans="1:12" x14ac:dyDescent="0.25">
      <c r="A587" s="89" t="s">
        <v>0</v>
      </c>
      <c r="B587" s="93" t="s">
        <v>370</v>
      </c>
      <c r="C587" s="9">
        <v>89.9</v>
      </c>
      <c r="D587" s="10">
        <v>1</v>
      </c>
      <c r="E587" s="9">
        <f t="shared" si="95"/>
        <v>89.9</v>
      </c>
      <c r="F587" s="90">
        <v>44626</v>
      </c>
      <c r="G587" s="91">
        <f t="shared" si="96"/>
        <v>3</v>
      </c>
      <c r="H587" s="91" t="str">
        <f>VLOOKUP(Tabela2[[#This Row],[Meses(numero)]],MÊS!A$1:B$12,2)</f>
        <v>março</v>
      </c>
      <c r="I587" s="57">
        <f>DAY(Tabela2[[#This Row],[DATA]])</f>
        <v>6</v>
      </c>
      <c r="J587" s="92" t="s">
        <v>22</v>
      </c>
      <c r="K587" s="92" t="s">
        <v>328</v>
      </c>
      <c r="L587" s="92" t="s">
        <v>354</v>
      </c>
    </row>
    <row r="588" spans="1:12" x14ac:dyDescent="0.25">
      <c r="A588" s="89" t="s">
        <v>212</v>
      </c>
      <c r="B588" s="93" t="s">
        <v>59</v>
      </c>
      <c r="C588" s="9">
        <v>69.900000000000006</v>
      </c>
      <c r="D588" s="10">
        <v>9</v>
      </c>
      <c r="E588" s="9">
        <f t="shared" si="95"/>
        <v>629.1</v>
      </c>
      <c r="F588" s="90">
        <v>44626</v>
      </c>
      <c r="G588" s="91">
        <f t="shared" si="96"/>
        <v>3</v>
      </c>
      <c r="H588" s="91" t="str">
        <f>VLOOKUP(Tabela2[[#This Row],[Meses(numero)]],MÊS!A$1:B$12,2)</f>
        <v>março</v>
      </c>
      <c r="I588" s="57">
        <f>DAY(Tabela2[[#This Row],[DATA]])</f>
        <v>6</v>
      </c>
      <c r="J588" s="92" t="s">
        <v>22</v>
      </c>
      <c r="K588" s="92" t="s">
        <v>371</v>
      </c>
      <c r="L588" s="92" t="s">
        <v>334</v>
      </c>
    </row>
    <row r="589" spans="1:12" x14ac:dyDescent="0.25">
      <c r="A589" s="89" t="s">
        <v>212</v>
      </c>
      <c r="B589" s="93" t="s">
        <v>59</v>
      </c>
      <c r="C589" s="9">
        <v>69.900000000000006</v>
      </c>
      <c r="D589" s="10">
        <v>4</v>
      </c>
      <c r="E589" s="9">
        <f t="shared" si="95"/>
        <v>279.60000000000002</v>
      </c>
      <c r="F589" s="90">
        <v>44626</v>
      </c>
      <c r="G589" s="91">
        <f t="shared" si="96"/>
        <v>3</v>
      </c>
      <c r="H589" s="91" t="str">
        <f>VLOOKUP(Tabela2[[#This Row],[Meses(numero)]],MÊS!A$1:B$12,2)</f>
        <v>março</v>
      </c>
      <c r="I589" s="57">
        <f>DAY(Tabela2[[#This Row],[DATA]])</f>
        <v>6</v>
      </c>
      <c r="J589" s="92" t="s">
        <v>22</v>
      </c>
      <c r="K589" s="92" t="s">
        <v>329</v>
      </c>
      <c r="L589" s="92" t="s">
        <v>334</v>
      </c>
    </row>
    <row r="590" spans="1:12" x14ac:dyDescent="0.25">
      <c r="A590" s="89" t="s">
        <v>203</v>
      </c>
      <c r="B590" s="94" t="s">
        <v>372</v>
      </c>
      <c r="C590" s="9">
        <v>336</v>
      </c>
      <c r="D590" s="10">
        <v>1</v>
      </c>
      <c r="E590" s="9">
        <f t="shared" si="95"/>
        <v>336</v>
      </c>
      <c r="F590" s="90">
        <v>44626</v>
      </c>
      <c r="G590" s="91">
        <f t="shared" si="96"/>
        <v>3</v>
      </c>
      <c r="H590" s="91" t="str">
        <f>VLOOKUP(Tabela2[[#This Row],[Meses(numero)]],MÊS!A$1:B$12,2)</f>
        <v>março</v>
      </c>
      <c r="I590" s="57">
        <f>DAY(Tabela2[[#This Row],[DATA]])</f>
        <v>6</v>
      </c>
      <c r="J590" s="92" t="s">
        <v>40</v>
      </c>
      <c r="K590" s="92"/>
      <c r="L590" s="92" t="s">
        <v>362</v>
      </c>
    </row>
    <row r="591" spans="1:12" x14ac:dyDescent="0.25">
      <c r="A591" s="89" t="s">
        <v>11</v>
      </c>
      <c r="B591" s="93" t="s">
        <v>19</v>
      </c>
      <c r="C591" s="9">
        <v>386.4</v>
      </c>
      <c r="D591" s="10">
        <v>1</v>
      </c>
      <c r="E591" s="9">
        <f t="shared" si="95"/>
        <v>386.4</v>
      </c>
      <c r="F591" s="90">
        <v>44626</v>
      </c>
      <c r="G591" s="91">
        <f t="shared" si="96"/>
        <v>3</v>
      </c>
      <c r="H591" s="91" t="str">
        <f>VLOOKUP(Tabela2[[#This Row],[Meses(numero)]],MÊS!A$1:B$12,2)</f>
        <v>março</v>
      </c>
      <c r="I591" s="57">
        <f>DAY(Tabela2[[#This Row],[DATA]])</f>
        <v>6</v>
      </c>
      <c r="J591" s="92" t="s">
        <v>40</v>
      </c>
      <c r="K591" s="92"/>
      <c r="L591" s="92" t="s">
        <v>373</v>
      </c>
    </row>
    <row r="592" spans="1:12" x14ac:dyDescent="0.25">
      <c r="A592" s="89" t="s">
        <v>0</v>
      </c>
      <c r="B592" s="93" t="s">
        <v>348</v>
      </c>
      <c r="C592" s="9">
        <v>87.9</v>
      </c>
      <c r="D592" s="10">
        <v>1</v>
      </c>
      <c r="E592" s="9">
        <f t="shared" ref="E592:E599" si="97">C592*D592</f>
        <v>87.9</v>
      </c>
      <c r="F592" s="90">
        <v>44627</v>
      </c>
      <c r="G592" s="91">
        <f t="shared" ref="G592:G599" si="98">MONTH(F592)</f>
        <v>3</v>
      </c>
      <c r="H592" s="91" t="str">
        <f>VLOOKUP(Tabela2[[#This Row],[Meses(numero)]],MÊS!A$1:B$12,2)</f>
        <v>março</v>
      </c>
      <c r="I592" s="57">
        <f>DAY(Tabela2[[#This Row],[DATA]])</f>
        <v>7</v>
      </c>
      <c r="J592" s="92" t="s">
        <v>22</v>
      </c>
      <c r="K592" s="92" t="s">
        <v>332</v>
      </c>
      <c r="L592" s="92" t="s">
        <v>354</v>
      </c>
    </row>
    <row r="593" spans="1:12" x14ac:dyDescent="0.25">
      <c r="A593" s="89" t="s">
        <v>212</v>
      </c>
      <c r="B593" s="93" t="s">
        <v>59</v>
      </c>
      <c r="C593" s="9">
        <v>69.900000000000006</v>
      </c>
      <c r="D593" s="10">
        <v>6</v>
      </c>
      <c r="E593" s="9">
        <f t="shared" si="97"/>
        <v>419.40000000000003</v>
      </c>
      <c r="F593" s="90">
        <v>44627</v>
      </c>
      <c r="G593" s="91">
        <f t="shared" si="98"/>
        <v>3</v>
      </c>
      <c r="H593" s="91" t="str">
        <f>VLOOKUP(Tabela2[[#This Row],[Meses(numero)]],MÊS!A$1:B$12,2)</f>
        <v>março</v>
      </c>
      <c r="I593" s="57">
        <f>DAY(Tabela2[[#This Row],[DATA]])</f>
        <v>7</v>
      </c>
      <c r="J593" s="92" t="s">
        <v>22</v>
      </c>
      <c r="K593" s="92" t="s">
        <v>332</v>
      </c>
      <c r="L593" s="92" t="s">
        <v>334</v>
      </c>
    </row>
    <row r="594" spans="1:12" x14ac:dyDescent="0.25">
      <c r="A594" s="89" t="s">
        <v>0</v>
      </c>
      <c r="B594" s="93" t="s">
        <v>47</v>
      </c>
      <c r="C594" s="9">
        <v>86.9</v>
      </c>
      <c r="D594" s="10">
        <v>1</v>
      </c>
      <c r="E594" s="9">
        <f t="shared" si="97"/>
        <v>86.9</v>
      </c>
      <c r="F594" s="90">
        <v>44628</v>
      </c>
      <c r="G594" s="91">
        <f t="shared" si="98"/>
        <v>3</v>
      </c>
      <c r="H594" s="91" t="str">
        <f>VLOOKUP(Tabela2[[#This Row],[Meses(numero)]],MÊS!A$1:B$12,2)</f>
        <v>março</v>
      </c>
      <c r="I594" s="57">
        <f>DAY(Tabela2[[#This Row],[DATA]])</f>
        <v>8</v>
      </c>
      <c r="J594" s="92" t="s">
        <v>22</v>
      </c>
      <c r="K594" s="92" t="s">
        <v>328</v>
      </c>
      <c r="L594" s="92" t="s">
        <v>338</v>
      </c>
    </row>
    <row r="595" spans="1:12" x14ac:dyDescent="0.25">
      <c r="A595" s="89" t="s">
        <v>374</v>
      </c>
      <c r="B595" s="93" t="s">
        <v>411</v>
      </c>
      <c r="C595" s="9">
        <v>260</v>
      </c>
      <c r="D595" s="10">
        <v>1</v>
      </c>
      <c r="E595" s="9">
        <f t="shared" si="97"/>
        <v>260</v>
      </c>
      <c r="F595" s="90">
        <v>44629</v>
      </c>
      <c r="G595" s="91">
        <f t="shared" si="98"/>
        <v>3</v>
      </c>
      <c r="H595" s="91" t="str">
        <f>VLOOKUP(Tabela2[[#This Row],[Meses(numero)]],MÊS!A$1:B$12,2)</f>
        <v>março</v>
      </c>
      <c r="I595" s="57">
        <f>DAY(Tabela2[[#This Row],[DATA]])</f>
        <v>9</v>
      </c>
      <c r="J595" s="92" t="s">
        <v>22</v>
      </c>
      <c r="K595" s="92" t="s">
        <v>371</v>
      </c>
      <c r="L595" s="92" t="s">
        <v>375</v>
      </c>
    </row>
    <row r="596" spans="1:12" x14ac:dyDescent="0.25">
      <c r="A596" s="89" t="s">
        <v>73</v>
      </c>
      <c r="B596" s="94" t="s">
        <v>376</v>
      </c>
      <c r="C596" s="9">
        <v>239.2</v>
      </c>
      <c r="D596" s="10">
        <v>1</v>
      </c>
      <c r="E596" s="9">
        <f t="shared" si="97"/>
        <v>239.2</v>
      </c>
      <c r="F596" s="90">
        <v>44628</v>
      </c>
      <c r="G596" s="91">
        <f t="shared" si="98"/>
        <v>3</v>
      </c>
      <c r="H596" s="91" t="str">
        <f>VLOOKUP(Tabela2[[#This Row],[Meses(numero)]],MÊS!A$1:B$12,2)</f>
        <v>março</v>
      </c>
      <c r="I596" s="57">
        <f>DAY(Tabela2[[#This Row],[DATA]])</f>
        <v>8</v>
      </c>
      <c r="J596" s="92" t="s">
        <v>40</v>
      </c>
      <c r="K596" s="92" t="s">
        <v>325</v>
      </c>
      <c r="L596" s="92" t="s">
        <v>362</v>
      </c>
    </row>
    <row r="597" spans="1:12" x14ac:dyDescent="0.25">
      <c r="A597" s="89" t="s">
        <v>0</v>
      </c>
      <c r="B597" s="93" t="s">
        <v>355</v>
      </c>
      <c r="C597" s="9">
        <v>89.9</v>
      </c>
      <c r="D597" s="10">
        <v>1</v>
      </c>
      <c r="E597" s="9">
        <f t="shared" si="97"/>
        <v>89.9</v>
      </c>
      <c r="F597" s="90">
        <v>44629</v>
      </c>
      <c r="G597" s="91">
        <f t="shared" si="98"/>
        <v>3</v>
      </c>
      <c r="H597" s="91" t="str">
        <f>VLOOKUP(Tabela2[[#This Row],[Meses(numero)]],MÊS!A$1:B$12,2)</f>
        <v>março</v>
      </c>
      <c r="I597" s="57">
        <f>DAY(Tabela2[[#This Row],[DATA]])</f>
        <v>9</v>
      </c>
      <c r="J597" s="92" t="s">
        <v>22</v>
      </c>
      <c r="K597" s="92" t="s">
        <v>328</v>
      </c>
      <c r="L597" s="92" t="s">
        <v>377</v>
      </c>
    </row>
    <row r="598" spans="1:12" x14ac:dyDescent="0.25">
      <c r="A598" s="89" t="s">
        <v>16</v>
      </c>
      <c r="B598" s="94" t="s">
        <v>378</v>
      </c>
      <c r="C598" s="9">
        <v>377.5</v>
      </c>
      <c r="D598" s="10">
        <v>1</v>
      </c>
      <c r="E598" s="9">
        <f t="shared" si="97"/>
        <v>377.5</v>
      </c>
      <c r="F598" s="90">
        <v>44630</v>
      </c>
      <c r="G598" s="91">
        <f t="shared" si="98"/>
        <v>3</v>
      </c>
      <c r="H598" s="91" t="str">
        <f>VLOOKUP(Tabela2[[#This Row],[Meses(numero)]],MÊS!A$1:B$12,2)</f>
        <v>março</v>
      </c>
      <c r="I598" s="57">
        <f>DAY(Tabela2[[#This Row],[DATA]])</f>
        <v>10</v>
      </c>
      <c r="J598" s="92" t="s">
        <v>40</v>
      </c>
      <c r="K598" s="92" t="s">
        <v>329</v>
      </c>
      <c r="L598" s="92" t="s">
        <v>338</v>
      </c>
    </row>
    <row r="599" spans="1:12" x14ac:dyDescent="0.25">
      <c r="A599" s="89" t="s">
        <v>16</v>
      </c>
      <c r="B599" s="93" t="s">
        <v>379</v>
      </c>
      <c r="C599" s="9">
        <v>328.44</v>
      </c>
      <c r="D599" s="10">
        <v>1</v>
      </c>
      <c r="E599" s="9">
        <f t="shared" si="97"/>
        <v>328.44</v>
      </c>
      <c r="F599" s="90">
        <v>44629</v>
      </c>
      <c r="G599" s="91">
        <f t="shared" si="98"/>
        <v>3</v>
      </c>
      <c r="H599" s="91" t="str">
        <f>VLOOKUP(Tabela2[[#This Row],[Meses(numero)]],MÊS!A$1:B$12,2)</f>
        <v>março</v>
      </c>
      <c r="I599" s="57">
        <f>DAY(Tabela2[[#This Row],[DATA]])</f>
        <v>9</v>
      </c>
      <c r="J599" s="92" t="s">
        <v>40</v>
      </c>
      <c r="K599" s="92" t="s">
        <v>328</v>
      </c>
      <c r="L599" s="92" t="s">
        <v>373</v>
      </c>
    </row>
    <row r="600" spans="1:12" x14ac:dyDescent="0.25">
      <c r="A600" s="105" t="s">
        <v>0</v>
      </c>
      <c r="B600" s="103" t="s">
        <v>380</v>
      </c>
      <c r="C600" s="106">
        <v>87.9</v>
      </c>
      <c r="D600" s="104">
        <v>1</v>
      </c>
      <c r="E600" s="3">
        <f t="shared" ref="E600:E603" si="99">C600*D600</f>
        <v>87.9</v>
      </c>
      <c r="F600" s="99">
        <v>44631</v>
      </c>
      <c r="G600" s="100">
        <f t="shared" ref="G600:G605" si="100">MONTH(F600)</f>
        <v>3</v>
      </c>
      <c r="H600" s="91" t="str">
        <f>VLOOKUP(Tabela2[[#This Row],[Meses(numero)]],MÊS!A$1:B$12,2)</f>
        <v>março</v>
      </c>
      <c r="I600" s="101">
        <f>DAY(Tabela2[[#This Row],[DATA]])</f>
        <v>11</v>
      </c>
      <c r="J600" s="102" t="s">
        <v>22</v>
      </c>
      <c r="K600" s="102" t="s">
        <v>332</v>
      </c>
      <c r="L600" s="107" t="s">
        <v>377</v>
      </c>
    </row>
    <row r="601" spans="1:12" x14ac:dyDescent="0.25">
      <c r="A601" s="40" t="s">
        <v>0</v>
      </c>
      <c r="B601" s="36" t="s">
        <v>381</v>
      </c>
      <c r="C601" s="3">
        <v>87.9</v>
      </c>
      <c r="D601" s="4">
        <v>1</v>
      </c>
      <c r="E601" s="3">
        <f t="shared" si="99"/>
        <v>87.9</v>
      </c>
      <c r="F601" s="34">
        <v>44631</v>
      </c>
      <c r="G601" s="35">
        <f t="shared" si="100"/>
        <v>3</v>
      </c>
      <c r="H601" s="91" t="str">
        <f>VLOOKUP(Tabela2[[#This Row],[Meses(numero)]],MÊS!A$1:B$12,2)</f>
        <v>março</v>
      </c>
      <c r="I601" s="56">
        <f>DAY(Tabela2[[#This Row],[DATA]])</f>
        <v>11</v>
      </c>
      <c r="J601" s="58" t="s">
        <v>22</v>
      </c>
      <c r="K601" s="58" t="s">
        <v>329</v>
      </c>
      <c r="L601" s="65" t="s">
        <v>338</v>
      </c>
    </row>
    <row r="602" spans="1:12" x14ac:dyDescent="0.25">
      <c r="A602" s="105" t="s">
        <v>0</v>
      </c>
      <c r="B602" s="103" t="s">
        <v>382</v>
      </c>
      <c r="C602" s="106">
        <v>87.9</v>
      </c>
      <c r="D602" s="104">
        <v>1</v>
      </c>
      <c r="E602" s="3">
        <f t="shared" si="99"/>
        <v>87.9</v>
      </c>
      <c r="F602" s="99">
        <v>44631</v>
      </c>
      <c r="G602" s="100">
        <f t="shared" si="100"/>
        <v>3</v>
      </c>
      <c r="H602" s="91" t="str">
        <f>VLOOKUP(Tabela2[[#This Row],[Meses(numero)]],MÊS!A$1:B$12,2)</f>
        <v>março</v>
      </c>
      <c r="I602" s="101">
        <f>DAY(Tabela2[[#This Row],[DATA]])</f>
        <v>11</v>
      </c>
      <c r="J602" s="102" t="s">
        <v>22</v>
      </c>
      <c r="K602" s="102" t="s">
        <v>329</v>
      </c>
      <c r="L602" s="107" t="s">
        <v>377</v>
      </c>
    </row>
    <row r="603" spans="1:12" x14ac:dyDescent="0.25">
      <c r="A603" s="48" t="s">
        <v>212</v>
      </c>
      <c r="B603" s="46" t="s">
        <v>59</v>
      </c>
      <c r="C603" s="9">
        <v>69.900000000000006</v>
      </c>
      <c r="D603" s="10">
        <v>12</v>
      </c>
      <c r="E603" s="9">
        <f t="shared" si="99"/>
        <v>838.80000000000007</v>
      </c>
      <c r="F603" s="34">
        <v>44631</v>
      </c>
      <c r="G603" s="35">
        <f t="shared" si="100"/>
        <v>3</v>
      </c>
      <c r="H603" s="91" t="str">
        <f>VLOOKUP(Tabela2[[#This Row],[Meses(numero)]],MÊS!A$1:B$12,2)</f>
        <v>março</v>
      </c>
      <c r="I603" s="56">
        <f>DAY(Tabela2[[#This Row],[DATA]])</f>
        <v>11</v>
      </c>
      <c r="J603" s="58" t="s">
        <v>22</v>
      </c>
      <c r="K603" s="58" t="s">
        <v>350</v>
      </c>
      <c r="L603" s="36" t="s">
        <v>334</v>
      </c>
    </row>
    <row r="604" spans="1:12" x14ac:dyDescent="0.25">
      <c r="A604" s="89" t="s">
        <v>82</v>
      </c>
      <c r="B604" s="93" t="s">
        <v>383</v>
      </c>
      <c r="C604" s="106">
        <v>87.9</v>
      </c>
      <c r="D604" s="10">
        <v>1</v>
      </c>
      <c r="E604" s="9">
        <f>C604*D604</f>
        <v>87.9</v>
      </c>
      <c r="F604" s="90">
        <v>44630</v>
      </c>
      <c r="G604" s="91">
        <f t="shared" si="100"/>
        <v>3</v>
      </c>
      <c r="H604" s="91" t="str">
        <f>VLOOKUP(Tabela2[[#This Row],[Meses(numero)]],MÊS!A$1:B$12,2)</f>
        <v>março</v>
      </c>
      <c r="I604" s="57">
        <f>DAY(Tabela2[[#This Row],[DATA]])</f>
        <v>10</v>
      </c>
      <c r="J604" s="58" t="s">
        <v>22</v>
      </c>
      <c r="K604" s="92" t="s">
        <v>328</v>
      </c>
      <c r="L604" s="92" t="s">
        <v>356</v>
      </c>
    </row>
    <row r="605" spans="1:12" x14ac:dyDescent="0.25">
      <c r="A605" s="89" t="s">
        <v>82</v>
      </c>
      <c r="B605" s="93" t="s">
        <v>383</v>
      </c>
      <c r="C605" s="108">
        <v>79.900000000000006</v>
      </c>
      <c r="D605" s="10">
        <v>1</v>
      </c>
      <c r="E605" s="9">
        <f>C605*D605</f>
        <v>79.900000000000006</v>
      </c>
      <c r="F605" s="90">
        <v>44630</v>
      </c>
      <c r="G605" s="91">
        <f t="shared" si="100"/>
        <v>3</v>
      </c>
      <c r="H605" s="91" t="str">
        <f>VLOOKUP(Tabela2[[#This Row],[Meses(numero)]],MÊS!A$1:B$12,2)</f>
        <v>março</v>
      </c>
      <c r="I605" s="57">
        <f>DAY(Tabela2[[#This Row],[DATA]])</f>
        <v>10</v>
      </c>
      <c r="J605" s="58" t="s">
        <v>22</v>
      </c>
      <c r="K605" s="92" t="s">
        <v>328</v>
      </c>
      <c r="L605" s="92" t="s">
        <v>338</v>
      </c>
    </row>
    <row r="606" spans="1:12" x14ac:dyDescent="0.25">
      <c r="A606" s="6"/>
      <c r="B606" s="2" t="s">
        <v>384</v>
      </c>
      <c r="C606" s="119">
        <v>260.10000000000002</v>
      </c>
      <c r="D606" s="125">
        <v>1</v>
      </c>
      <c r="E606" s="119">
        <f t="shared" ref="E606:E635" si="101">C606*D606</f>
        <v>260.10000000000002</v>
      </c>
      <c r="F606" s="120">
        <v>44673.98541666667</v>
      </c>
      <c r="G606" s="29">
        <f t="shared" ref="G606:G635" si="102">MONTH(F606)</f>
        <v>4</v>
      </c>
      <c r="H606" s="29" t="str">
        <f>VLOOKUP(Tabela2[[#This Row],[Meses(numero)]],MÊS!A$1:B$12,2)</f>
        <v>abril</v>
      </c>
      <c r="I606" s="121">
        <f>DAY(Tabela2[[#This Row],[DATA]])</f>
        <v>22</v>
      </c>
      <c r="J606" s="126" t="s">
        <v>22</v>
      </c>
      <c r="K606" s="30" t="s">
        <v>412</v>
      </c>
      <c r="L606" s="30" t="s">
        <v>417</v>
      </c>
    </row>
    <row r="607" spans="1:12" x14ac:dyDescent="0.25">
      <c r="A607" s="6"/>
      <c r="B607" s="2" t="s">
        <v>385</v>
      </c>
      <c r="C607" s="119">
        <v>254.15</v>
      </c>
      <c r="D607" s="125">
        <v>1</v>
      </c>
      <c r="E607" s="119">
        <f t="shared" si="101"/>
        <v>254.15</v>
      </c>
      <c r="F607" s="120">
        <v>44671.713888888888</v>
      </c>
      <c r="G607" s="29">
        <f t="shared" si="102"/>
        <v>4</v>
      </c>
      <c r="H607" s="29" t="str">
        <f>VLOOKUP(Tabela2[[#This Row],[Meses(numero)]],MÊS!A$1:B$12,2)</f>
        <v>abril</v>
      </c>
      <c r="I607" s="121">
        <f>DAY(Tabela2[[#This Row],[DATA]])</f>
        <v>20</v>
      </c>
      <c r="J607" s="126" t="s">
        <v>22</v>
      </c>
      <c r="K607" s="30" t="s">
        <v>413</v>
      </c>
      <c r="L607" s="30" t="s">
        <v>417</v>
      </c>
    </row>
    <row r="608" spans="1:12" x14ac:dyDescent="0.25">
      <c r="A608" s="6"/>
      <c r="B608" s="2" t="s">
        <v>59</v>
      </c>
      <c r="C608" s="119">
        <v>68.31</v>
      </c>
      <c r="D608" s="125">
        <v>1</v>
      </c>
      <c r="E608" s="119">
        <f t="shared" si="101"/>
        <v>68.31</v>
      </c>
      <c r="F608" s="120">
        <v>44671.65902777778</v>
      </c>
      <c r="G608" s="29">
        <f t="shared" si="102"/>
        <v>4</v>
      </c>
      <c r="H608" s="29" t="str">
        <f>VLOOKUP(Tabela2[[#This Row],[Meses(numero)]],MÊS!A$1:B$12,2)</f>
        <v>abril</v>
      </c>
      <c r="I608" s="121">
        <f>DAY(Tabela2[[#This Row],[DATA]])</f>
        <v>20</v>
      </c>
      <c r="J608" s="126" t="s">
        <v>22</v>
      </c>
      <c r="K608" s="30" t="s">
        <v>412</v>
      </c>
      <c r="L608" s="30" t="s">
        <v>418</v>
      </c>
    </row>
    <row r="609" spans="1:12" x14ac:dyDescent="0.25">
      <c r="A609" s="6"/>
      <c r="B609" s="2" t="s">
        <v>383</v>
      </c>
      <c r="C609" s="119">
        <v>79.900000000000006</v>
      </c>
      <c r="D609" s="125">
        <v>1</v>
      </c>
      <c r="E609" s="119">
        <f t="shared" si="101"/>
        <v>79.900000000000006</v>
      </c>
      <c r="F609" s="120">
        <v>44671.651388888888</v>
      </c>
      <c r="G609" s="29">
        <f t="shared" si="102"/>
        <v>4</v>
      </c>
      <c r="H609" s="29" t="str">
        <f>VLOOKUP(Tabela2[[#This Row],[Meses(numero)]],MÊS!A$1:B$12,2)</f>
        <v>abril</v>
      </c>
      <c r="I609" s="121">
        <f>DAY(Tabela2[[#This Row],[DATA]])</f>
        <v>20</v>
      </c>
      <c r="J609" s="126" t="s">
        <v>22</v>
      </c>
      <c r="K609" s="30" t="s">
        <v>414</v>
      </c>
      <c r="L609" s="30" t="s">
        <v>419</v>
      </c>
    </row>
    <row r="610" spans="1:12" x14ac:dyDescent="0.25">
      <c r="A610" s="6"/>
      <c r="B610" s="2" t="s">
        <v>65</v>
      </c>
      <c r="C610" s="119">
        <v>79.900000000000006</v>
      </c>
      <c r="D610" s="125">
        <v>1</v>
      </c>
      <c r="E610" s="119">
        <f t="shared" si="101"/>
        <v>79.900000000000006</v>
      </c>
      <c r="F610" s="120">
        <v>44670.71875</v>
      </c>
      <c r="G610" s="29">
        <f t="shared" si="102"/>
        <v>4</v>
      </c>
      <c r="H610" s="29" t="str">
        <f>VLOOKUP(Tabela2[[#This Row],[Meses(numero)]],MÊS!A$1:B$12,2)</f>
        <v>abril</v>
      </c>
      <c r="I610" s="121">
        <f>DAY(Tabela2[[#This Row],[DATA]])</f>
        <v>19</v>
      </c>
      <c r="J610" s="126" t="s">
        <v>22</v>
      </c>
      <c r="K610" s="30" t="s">
        <v>415</v>
      </c>
      <c r="L610" s="30" t="s">
        <v>418</v>
      </c>
    </row>
    <row r="611" spans="1:12" x14ac:dyDescent="0.25">
      <c r="A611" s="6"/>
      <c r="B611" s="2" t="s">
        <v>65</v>
      </c>
      <c r="C611" s="119">
        <v>79.900000000000006</v>
      </c>
      <c r="D611" s="125">
        <v>1</v>
      </c>
      <c r="E611" s="119">
        <f t="shared" si="101"/>
        <v>79.900000000000006</v>
      </c>
      <c r="F611" s="120">
        <v>44670.650694444441</v>
      </c>
      <c r="G611" s="29">
        <f t="shared" si="102"/>
        <v>4</v>
      </c>
      <c r="H611" s="29" t="str">
        <f>VLOOKUP(Tabela2[[#This Row],[Meses(numero)]],MÊS!A$1:B$12,2)</f>
        <v>abril</v>
      </c>
      <c r="I611" s="121">
        <f>DAY(Tabela2[[#This Row],[DATA]])</f>
        <v>19</v>
      </c>
      <c r="J611" s="126" t="s">
        <v>22</v>
      </c>
      <c r="K611" s="30" t="s">
        <v>414</v>
      </c>
      <c r="L611" s="30" t="s">
        <v>419</v>
      </c>
    </row>
    <row r="612" spans="1:12" x14ac:dyDescent="0.25">
      <c r="A612" s="6"/>
      <c r="B612" s="2" t="s">
        <v>59</v>
      </c>
      <c r="C612" s="119">
        <v>68.31</v>
      </c>
      <c r="D612" s="125">
        <v>1</v>
      </c>
      <c r="E612" s="119">
        <f t="shared" si="101"/>
        <v>68.31</v>
      </c>
      <c r="F612" s="120">
        <v>44670.595833333333</v>
      </c>
      <c r="G612" s="29">
        <f t="shared" si="102"/>
        <v>4</v>
      </c>
      <c r="H612" s="29" t="str">
        <f>VLOOKUP(Tabela2[[#This Row],[Meses(numero)]],MÊS!A$1:B$12,2)</f>
        <v>abril</v>
      </c>
      <c r="I612" s="121">
        <f>DAY(Tabela2[[#This Row],[DATA]])</f>
        <v>19</v>
      </c>
      <c r="J612" s="126" t="s">
        <v>22</v>
      </c>
      <c r="K612" s="30" t="s">
        <v>412</v>
      </c>
      <c r="L612" s="30" t="s">
        <v>420</v>
      </c>
    </row>
    <row r="613" spans="1:12" x14ac:dyDescent="0.25">
      <c r="A613" s="6"/>
      <c r="B613" s="2" t="s">
        <v>386</v>
      </c>
      <c r="C613" s="119">
        <v>280</v>
      </c>
      <c r="D613" s="125">
        <v>1</v>
      </c>
      <c r="E613" s="119">
        <f t="shared" si="101"/>
        <v>280</v>
      </c>
      <c r="F613" s="120">
        <v>44670.461805555555</v>
      </c>
      <c r="G613" s="29">
        <f t="shared" si="102"/>
        <v>4</v>
      </c>
      <c r="H613" s="29" t="str">
        <f>VLOOKUP(Tabela2[[#This Row],[Meses(numero)]],MÊS!A$1:B$12,2)</f>
        <v>abril</v>
      </c>
      <c r="I613" s="121">
        <f>DAY(Tabela2[[#This Row],[DATA]])</f>
        <v>19</v>
      </c>
      <c r="J613" s="126" t="s">
        <v>22</v>
      </c>
      <c r="K613" s="30" t="s">
        <v>413</v>
      </c>
      <c r="L613" s="30" t="s">
        <v>421</v>
      </c>
    </row>
    <row r="614" spans="1:12" x14ac:dyDescent="0.25">
      <c r="A614" s="6"/>
      <c r="B614" s="2" t="s">
        <v>387</v>
      </c>
      <c r="C614" s="119">
        <v>260.10000000000002</v>
      </c>
      <c r="D614" s="125">
        <v>1</v>
      </c>
      <c r="E614" s="119">
        <f t="shared" si="101"/>
        <v>260.10000000000002</v>
      </c>
      <c r="F614" s="120">
        <v>44669.94027777778</v>
      </c>
      <c r="G614" s="29">
        <f t="shared" si="102"/>
        <v>4</v>
      </c>
      <c r="H614" s="29" t="str">
        <f>VLOOKUP(Tabela2[[#This Row],[Meses(numero)]],MÊS!A$1:B$12,2)</f>
        <v>abril</v>
      </c>
      <c r="I614" s="121">
        <f>DAY(Tabela2[[#This Row],[DATA]])</f>
        <v>18</v>
      </c>
      <c r="J614" s="126" t="s">
        <v>22</v>
      </c>
      <c r="K614" s="30" t="s">
        <v>414</v>
      </c>
      <c r="L614" s="30" t="s">
        <v>422</v>
      </c>
    </row>
    <row r="615" spans="1:12" x14ac:dyDescent="0.25">
      <c r="A615" s="6"/>
      <c r="B615" s="2" t="s">
        <v>59</v>
      </c>
      <c r="C615" s="119">
        <v>68.31</v>
      </c>
      <c r="D615" s="125">
        <v>1</v>
      </c>
      <c r="E615" s="119">
        <f t="shared" si="101"/>
        <v>68.31</v>
      </c>
      <c r="F615" s="120">
        <v>44669.5625</v>
      </c>
      <c r="G615" s="29">
        <f t="shared" si="102"/>
        <v>4</v>
      </c>
      <c r="H615" s="29" t="str">
        <f>VLOOKUP(Tabela2[[#This Row],[Meses(numero)]],MÊS!A$1:B$12,2)</f>
        <v>abril</v>
      </c>
      <c r="I615" s="121">
        <f>DAY(Tabela2[[#This Row],[DATA]])</f>
        <v>18</v>
      </c>
      <c r="J615" s="126" t="s">
        <v>22</v>
      </c>
      <c r="K615" s="30" t="s">
        <v>412</v>
      </c>
      <c r="L615" s="30" t="s">
        <v>420</v>
      </c>
    </row>
    <row r="616" spans="1:12" x14ac:dyDescent="0.25">
      <c r="A616" s="6"/>
      <c r="B616" s="2" t="s">
        <v>388</v>
      </c>
      <c r="C616" s="119">
        <v>312.55</v>
      </c>
      <c r="D616" s="125">
        <v>1</v>
      </c>
      <c r="E616" s="119">
        <f t="shared" si="101"/>
        <v>312.55</v>
      </c>
      <c r="F616" s="120">
        <v>44665.76458333333</v>
      </c>
      <c r="G616" s="29">
        <f t="shared" si="102"/>
        <v>4</v>
      </c>
      <c r="H616" s="29" t="str">
        <f>VLOOKUP(Tabela2[[#This Row],[Meses(numero)]],MÊS!A$1:B$12,2)</f>
        <v>abril</v>
      </c>
      <c r="I616" s="121">
        <f>DAY(Tabela2[[#This Row],[DATA]])</f>
        <v>14</v>
      </c>
      <c r="J616" s="126" t="s">
        <v>22</v>
      </c>
      <c r="K616" s="30" t="s">
        <v>414</v>
      </c>
      <c r="L616" s="30" t="s">
        <v>423</v>
      </c>
    </row>
    <row r="617" spans="1:12" x14ac:dyDescent="0.25">
      <c r="A617" s="6"/>
      <c r="B617" s="2" t="s">
        <v>389</v>
      </c>
      <c r="C617" s="119">
        <v>79.900000000000006</v>
      </c>
      <c r="D617" s="125">
        <v>1</v>
      </c>
      <c r="E617" s="119">
        <f t="shared" si="101"/>
        <v>79.900000000000006</v>
      </c>
      <c r="F617" s="120">
        <v>44664.085416666669</v>
      </c>
      <c r="G617" s="29">
        <f t="shared" si="102"/>
        <v>4</v>
      </c>
      <c r="H617" s="29" t="str">
        <f>VLOOKUP(Tabela2[[#This Row],[Meses(numero)]],MÊS!A$1:B$12,2)</f>
        <v>abril</v>
      </c>
      <c r="I617" s="121">
        <f>DAY(Tabela2[[#This Row],[DATA]])</f>
        <v>13</v>
      </c>
      <c r="J617" s="126" t="s">
        <v>22</v>
      </c>
      <c r="K617" s="30" t="s">
        <v>413</v>
      </c>
      <c r="L617" s="30" t="s">
        <v>424</v>
      </c>
    </row>
    <row r="618" spans="1:12" x14ac:dyDescent="0.25">
      <c r="A618" s="6"/>
      <c r="B618" s="2" t="s">
        <v>59</v>
      </c>
      <c r="C618" s="119">
        <v>94</v>
      </c>
      <c r="D618" s="125">
        <v>1</v>
      </c>
      <c r="E618" s="119">
        <f t="shared" si="101"/>
        <v>94</v>
      </c>
      <c r="F618" s="120">
        <v>44663.490277777775</v>
      </c>
      <c r="G618" s="29">
        <f t="shared" si="102"/>
        <v>4</v>
      </c>
      <c r="H618" s="29" t="str">
        <f>VLOOKUP(Tabela2[[#This Row],[Meses(numero)]],MÊS!A$1:B$12,2)</f>
        <v>abril</v>
      </c>
      <c r="I618" s="121">
        <f>DAY(Tabela2[[#This Row],[DATA]])</f>
        <v>12</v>
      </c>
      <c r="J618" s="126" t="s">
        <v>22</v>
      </c>
      <c r="K618" s="30" t="s">
        <v>414</v>
      </c>
      <c r="L618" s="30" t="s">
        <v>425</v>
      </c>
    </row>
    <row r="619" spans="1:12" x14ac:dyDescent="0.25">
      <c r="A619" s="6"/>
      <c r="B619" s="2" t="s">
        <v>65</v>
      </c>
      <c r="C619" s="119">
        <v>79.900000000000006</v>
      </c>
      <c r="D619" s="125">
        <v>1</v>
      </c>
      <c r="E619" s="119">
        <f t="shared" si="101"/>
        <v>79.900000000000006</v>
      </c>
      <c r="F619" s="120">
        <v>44663.348611111112</v>
      </c>
      <c r="G619" s="29">
        <f t="shared" si="102"/>
        <v>4</v>
      </c>
      <c r="H619" s="29" t="str">
        <f>VLOOKUP(Tabela2[[#This Row],[Meses(numero)]],MÊS!A$1:B$12,2)</f>
        <v>abril</v>
      </c>
      <c r="I619" s="121">
        <f>DAY(Tabela2[[#This Row],[DATA]])</f>
        <v>12</v>
      </c>
      <c r="J619" s="126" t="s">
        <v>22</v>
      </c>
      <c r="K619" s="30" t="s">
        <v>413</v>
      </c>
      <c r="L619" s="30" t="s">
        <v>418</v>
      </c>
    </row>
    <row r="620" spans="1:12" x14ac:dyDescent="0.25">
      <c r="A620" s="6"/>
      <c r="B620" s="2" t="s">
        <v>390</v>
      </c>
      <c r="C620" s="119">
        <v>22</v>
      </c>
      <c r="D620" s="125">
        <v>1</v>
      </c>
      <c r="E620" s="119">
        <f t="shared" si="101"/>
        <v>22</v>
      </c>
      <c r="F620" s="120">
        <v>44662.593055555553</v>
      </c>
      <c r="G620" s="29">
        <f t="shared" si="102"/>
        <v>4</v>
      </c>
      <c r="H620" s="29" t="str">
        <f>VLOOKUP(Tabela2[[#This Row],[Meses(numero)]],MÊS!A$1:B$12,2)</f>
        <v>abril</v>
      </c>
      <c r="I620" s="121">
        <f>DAY(Tabela2[[#This Row],[DATA]])</f>
        <v>11</v>
      </c>
      <c r="J620" s="126" t="s">
        <v>22</v>
      </c>
      <c r="K620" s="30"/>
      <c r="L620" s="30" t="s">
        <v>426</v>
      </c>
    </row>
    <row r="621" spans="1:12" x14ac:dyDescent="0.25">
      <c r="A621" s="6"/>
      <c r="B621" s="2" t="s">
        <v>355</v>
      </c>
      <c r="C621" s="119">
        <v>80</v>
      </c>
      <c r="D621" s="125">
        <v>1</v>
      </c>
      <c r="E621" s="119">
        <f t="shared" si="101"/>
        <v>80</v>
      </c>
      <c r="F621" s="120">
        <v>44661.956250000003</v>
      </c>
      <c r="G621" s="29">
        <f t="shared" si="102"/>
        <v>4</v>
      </c>
      <c r="H621" s="29" t="str">
        <f>VLOOKUP(Tabela2[[#This Row],[Meses(numero)]],MÊS!A$1:B$12,2)</f>
        <v>abril</v>
      </c>
      <c r="I621" s="121">
        <f>DAY(Tabela2[[#This Row],[DATA]])</f>
        <v>10</v>
      </c>
      <c r="J621" s="126" t="s">
        <v>22</v>
      </c>
      <c r="K621" s="30" t="s">
        <v>414</v>
      </c>
      <c r="L621" s="30" t="s">
        <v>427</v>
      </c>
    </row>
    <row r="622" spans="1:12" x14ac:dyDescent="0.25">
      <c r="A622" s="6"/>
      <c r="B622" s="2" t="s">
        <v>391</v>
      </c>
      <c r="C622" s="119">
        <v>89.9</v>
      </c>
      <c r="D622" s="125">
        <v>1</v>
      </c>
      <c r="E622" s="119">
        <f t="shared" si="101"/>
        <v>89.9</v>
      </c>
      <c r="F622" s="120">
        <v>44660.026388888888</v>
      </c>
      <c r="G622" s="29">
        <f t="shared" si="102"/>
        <v>4</v>
      </c>
      <c r="H622" s="29" t="str">
        <f>VLOOKUP(Tabela2[[#This Row],[Meses(numero)]],MÊS!A$1:B$12,2)</f>
        <v>abril</v>
      </c>
      <c r="I622" s="121">
        <f>DAY(Tabela2[[#This Row],[DATA]])</f>
        <v>9</v>
      </c>
      <c r="J622" s="126" t="s">
        <v>22</v>
      </c>
      <c r="K622" s="30" t="s">
        <v>413</v>
      </c>
      <c r="L622" s="30" t="s">
        <v>425</v>
      </c>
    </row>
    <row r="623" spans="1:12" x14ac:dyDescent="0.25">
      <c r="A623" s="6"/>
      <c r="B623" s="2" t="s">
        <v>65</v>
      </c>
      <c r="C623" s="119">
        <v>79.900000000000006</v>
      </c>
      <c r="D623" s="125">
        <v>1</v>
      </c>
      <c r="E623" s="119">
        <f t="shared" si="101"/>
        <v>79.900000000000006</v>
      </c>
      <c r="F623" s="120">
        <v>44659.894444444442</v>
      </c>
      <c r="G623" s="29">
        <f t="shared" si="102"/>
        <v>4</v>
      </c>
      <c r="H623" s="29" t="str">
        <f>VLOOKUP(Tabela2[[#This Row],[Meses(numero)]],MÊS!A$1:B$12,2)</f>
        <v>abril</v>
      </c>
      <c r="I623" s="121">
        <f>DAY(Tabela2[[#This Row],[DATA]])</f>
        <v>8</v>
      </c>
      <c r="J623" s="126" t="s">
        <v>22</v>
      </c>
      <c r="K623" s="30" t="s">
        <v>414</v>
      </c>
      <c r="L623" s="30" t="s">
        <v>419</v>
      </c>
    </row>
    <row r="624" spans="1:12" x14ac:dyDescent="0.25">
      <c r="A624" s="6"/>
      <c r="B624" s="2" t="s">
        <v>392</v>
      </c>
      <c r="C624" s="119">
        <v>297</v>
      </c>
      <c r="D624" s="125">
        <v>1</v>
      </c>
      <c r="E624" s="119">
        <f t="shared" si="101"/>
        <v>297</v>
      </c>
      <c r="F624" s="120">
        <v>44659.492361111108</v>
      </c>
      <c r="G624" s="29">
        <f t="shared" si="102"/>
        <v>4</v>
      </c>
      <c r="H624" s="29" t="str">
        <f>VLOOKUP(Tabela2[[#This Row],[Meses(numero)]],MÊS!A$1:B$12,2)</f>
        <v>abril</v>
      </c>
      <c r="I624" s="121">
        <f>DAY(Tabela2[[#This Row],[DATA]])</f>
        <v>8</v>
      </c>
      <c r="J624" s="126" t="s">
        <v>22</v>
      </c>
      <c r="K624" s="30" t="s">
        <v>413</v>
      </c>
      <c r="L624" s="30" t="s">
        <v>428</v>
      </c>
    </row>
    <row r="625" spans="1:12" x14ac:dyDescent="0.25">
      <c r="A625" s="6"/>
      <c r="B625" s="2" t="s">
        <v>393</v>
      </c>
      <c r="C625" s="119">
        <v>420</v>
      </c>
      <c r="D625" s="125">
        <v>1</v>
      </c>
      <c r="E625" s="119">
        <f t="shared" si="101"/>
        <v>420</v>
      </c>
      <c r="F625" s="120">
        <v>44659.456944444442</v>
      </c>
      <c r="G625" s="29">
        <f t="shared" si="102"/>
        <v>4</v>
      </c>
      <c r="H625" s="29" t="str">
        <f>VLOOKUP(Tabela2[[#This Row],[Meses(numero)]],MÊS!A$1:B$12,2)</f>
        <v>abril</v>
      </c>
      <c r="I625" s="121">
        <f>DAY(Tabela2[[#This Row],[DATA]])</f>
        <v>8</v>
      </c>
      <c r="J625" s="126" t="s">
        <v>22</v>
      </c>
      <c r="K625" s="30" t="s">
        <v>414</v>
      </c>
      <c r="L625" s="30" t="s">
        <v>419</v>
      </c>
    </row>
    <row r="626" spans="1:12" x14ac:dyDescent="0.25">
      <c r="A626" s="6"/>
      <c r="B626" s="2" t="s">
        <v>394</v>
      </c>
      <c r="C626" s="119">
        <v>259</v>
      </c>
      <c r="D626" s="125">
        <v>1</v>
      </c>
      <c r="E626" s="119">
        <f t="shared" si="101"/>
        <v>259</v>
      </c>
      <c r="F626" s="120">
        <v>44657.760416666664</v>
      </c>
      <c r="G626" s="29">
        <f t="shared" si="102"/>
        <v>4</v>
      </c>
      <c r="H626" s="29" t="str">
        <f>VLOOKUP(Tabela2[[#This Row],[Meses(numero)]],MÊS!A$1:B$12,2)</f>
        <v>abril</v>
      </c>
      <c r="I626" s="121">
        <f>DAY(Tabela2[[#This Row],[DATA]])</f>
        <v>6</v>
      </c>
      <c r="J626" s="126" t="s">
        <v>22</v>
      </c>
      <c r="K626" s="30" t="s">
        <v>415</v>
      </c>
      <c r="L626" s="30" t="s">
        <v>419</v>
      </c>
    </row>
    <row r="627" spans="1:12" x14ac:dyDescent="0.25">
      <c r="A627" s="6"/>
      <c r="B627" s="2" t="s">
        <v>65</v>
      </c>
      <c r="C627" s="119">
        <v>79.900000000000006</v>
      </c>
      <c r="D627" s="125">
        <v>1</v>
      </c>
      <c r="E627" s="119">
        <f t="shared" si="101"/>
        <v>79.900000000000006</v>
      </c>
      <c r="F627" s="120">
        <v>44657.603472222225</v>
      </c>
      <c r="G627" s="29">
        <f t="shared" si="102"/>
        <v>4</v>
      </c>
      <c r="H627" s="29" t="str">
        <f>VLOOKUP(Tabela2[[#This Row],[Meses(numero)]],MÊS!A$1:B$12,2)</f>
        <v>abril</v>
      </c>
      <c r="I627" s="121">
        <f>DAY(Tabela2[[#This Row],[DATA]])</f>
        <v>6</v>
      </c>
      <c r="J627" s="126" t="s">
        <v>22</v>
      </c>
      <c r="K627" s="30" t="s">
        <v>414</v>
      </c>
      <c r="L627" s="30" t="s">
        <v>420</v>
      </c>
    </row>
    <row r="628" spans="1:12" x14ac:dyDescent="0.25">
      <c r="A628" s="6"/>
      <c r="B628" s="2" t="s">
        <v>65</v>
      </c>
      <c r="C628" s="119">
        <v>79.900000000000006</v>
      </c>
      <c r="D628" s="125">
        <v>1</v>
      </c>
      <c r="E628" s="119">
        <f t="shared" si="101"/>
        <v>79.900000000000006</v>
      </c>
      <c r="F628" s="120">
        <v>44657.602777777778</v>
      </c>
      <c r="G628" s="29">
        <f t="shared" si="102"/>
        <v>4</v>
      </c>
      <c r="H628" s="29" t="str">
        <f>VLOOKUP(Tabela2[[#This Row],[Meses(numero)]],MÊS!A$1:B$12,2)</f>
        <v>abril</v>
      </c>
      <c r="I628" s="121">
        <f>DAY(Tabela2[[#This Row],[DATA]])</f>
        <v>6</v>
      </c>
      <c r="J628" s="126" t="s">
        <v>22</v>
      </c>
      <c r="K628" s="30" t="s">
        <v>414</v>
      </c>
      <c r="L628" s="30" t="s">
        <v>429</v>
      </c>
    </row>
    <row r="629" spans="1:12" x14ac:dyDescent="0.25">
      <c r="A629" s="6"/>
      <c r="B629" s="2" t="s">
        <v>65</v>
      </c>
      <c r="C629" s="119">
        <v>79.900000000000006</v>
      </c>
      <c r="D629" s="125">
        <v>1</v>
      </c>
      <c r="E629" s="119">
        <f t="shared" si="101"/>
        <v>79.900000000000006</v>
      </c>
      <c r="F629" s="120">
        <v>44656.865277777775</v>
      </c>
      <c r="G629" s="29">
        <f t="shared" si="102"/>
        <v>4</v>
      </c>
      <c r="H629" s="29" t="str">
        <f>VLOOKUP(Tabela2[[#This Row],[Meses(numero)]],MÊS!A$1:B$12,2)</f>
        <v>abril</v>
      </c>
      <c r="I629" s="121">
        <f>DAY(Tabela2[[#This Row],[DATA]])</f>
        <v>5</v>
      </c>
      <c r="J629" s="126" t="s">
        <v>22</v>
      </c>
      <c r="K629" s="30" t="s">
        <v>414</v>
      </c>
      <c r="L629" s="30" t="s">
        <v>420</v>
      </c>
    </row>
    <row r="630" spans="1:12" x14ac:dyDescent="0.25">
      <c r="A630" s="6"/>
      <c r="B630" s="2" t="s">
        <v>395</v>
      </c>
      <c r="C630" s="119">
        <v>179</v>
      </c>
      <c r="D630" s="125">
        <v>1</v>
      </c>
      <c r="E630" s="119">
        <f t="shared" si="101"/>
        <v>179</v>
      </c>
      <c r="F630" s="120">
        <v>44653.813888888886</v>
      </c>
      <c r="G630" s="29">
        <f t="shared" si="102"/>
        <v>4</v>
      </c>
      <c r="H630" s="29" t="str">
        <f>VLOOKUP(Tabela2[[#This Row],[Meses(numero)]],MÊS!A$1:B$12,2)</f>
        <v>abril</v>
      </c>
      <c r="I630" s="121">
        <f>DAY(Tabela2[[#This Row],[DATA]])</f>
        <v>2</v>
      </c>
      <c r="J630" s="126" t="s">
        <v>22</v>
      </c>
      <c r="K630" s="30"/>
      <c r="L630" s="30" t="s">
        <v>424</v>
      </c>
    </row>
    <row r="631" spans="1:12" x14ac:dyDescent="0.25">
      <c r="A631" s="6"/>
      <c r="B631" s="2" t="s">
        <v>396</v>
      </c>
      <c r="C631" s="119">
        <v>349</v>
      </c>
      <c r="D631" s="125">
        <v>1</v>
      </c>
      <c r="E631" s="119">
        <f t="shared" si="101"/>
        <v>349</v>
      </c>
      <c r="F631" s="120">
        <v>44653.538888888892</v>
      </c>
      <c r="G631" s="29">
        <f t="shared" si="102"/>
        <v>4</v>
      </c>
      <c r="H631" s="29" t="str">
        <f>VLOOKUP(Tabela2[[#This Row],[Meses(numero)]],MÊS!A$1:B$12,2)</f>
        <v>abril</v>
      </c>
      <c r="I631" s="121">
        <f>DAY(Tabela2[[#This Row],[DATA]])</f>
        <v>2</v>
      </c>
      <c r="J631" s="126" t="s">
        <v>22</v>
      </c>
      <c r="K631" s="30" t="s">
        <v>415</v>
      </c>
      <c r="L631" s="30" t="s">
        <v>429</v>
      </c>
    </row>
    <row r="632" spans="1:12" x14ac:dyDescent="0.25">
      <c r="A632" s="6"/>
      <c r="B632" s="2" t="s">
        <v>381</v>
      </c>
      <c r="C632" s="119">
        <v>87.9</v>
      </c>
      <c r="D632" s="125">
        <v>1</v>
      </c>
      <c r="E632" s="119">
        <f t="shared" si="101"/>
        <v>87.9</v>
      </c>
      <c r="F632" s="120">
        <v>44653.518055555556</v>
      </c>
      <c r="G632" s="29">
        <f t="shared" si="102"/>
        <v>4</v>
      </c>
      <c r="H632" s="29" t="str">
        <f>VLOOKUP(Tabela2[[#This Row],[Meses(numero)]],MÊS!A$1:B$12,2)</f>
        <v>abril</v>
      </c>
      <c r="I632" s="121">
        <f>DAY(Tabela2[[#This Row],[DATA]])</f>
        <v>2</v>
      </c>
      <c r="J632" s="126" t="s">
        <v>22</v>
      </c>
      <c r="K632" s="30" t="s">
        <v>414</v>
      </c>
      <c r="L632" s="30" t="s">
        <v>425</v>
      </c>
    </row>
    <row r="633" spans="1:12" x14ac:dyDescent="0.25">
      <c r="A633" s="6"/>
      <c r="B633" s="2" t="s">
        <v>416</v>
      </c>
      <c r="C633" s="119">
        <v>94</v>
      </c>
      <c r="D633" s="125">
        <v>1</v>
      </c>
      <c r="E633" s="119">
        <f t="shared" si="101"/>
        <v>94</v>
      </c>
      <c r="F633" s="120">
        <v>44652.294444444444</v>
      </c>
      <c r="G633" s="29">
        <f t="shared" si="102"/>
        <v>4</v>
      </c>
      <c r="H633" s="29" t="str">
        <f>VLOOKUP(Tabela2[[#This Row],[Meses(numero)]],MÊS!A$1:B$12,2)</f>
        <v>abril</v>
      </c>
      <c r="I633" s="121">
        <f>DAY(Tabela2[[#This Row],[DATA]])</f>
        <v>1</v>
      </c>
      <c r="J633" s="126" t="s">
        <v>22</v>
      </c>
      <c r="K633" s="30" t="s">
        <v>415</v>
      </c>
      <c r="L633" s="30" t="s">
        <v>430</v>
      </c>
    </row>
    <row r="634" spans="1:12" x14ac:dyDescent="0.25">
      <c r="A634" s="6"/>
      <c r="B634" s="2" t="s">
        <v>15</v>
      </c>
      <c r="C634" s="119">
        <v>89.9</v>
      </c>
      <c r="D634" s="125">
        <v>1</v>
      </c>
      <c r="E634" s="119">
        <f t="shared" si="101"/>
        <v>89.9</v>
      </c>
      <c r="F634" s="120">
        <v>44652.192361111112</v>
      </c>
      <c r="G634" s="29">
        <f t="shared" si="102"/>
        <v>4</v>
      </c>
      <c r="H634" s="29" t="str">
        <f>VLOOKUP(Tabela2[[#This Row],[Meses(numero)]],MÊS!A$1:B$12,2)</f>
        <v>abril</v>
      </c>
      <c r="I634" s="121">
        <f>DAY(Tabela2[[#This Row],[DATA]])</f>
        <v>1</v>
      </c>
      <c r="J634" s="126" t="s">
        <v>22</v>
      </c>
      <c r="K634" s="30" t="s">
        <v>414</v>
      </c>
      <c r="L634" s="30" t="s">
        <v>425</v>
      </c>
    </row>
    <row r="635" spans="1:12" x14ac:dyDescent="0.25">
      <c r="A635" s="89"/>
      <c r="B635" s="93" t="s">
        <v>355</v>
      </c>
      <c r="C635" s="122">
        <v>85.4</v>
      </c>
      <c r="D635" s="125">
        <v>1</v>
      </c>
      <c r="E635" s="122">
        <f t="shared" si="101"/>
        <v>85.4</v>
      </c>
      <c r="F635" s="123">
        <v>44652.190972222219</v>
      </c>
      <c r="G635" s="91">
        <f t="shared" si="102"/>
        <v>4</v>
      </c>
      <c r="H635" s="91" t="str">
        <f>VLOOKUP(Tabela2[[#This Row],[Meses(numero)]],MÊS!A$1:B$12,2)</f>
        <v>abril</v>
      </c>
      <c r="I635" s="124">
        <f>DAY(Tabela2[[#This Row],[DATA]])</f>
        <v>1</v>
      </c>
      <c r="J635" s="126" t="s">
        <v>22</v>
      </c>
      <c r="K635" s="92" t="s">
        <v>414</v>
      </c>
      <c r="L635" s="92" t="s">
        <v>419</v>
      </c>
    </row>
  </sheetData>
  <mergeCells count="4">
    <mergeCell ref="N6:O7"/>
    <mergeCell ref="N5:O5"/>
    <mergeCell ref="N3:N4"/>
    <mergeCell ref="O3:O4"/>
  </mergeCells>
  <phoneticPr fontId="22" type="noConversion"/>
  <dataValidations count="1">
    <dataValidation type="decimal" allowBlank="1" showInputMessage="1" sqref="C12:C48">
      <formula1>-2147483648</formula1>
      <formula2>2147483647</formula2>
    </dataValidation>
  </dataValidation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T20"/>
  <sheetViews>
    <sheetView zoomScaleNormal="100" workbookViewId="0">
      <selection sqref="A1:T20"/>
    </sheetView>
  </sheetViews>
  <sheetFormatPr defaultColWidth="0" defaultRowHeight="15" zeroHeight="1" x14ac:dyDescent="0.25"/>
  <cols>
    <col min="1" max="1" width="4.140625" customWidth="1"/>
    <col min="2" max="4" width="9.140625" customWidth="1"/>
    <col min="5" max="5" width="6.140625" customWidth="1"/>
    <col min="6" max="6" width="4.140625" customWidth="1"/>
    <col min="7" max="7" width="9.140625" customWidth="1"/>
    <col min="8" max="8" width="4.140625" customWidth="1"/>
    <col min="9" max="12" width="9.140625" customWidth="1"/>
    <col min="13" max="13" width="28" customWidth="1"/>
    <col min="14" max="14" width="2.5703125" customWidth="1"/>
    <col min="15" max="15" width="26.5703125" customWidth="1"/>
    <col min="16" max="16" width="1.85546875" customWidth="1"/>
    <col min="17" max="17" width="4.7109375" customWidth="1"/>
    <col min="18" max="18" width="9.140625" customWidth="1"/>
    <col min="19" max="19" width="14" customWidth="1"/>
    <col min="20" max="20" width="5.140625" customWidth="1"/>
    <col min="21" max="21" width="9.140625" hidden="1" customWidth="1"/>
    <col min="22" max="16384" width="9.140625" hidden="1"/>
  </cols>
  <sheetData>
    <row r="1" spans="1:20" x14ac:dyDescent="0.25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</row>
    <row r="2" spans="1:20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</row>
    <row r="3" spans="1:20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x14ac:dyDescent="0.25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</row>
    <row r="6" spans="1:20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</row>
    <row r="7" spans="1:20" x14ac:dyDescent="0.25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</row>
    <row r="8" spans="1:20" x14ac:dyDescent="0.25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</row>
    <row r="9" spans="1:20" x14ac:dyDescent="0.25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</row>
    <row r="10" spans="1:20" hidden="1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</row>
    <row r="11" spans="1:2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</row>
    <row r="12" spans="1:2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</row>
    <row r="13" spans="1:20" x14ac:dyDescent="0.2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</row>
    <row r="14" spans="1:20" x14ac:dyDescent="0.25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</row>
    <row r="15" spans="1:20" x14ac:dyDescent="0.25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</row>
    <row r="16" spans="1:20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</row>
    <row r="17" spans="1:20" x14ac:dyDescent="0.25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</row>
    <row r="18" spans="1:20" x14ac:dyDescent="0.25">
      <c r="A18" s="117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</row>
    <row r="19" spans="1:20" ht="42" customHeight="1" x14ac:dyDescent="0.25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</row>
    <row r="20" spans="1:20" ht="18.75" customHeight="1" x14ac:dyDescent="0.25">
      <c r="A20" s="117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</row>
  </sheetData>
  <mergeCells count="1">
    <mergeCell ref="A1:T20"/>
  </mergeCells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U28"/>
  <sheetViews>
    <sheetView topLeftCell="A4" workbookViewId="0">
      <selection sqref="A1:XFD1048576"/>
    </sheetView>
  </sheetViews>
  <sheetFormatPr defaultColWidth="0" defaultRowHeight="15" zeroHeight="1" x14ac:dyDescent="0.25"/>
  <cols>
    <col min="1" max="21" width="9.140625" style="118" customWidth="1"/>
    <col min="22" max="16384" width="9.140625" style="118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</sheetData>
  <mergeCells count="1">
    <mergeCell ref="A1:XFD1048576"/>
  </mergeCells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zoomScaleNormal="100" workbookViewId="0">
      <selection activeCell="H3" sqref="H3"/>
    </sheetView>
  </sheetViews>
  <sheetFormatPr defaultRowHeight="15" x14ac:dyDescent="0.25"/>
  <cols>
    <col min="1" max="1" width="20.28515625" customWidth="1"/>
    <col min="2" max="2" width="19.5703125" customWidth="1"/>
    <col min="3" max="3" width="14.7109375" bestFit="1" customWidth="1"/>
    <col min="4" max="4" width="9.5703125" bestFit="1" customWidth="1"/>
    <col min="5" max="5" width="20.28515625" customWidth="1"/>
    <col min="6" max="6" width="21.85546875" style="17" customWidth="1"/>
    <col min="7" max="7" width="9.28515625" customWidth="1"/>
    <col min="8" max="8" width="15.140625" customWidth="1"/>
    <col min="9" max="10" width="10.5703125" bestFit="1" customWidth="1"/>
    <col min="11" max="11" width="25.5703125" customWidth="1"/>
    <col min="12" max="12" width="21.85546875" bestFit="1" customWidth="1"/>
    <col min="13" max="13" width="9.28515625" customWidth="1"/>
    <col min="14" max="14" width="10.7109375" bestFit="1" customWidth="1"/>
    <col min="15" max="15" width="12.140625" bestFit="1" customWidth="1"/>
    <col min="16" max="16" width="9.5703125" bestFit="1" customWidth="1"/>
    <col min="17" max="140" width="10.5703125" bestFit="1" customWidth="1"/>
    <col min="141" max="141" width="12.140625" bestFit="1" customWidth="1"/>
  </cols>
  <sheetData>
    <row r="1" spans="1:14" x14ac:dyDescent="0.25">
      <c r="A1" s="52" t="s">
        <v>27</v>
      </c>
      <c r="B1" s="19" t="s">
        <v>30</v>
      </c>
      <c r="E1" s="19" t="s">
        <v>228</v>
      </c>
      <c r="F1" s="50" t="s">
        <v>226</v>
      </c>
      <c r="G1" s="19" t="s">
        <v>227</v>
      </c>
      <c r="H1" s="19" t="s">
        <v>225</v>
      </c>
      <c r="I1" s="19" t="s">
        <v>230</v>
      </c>
      <c r="K1" s="19" t="s">
        <v>3</v>
      </c>
      <c r="L1" s="19"/>
    </row>
    <row r="2" spans="1:14" x14ac:dyDescent="0.25">
      <c r="A2" s="52" t="s">
        <v>21</v>
      </c>
      <c r="B2" s="19" t="s">
        <v>22</v>
      </c>
      <c r="E2" s="19" t="str">
        <f>A5</f>
        <v>Blusa Gola Laço</v>
      </c>
      <c r="F2" s="19">
        <f>MAX(B$5)</f>
        <v>18</v>
      </c>
      <c r="G2" s="19">
        <v>0</v>
      </c>
      <c r="H2" s="51">
        <f>C5/B5</f>
        <v>69.900000000000006</v>
      </c>
      <c r="I2" s="23">
        <f>C5/SUM(C$5:C$100)</f>
        <v>0.5681900289017342</v>
      </c>
      <c r="K2" t="str">
        <f>A5</f>
        <v>Blusa Gola Laço</v>
      </c>
    </row>
    <row r="3" spans="1:14" x14ac:dyDescent="0.25">
      <c r="E3" s="19" t="str">
        <f t="shared" ref="E3:E10" si="0">A6</f>
        <v>Kamila</v>
      </c>
      <c r="F3" s="19">
        <v>0</v>
      </c>
      <c r="G3" s="19">
        <f>B6</f>
        <v>6</v>
      </c>
      <c r="H3" s="51">
        <f>C6/B6</f>
        <v>88.066666666666663</v>
      </c>
      <c r="I3" s="23">
        <f t="shared" ref="I3:I10" si="1">C6/SUM(C$5:C$100)</f>
        <v>0.23861994219653182</v>
      </c>
      <c r="K3" t="str">
        <f t="shared" ref="K3:K4" si="2">A6</f>
        <v>Kamila</v>
      </c>
      <c r="L3" s="19"/>
      <c r="M3" s="19"/>
      <c r="N3" s="19"/>
    </row>
    <row r="4" spans="1:14" x14ac:dyDescent="0.25">
      <c r="A4" s="52" t="s">
        <v>23</v>
      </c>
      <c r="B4" s="19" t="s">
        <v>224</v>
      </c>
      <c r="C4" s="19" t="s">
        <v>20</v>
      </c>
      <c r="E4" s="19" t="str">
        <f t="shared" si="0"/>
        <v>Cibele</v>
      </c>
      <c r="F4" s="19">
        <v>0</v>
      </c>
      <c r="G4" s="19">
        <f t="shared" ref="G4:G10" si="3">B7</f>
        <v>2</v>
      </c>
      <c r="H4" s="51">
        <f t="shared" ref="H4:H10" si="4">C7/B7</f>
        <v>83.9</v>
      </c>
      <c r="I4" s="23">
        <f t="shared" si="1"/>
        <v>7.5776734104046256E-2</v>
      </c>
      <c r="K4" t="str">
        <f t="shared" si="2"/>
        <v>Cibele</v>
      </c>
      <c r="L4" s="19"/>
      <c r="M4" s="19"/>
      <c r="N4" s="19"/>
    </row>
    <row r="5" spans="1:14" x14ac:dyDescent="0.25">
      <c r="A5" s="19" t="s">
        <v>212</v>
      </c>
      <c r="B5" s="53">
        <v>18</v>
      </c>
      <c r="C5" s="51">
        <v>1258.2</v>
      </c>
      <c r="E5" s="19" t="str">
        <f t="shared" si="0"/>
        <v>Calça</v>
      </c>
      <c r="F5" s="19">
        <v>0</v>
      </c>
      <c r="G5" s="19">
        <f t="shared" si="3"/>
        <v>1</v>
      </c>
      <c r="H5" s="51">
        <f t="shared" si="4"/>
        <v>260</v>
      </c>
      <c r="I5" s="23">
        <f t="shared" si="1"/>
        <v>0.11741329479768788</v>
      </c>
      <c r="K5" s="19"/>
      <c r="L5" s="53"/>
      <c r="M5" s="53"/>
      <c r="N5" s="53"/>
    </row>
    <row r="6" spans="1:14" x14ac:dyDescent="0.25">
      <c r="A6" s="19" t="s">
        <v>0</v>
      </c>
      <c r="B6" s="53">
        <v>6</v>
      </c>
      <c r="C6" s="51">
        <v>528.4</v>
      </c>
      <c r="E6" s="19">
        <f t="shared" si="0"/>
        <v>0</v>
      </c>
      <c r="F6" s="19">
        <v>0</v>
      </c>
      <c r="G6" s="19">
        <f t="shared" si="3"/>
        <v>0</v>
      </c>
      <c r="H6" s="51" t="e">
        <f t="shared" si="4"/>
        <v>#DIV/0!</v>
      </c>
      <c r="I6" s="23">
        <f t="shared" si="1"/>
        <v>0</v>
      </c>
      <c r="K6" s="19"/>
      <c r="L6" s="53"/>
      <c r="M6" s="53"/>
      <c r="N6" s="53"/>
    </row>
    <row r="7" spans="1:14" x14ac:dyDescent="0.25">
      <c r="A7" s="19" t="s">
        <v>82</v>
      </c>
      <c r="B7" s="53">
        <v>2</v>
      </c>
      <c r="C7" s="51">
        <v>167.8</v>
      </c>
      <c r="E7" s="19">
        <f t="shared" si="0"/>
        <v>0</v>
      </c>
      <c r="F7" s="19">
        <v>0</v>
      </c>
      <c r="G7" s="19">
        <f t="shared" si="3"/>
        <v>0</v>
      </c>
      <c r="H7" s="51" t="e">
        <f t="shared" si="4"/>
        <v>#DIV/0!</v>
      </c>
      <c r="I7" s="23">
        <f t="shared" si="1"/>
        <v>0</v>
      </c>
      <c r="K7" s="19"/>
      <c r="L7" s="53"/>
      <c r="M7" s="53"/>
      <c r="N7" s="53"/>
    </row>
    <row r="8" spans="1:14" x14ac:dyDescent="0.25">
      <c r="A8" s="19" t="s">
        <v>374</v>
      </c>
      <c r="B8" s="53">
        <v>1</v>
      </c>
      <c r="C8" s="51">
        <v>260</v>
      </c>
      <c r="E8" s="19">
        <f t="shared" si="0"/>
        <v>0</v>
      </c>
      <c r="F8" s="19">
        <v>0</v>
      </c>
      <c r="G8" s="19">
        <f t="shared" si="3"/>
        <v>0</v>
      </c>
      <c r="H8" s="51" t="e">
        <f t="shared" si="4"/>
        <v>#DIV/0!</v>
      </c>
      <c r="I8" s="23">
        <f t="shared" si="1"/>
        <v>0</v>
      </c>
      <c r="K8" s="19"/>
      <c r="L8" s="53"/>
      <c r="M8" s="53"/>
      <c r="N8" s="53"/>
    </row>
    <row r="9" spans="1:14" x14ac:dyDescent="0.25">
      <c r="E9" s="19">
        <f t="shared" si="0"/>
        <v>0</v>
      </c>
      <c r="F9" s="19">
        <v>0</v>
      </c>
      <c r="G9" s="19">
        <f t="shared" si="3"/>
        <v>0</v>
      </c>
      <c r="H9" s="51" t="e">
        <f t="shared" si="4"/>
        <v>#DIV/0!</v>
      </c>
      <c r="I9" s="23">
        <f t="shared" si="1"/>
        <v>0</v>
      </c>
      <c r="K9" s="19"/>
      <c r="L9" s="53"/>
      <c r="M9" s="53"/>
      <c r="N9" s="53"/>
    </row>
    <row r="10" spans="1:14" x14ac:dyDescent="0.25">
      <c r="E10" s="19">
        <f t="shared" si="0"/>
        <v>0</v>
      </c>
      <c r="F10" s="19">
        <v>0</v>
      </c>
      <c r="G10" s="19">
        <f t="shared" si="3"/>
        <v>0</v>
      </c>
      <c r="H10" s="51" t="e">
        <f t="shared" si="4"/>
        <v>#DIV/0!</v>
      </c>
      <c r="I10" s="23">
        <f t="shared" si="1"/>
        <v>0</v>
      </c>
      <c r="K10" s="19"/>
      <c r="L10" s="53"/>
      <c r="M10" s="53"/>
      <c r="N10" s="53"/>
    </row>
    <row r="11" spans="1:14" x14ac:dyDescent="0.25">
      <c r="E11" s="15"/>
      <c r="K11" s="19"/>
      <c r="L11" s="53"/>
      <c r="M11" s="53"/>
      <c r="N11" s="53"/>
    </row>
    <row r="12" spans="1:14" x14ac:dyDescent="0.25">
      <c r="F12"/>
      <c r="G12" t="s">
        <v>229</v>
      </c>
      <c r="H12" s="14" t="e">
        <f>SUM(H2:H10)</f>
        <v>#DIV/0!</v>
      </c>
      <c r="K12" s="19"/>
      <c r="L12" s="53"/>
      <c r="M12" s="53"/>
      <c r="N12" s="53"/>
    </row>
    <row r="13" spans="1:14" x14ac:dyDescent="0.25">
      <c r="E13" s="15"/>
      <c r="F13" s="13"/>
      <c r="G13" s="13"/>
      <c r="H13" s="13"/>
      <c r="K13" s="19"/>
      <c r="L13" s="53"/>
      <c r="M13" s="53"/>
      <c r="N13" s="53"/>
    </row>
    <row r="14" spans="1:14" x14ac:dyDescent="0.25">
      <c r="E14" s="15"/>
      <c r="F14" s="13"/>
      <c r="G14" s="13"/>
      <c r="H14" s="13"/>
      <c r="K14" s="19"/>
      <c r="L14" s="53"/>
      <c r="M14" s="53"/>
      <c r="N14" s="53"/>
    </row>
    <row r="15" spans="1:14" x14ac:dyDescent="0.25">
      <c r="F15"/>
      <c r="K15" s="19"/>
      <c r="L15" s="53"/>
      <c r="M15" s="53"/>
      <c r="N15" s="53"/>
    </row>
    <row r="16" spans="1:14" x14ac:dyDescent="0.25">
      <c r="E16" s="52" t="s">
        <v>21</v>
      </c>
      <c r="F16" s="19" t="s">
        <v>214</v>
      </c>
      <c r="K16" s="19"/>
      <c r="L16" s="53"/>
      <c r="M16" s="53"/>
      <c r="N16" s="53"/>
    </row>
    <row r="17" spans="5:14" x14ac:dyDescent="0.25">
      <c r="F17"/>
      <c r="K17" s="19"/>
      <c r="L17" s="53"/>
      <c r="M17" s="53"/>
      <c r="N17" s="53"/>
    </row>
    <row r="18" spans="5:14" x14ac:dyDescent="0.25">
      <c r="E18" s="52" t="s">
        <v>224</v>
      </c>
      <c r="F18" s="52" t="s">
        <v>25</v>
      </c>
      <c r="G18" s="19"/>
      <c r="K18" s="19"/>
      <c r="L18" s="53"/>
      <c r="M18" s="53"/>
      <c r="N18" s="53"/>
    </row>
    <row r="19" spans="5:14" x14ac:dyDescent="0.25">
      <c r="E19" s="52" t="s">
        <v>23</v>
      </c>
      <c r="F19" s="19" t="s">
        <v>28</v>
      </c>
      <c r="G19" s="19" t="s">
        <v>29</v>
      </c>
      <c r="K19" s="19"/>
      <c r="L19" s="53"/>
      <c r="M19" s="53"/>
      <c r="N19" s="53"/>
    </row>
    <row r="20" spans="5:14" x14ac:dyDescent="0.25">
      <c r="E20" s="19" t="s">
        <v>11</v>
      </c>
      <c r="F20" s="53">
        <v>21</v>
      </c>
      <c r="G20" s="53">
        <v>9</v>
      </c>
      <c r="K20" s="19"/>
      <c r="L20" s="53"/>
      <c r="M20" s="53"/>
      <c r="N20" s="53"/>
    </row>
    <row r="21" spans="5:14" x14ac:dyDescent="0.25">
      <c r="E21" s="19" t="s">
        <v>16</v>
      </c>
      <c r="F21" s="53">
        <v>44</v>
      </c>
      <c r="G21" s="53">
        <v>25</v>
      </c>
      <c r="K21" s="19"/>
      <c r="L21" s="53"/>
      <c r="M21" s="53"/>
      <c r="N21" s="53"/>
    </row>
    <row r="22" spans="5:14" x14ac:dyDescent="0.25">
      <c r="F22"/>
      <c r="K22" s="19"/>
      <c r="L22" s="53"/>
      <c r="M22" s="53"/>
      <c r="N22" s="53"/>
    </row>
    <row r="23" spans="5:14" x14ac:dyDescent="0.25">
      <c r="F23"/>
      <c r="K23" s="19"/>
      <c r="L23" s="53"/>
      <c r="M23" s="53"/>
      <c r="N23" s="53"/>
    </row>
    <row r="24" spans="5:14" x14ac:dyDescent="0.25">
      <c r="F24"/>
      <c r="K24" s="19"/>
      <c r="L24" s="53"/>
      <c r="M24" s="53"/>
      <c r="N24" s="53"/>
    </row>
    <row r="25" spans="5:14" x14ac:dyDescent="0.25">
      <c r="F25"/>
      <c r="K25" s="19"/>
      <c r="L25" s="53"/>
      <c r="M25" s="53"/>
      <c r="N25" s="53"/>
    </row>
    <row r="26" spans="5:14" x14ac:dyDescent="0.25">
      <c r="F26"/>
      <c r="K26" s="19"/>
      <c r="L26" s="53"/>
      <c r="M26" s="53"/>
      <c r="N26" s="53"/>
    </row>
    <row r="27" spans="5:14" x14ac:dyDescent="0.25">
      <c r="F27"/>
      <c r="K27" s="19"/>
      <c r="L27" s="53"/>
      <c r="M27" s="53"/>
      <c r="N27" s="53"/>
    </row>
    <row r="28" spans="5:14" x14ac:dyDescent="0.25">
      <c r="F28"/>
      <c r="K28" s="19"/>
      <c r="L28" s="53"/>
      <c r="M28" s="53"/>
      <c r="N28" s="53"/>
    </row>
    <row r="29" spans="5:14" x14ac:dyDescent="0.25">
      <c r="F29"/>
      <c r="K29" s="19"/>
      <c r="L29" s="53"/>
      <c r="M29" s="53"/>
      <c r="N29" s="53"/>
    </row>
    <row r="30" spans="5:14" x14ac:dyDescent="0.25">
      <c r="F30"/>
      <c r="K30" s="19"/>
      <c r="L30" s="53"/>
      <c r="M30" s="53"/>
      <c r="N30" s="53"/>
    </row>
    <row r="31" spans="5:14" x14ac:dyDescent="0.25">
      <c r="F31"/>
      <c r="K31" s="19"/>
      <c r="L31" s="53"/>
      <c r="M31" s="53"/>
      <c r="N31" s="53"/>
    </row>
    <row r="32" spans="5:14" x14ac:dyDescent="0.25">
      <c r="F32"/>
      <c r="K32" s="19"/>
      <c r="L32" s="53"/>
      <c r="M32" s="53"/>
      <c r="N32" s="53"/>
    </row>
    <row r="33" spans="6:14" x14ac:dyDescent="0.25">
      <c r="F33"/>
      <c r="K33" s="19"/>
      <c r="L33" s="53"/>
      <c r="M33" s="53"/>
      <c r="N33" s="53"/>
    </row>
    <row r="34" spans="6:14" x14ac:dyDescent="0.25">
      <c r="F34"/>
      <c r="K34" s="19"/>
      <c r="L34" s="53"/>
      <c r="M34" s="53"/>
      <c r="N34" s="53"/>
    </row>
    <row r="35" spans="6:14" x14ac:dyDescent="0.25">
      <c r="F35"/>
      <c r="K35" s="19"/>
      <c r="L35" s="53"/>
      <c r="M35" s="53"/>
      <c r="N35" s="53"/>
    </row>
    <row r="36" spans="6:14" x14ac:dyDescent="0.25">
      <c r="F36"/>
      <c r="K36" s="19"/>
      <c r="L36" s="53"/>
      <c r="M36" s="53"/>
      <c r="N36" s="53"/>
    </row>
    <row r="37" spans="6:14" x14ac:dyDescent="0.25">
      <c r="F37"/>
      <c r="K37" s="19"/>
      <c r="L37" s="53"/>
      <c r="M37" s="53"/>
      <c r="N37" s="53"/>
    </row>
    <row r="38" spans="6:14" x14ac:dyDescent="0.25">
      <c r="F38"/>
      <c r="K38" s="19"/>
      <c r="L38" s="53"/>
      <c r="M38" s="53"/>
      <c r="N38" s="53"/>
    </row>
    <row r="39" spans="6:14" x14ac:dyDescent="0.25">
      <c r="F39"/>
      <c r="K39" s="19"/>
      <c r="L39" s="53"/>
      <c r="M39" s="53"/>
      <c r="N39" s="53"/>
    </row>
    <row r="40" spans="6:14" x14ac:dyDescent="0.25">
      <c r="F40"/>
    </row>
    <row r="41" spans="6:14" x14ac:dyDescent="0.25">
      <c r="F41"/>
    </row>
    <row r="42" spans="6:14" x14ac:dyDescent="0.25">
      <c r="F42"/>
    </row>
    <row r="43" spans="6:14" x14ac:dyDescent="0.25">
      <c r="F43"/>
    </row>
    <row r="44" spans="6:14" x14ac:dyDescent="0.25">
      <c r="F44"/>
    </row>
    <row r="45" spans="6:14" x14ac:dyDescent="0.25">
      <c r="F45"/>
    </row>
    <row r="46" spans="6:14" x14ac:dyDescent="0.25">
      <c r="F46"/>
    </row>
    <row r="47" spans="6:14" x14ac:dyDescent="0.25">
      <c r="F47"/>
    </row>
    <row r="48" spans="6:14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</sheetData>
  <pageMargins left="0.511811024" right="0.511811024" top="0.78740157499999996" bottom="0.78740157499999996" header="0.31496062000000002" footer="0.31496062000000002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D5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19.5703125" customWidth="1"/>
    <col min="3" max="3" width="11.140625" bestFit="1" customWidth="1"/>
    <col min="4" max="4" width="12.140625" bestFit="1" customWidth="1"/>
    <col min="5" max="5" width="10.7109375" bestFit="1" customWidth="1"/>
    <col min="6" max="6" width="29.140625" bestFit="1" customWidth="1"/>
    <col min="7" max="8" width="28.140625" bestFit="1" customWidth="1"/>
    <col min="9" max="13" width="27.140625" bestFit="1" customWidth="1"/>
    <col min="14" max="14" width="10.7109375" customWidth="1"/>
    <col min="15" max="15" width="12" bestFit="1" customWidth="1"/>
    <col min="16" max="16" width="11.85546875" bestFit="1" customWidth="1"/>
    <col min="17" max="340" width="10.7109375" bestFit="1" customWidth="1"/>
  </cols>
  <sheetData>
    <row r="1" spans="1:4" x14ac:dyDescent="0.25">
      <c r="A1" s="12" t="s">
        <v>20</v>
      </c>
      <c r="B1" s="12" t="s">
        <v>25</v>
      </c>
    </row>
    <row r="2" spans="1:4" x14ac:dyDescent="0.25">
      <c r="B2" t="s">
        <v>28</v>
      </c>
      <c r="C2" t="s">
        <v>29</v>
      </c>
      <c r="D2" t="s">
        <v>30</v>
      </c>
    </row>
    <row r="3" spans="1:4" x14ac:dyDescent="0.25">
      <c r="A3" s="12" t="s">
        <v>23</v>
      </c>
    </row>
    <row r="4" spans="1:4" x14ac:dyDescent="0.25">
      <c r="A4" s="15" t="s">
        <v>212</v>
      </c>
      <c r="B4" s="14">
        <v>309.60000000000002</v>
      </c>
      <c r="C4" s="14">
        <v>293.60000000000002</v>
      </c>
      <c r="D4" s="14">
        <v>2245.8000000000002</v>
      </c>
    </row>
    <row r="5" spans="1:4" x14ac:dyDescent="0.25">
      <c r="A5" s="15" t="s">
        <v>24</v>
      </c>
      <c r="B5" s="13">
        <v>309.60000000000002</v>
      </c>
      <c r="C5" s="13">
        <v>293.60000000000002</v>
      </c>
      <c r="D5" s="13">
        <v>2245.8000000000002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3:J30"/>
  <sheetViews>
    <sheetView workbookViewId="0">
      <selection activeCell="A30" sqref="A30"/>
    </sheetView>
  </sheetViews>
  <sheetFormatPr defaultRowHeight="15" x14ac:dyDescent="0.25"/>
  <cols>
    <col min="1" max="1" width="18" customWidth="1"/>
    <col min="2" max="2" width="19.5703125" customWidth="1"/>
    <col min="3" max="4" width="15.140625" customWidth="1"/>
    <col min="5" max="5" width="13.28515625" customWidth="1"/>
    <col min="6" max="6" width="10.5703125" customWidth="1"/>
    <col min="7" max="7" width="12.140625" customWidth="1"/>
    <col min="8" max="12" width="9.5703125" customWidth="1"/>
    <col min="13" max="18" width="9.5703125" bestFit="1" customWidth="1"/>
    <col min="19" max="149" width="10.5703125" bestFit="1" customWidth="1"/>
  </cols>
  <sheetData>
    <row r="3" spans="1:10" x14ac:dyDescent="0.25">
      <c r="A3" s="12" t="s">
        <v>20</v>
      </c>
      <c r="B3" s="12" t="s">
        <v>25</v>
      </c>
    </row>
    <row r="4" spans="1:10" x14ac:dyDescent="0.25">
      <c r="A4" s="12" t="s">
        <v>23</v>
      </c>
      <c r="B4" t="s">
        <v>22</v>
      </c>
    </row>
    <row r="5" spans="1:10" x14ac:dyDescent="0.25">
      <c r="A5" s="15" t="s">
        <v>212</v>
      </c>
      <c r="B5" s="14">
        <v>2849.0000000000009</v>
      </c>
    </row>
    <row r="13" spans="1:10" x14ac:dyDescent="0.25">
      <c r="A13" s="15" t="s">
        <v>41</v>
      </c>
      <c r="B13" s="22">
        <f>MAX(B$5:J$5)</f>
        <v>2849.0000000000009</v>
      </c>
      <c r="C13" s="22">
        <f>MAX(B$5:J$5)</f>
        <v>2849.0000000000009</v>
      </c>
      <c r="D13" s="22">
        <f>MAX(B$5:J$5)</f>
        <v>2849.0000000000009</v>
      </c>
      <c r="E13" s="22">
        <f>MAX(B$5:J$5)</f>
        <v>2849.0000000000009</v>
      </c>
      <c r="F13" s="22">
        <f>MAX(B$5:J$5)</f>
        <v>2849.0000000000009</v>
      </c>
      <c r="G13" s="22">
        <f>MAX(B$5:J$5)</f>
        <v>2849.0000000000009</v>
      </c>
      <c r="H13" s="22">
        <f>MAX(B$5:J$5)</f>
        <v>2849.0000000000009</v>
      </c>
      <c r="I13" s="22">
        <f>MAX(B$5:J$5)</f>
        <v>2849.0000000000009</v>
      </c>
      <c r="J13" s="22">
        <f>MAX(B$5:J$5)</f>
        <v>2849.0000000000009</v>
      </c>
    </row>
    <row r="14" spans="1:10" x14ac:dyDescent="0.25">
      <c r="A14" s="15" t="s">
        <v>42</v>
      </c>
      <c r="B14" s="21">
        <f>IF(B13=B5,B5,0)</f>
        <v>2849.0000000000009</v>
      </c>
      <c r="C14" s="21">
        <f t="shared" ref="C14:J14" si="0">IF(C13=C5,C5,0)</f>
        <v>0</v>
      </c>
      <c r="D14" s="21">
        <f t="shared" si="0"/>
        <v>0</v>
      </c>
      <c r="E14" s="21">
        <f t="shared" si="0"/>
        <v>0</v>
      </c>
      <c r="F14" s="21">
        <f t="shared" si="0"/>
        <v>0</v>
      </c>
      <c r="G14" s="21">
        <f t="shared" si="0"/>
        <v>0</v>
      </c>
      <c r="H14" s="21">
        <f t="shared" si="0"/>
        <v>0</v>
      </c>
      <c r="I14" s="21">
        <f t="shared" si="0"/>
        <v>0</v>
      </c>
      <c r="J14" s="21">
        <f t="shared" si="0"/>
        <v>0</v>
      </c>
    </row>
    <row r="15" spans="1:10" x14ac:dyDescent="0.25">
      <c r="A15" s="15" t="s">
        <v>43</v>
      </c>
      <c r="B15" s="20">
        <f>B5-B14</f>
        <v>0</v>
      </c>
      <c r="C15" s="20">
        <f>C5-C14</f>
        <v>0</v>
      </c>
      <c r="D15" s="20">
        <f t="shared" ref="D15:J15" si="1">D5-D14</f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  <c r="H15" s="20">
        <f t="shared" si="1"/>
        <v>0</v>
      </c>
      <c r="I15" s="20">
        <f t="shared" si="1"/>
        <v>0</v>
      </c>
      <c r="J15" s="20">
        <f t="shared" si="1"/>
        <v>0</v>
      </c>
    </row>
    <row r="17" spans="1:3" x14ac:dyDescent="0.25">
      <c r="A17" t="str">
        <f>A5</f>
        <v>Blusa Gola Laço</v>
      </c>
      <c r="B17" s="14">
        <f>SUM(B5:J5)</f>
        <v>2849.0000000000009</v>
      </c>
      <c r="C17" s="24">
        <f>B17/B18</f>
        <v>0.21708816873290326</v>
      </c>
    </row>
    <row r="18" spans="1:3" x14ac:dyDescent="0.25">
      <c r="A18" s="15" t="s">
        <v>4</v>
      </c>
      <c r="B18" s="17">
        <f>A30</f>
        <v>13123.699999999992</v>
      </c>
      <c r="C18" s="24">
        <f>B19/B18</f>
        <v>0.78291183126709663</v>
      </c>
    </row>
    <row r="19" spans="1:3" x14ac:dyDescent="0.25">
      <c r="A19" s="15" t="s">
        <v>44</v>
      </c>
      <c r="B19" s="14">
        <f>B18-B17</f>
        <v>10274.69999999999</v>
      </c>
      <c r="C19" s="23"/>
    </row>
    <row r="21" spans="1:3" x14ac:dyDescent="0.25">
      <c r="A21" s="12" t="s">
        <v>3</v>
      </c>
      <c r="B21" t="s">
        <v>212</v>
      </c>
    </row>
    <row r="23" spans="1:3" x14ac:dyDescent="0.25">
      <c r="A23" t="s">
        <v>224</v>
      </c>
    </row>
    <row r="24" spans="1:3" x14ac:dyDescent="0.25">
      <c r="A24" s="13">
        <v>39</v>
      </c>
    </row>
    <row r="26" spans="1:3" x14ac:dyDescent="0.25">
      <c r="A26" t="s">
        <v>225</v>
      </c>
      <c r="B26" s="14">
        <f>B17/GETPIVOTDATA("UNIT",$A$23)</f>
        <v>73.051282051282072</v>
      </c>
    </row>
    <row r="27" spans="1:3" x14ac:dyDescent="0.25">
      <c r="A27" s="12" t="s">
        <v>21</v>
      </c>
      <c r="B27" t="s">
        <v>22</v>
      </c>
    </row>
    <row r="29" spans="1:3" x14ac:dyDescent="0.25">
      <c r="A29" t="s">
        <v>20</v>
      </c>
    </row>
    <row r="30" spans="1:3" x14ac:dyDescent="0.25">
      <c r="A30" s="14">
        <v>13123.699999999992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3:F12"/>
  <sheetViews>
    <sheetView workbookViewId="0">
      <selection activeCell="G17" sqref="G17"/>
    </sheetView>
  </sheetViews>
  <sheetFormatPr defaultRowHeight="15" x14ac:dyDescent="0.25"/>
  <cols>
    <col min="1" max="1" width="14.7109375" customWidth="1"/>
    <col min="2" max="2" width="19.5703125" customWidth="1"/>
    <col min="3" max="3" width="15.140625" customWidth="1"/>
    <col min="4" max="4" width="7.7109375" customWidth="1"/>
    <col min="5" max="5" width="10.7109375" customWidth="1"/>
    <col min="6" max="6" width="7" customWidth="1"/>
    <col min="7" max="7" width="7.7109375" customWidth="1"/>
    <col min="8" max="8" width="10.7109375" customWidth="1"/>
    <col min="9" max="9" width="8.42578125" customWidth="1"/>
    <col min="10" max="10" width="6.7109375" customWidth="1"/>
    <col min="11" max="11" width="15" bestFit="1" customWidth="1"/>
    <col min="12" max="12" width="8.5703125" customWidth="1"/>
    <col min="13" max="13" width="16.5703125" bestFit="1" customWidth="1"/>
    <col min="14" max="14" width="9.42578125" bestFit="1" customWidth="1"/>
    <col min="15" max="15" width="11.85546875" bestFit="1" customWidth="1"/>
    <col min="16" max="16" width="7" customWidth="1"/>
    <col min="17" max="17" width="10.28515625" bestFit="1" customWidth="1"/>
    <col min="18" max="18" width="7" customWidth="1"/>
    <col min="19" max="19" width="5.140625" customWidth="1"/>
    <col min="20" max="20" width="4.5703125" customWidth="1"/>
    <col min="21" max="21" width="7" customWidth="1"/>
    <col min="22" max="22" width="8" customWidth="1"/>
    <col min="23" max="24" width="8.28515625" customWidth="1"/>
    <col min="25" max="25" width="10.7109375" bestFit="1" customWidth="1"/>
  </cols>
  <sheetData>
    <row r="3" spans="1:6" x14ac:dyDescent="0.25">
      <c r="B3" s="12" t="s">
        <v>25</v>
      </c>
    </row>
    <row r="4" spans="1:6" x14ac:dyDescent="0.25">
      <c r="B4" t="s">
        <v>214</v>
      </c>
      <c r="C4" t="s">
        <v>22</v>
      </c>
      <c r="D4" t="s">
        <v>272</v>
      </c>
      <c r="E4" t="s">
        <v>24</v>
      </c>
    </row>
    <row r="5" spans="1:6" x14ac:dyDescent="0.25">
      <c r="A5" t="s">
        <v>20</v>
      </c>
      <c r="B5" s="13">
        <v>157.80000000000001</v>
      </c>
      <c r="C5" s="13">
        <v>2849.0000000000009</v>
      </c>
      <c r="D5" s="13">
        <v>116</v>
      </c>
      <c r="E5" s="13">
        <v>3122.8000000000011</v>
      </c>
    </row>
    <row r="6" spans="1:6" x14ac:dyDescent="0.25">
      <c r="B6" s="23"/>
    </row>
    <row r="12" spans="1:6" x14ac:dyDescent="0.25">
      <c r="B12" s="23">
        <f>B5/GETPIVOTDATA("TOTAL",$A$3)</f>
        <v>5.053157422825668E-2</v>
      </c>
      <c r="C12" s="23">
        <f t="shared" ref="C12:F12" si="0">C5/GETPIVOTDATA("TOTAL",$A$3)</f>
        <v>0.91232227488151652</v>
      </c>
      <c r="D12" s="23">
        <f t="shared" si="0"/>
        <v>3.7146150890226708E-2</v>
      </c>
      <c r="E12" s="23">
        <f t="shared" si="0"/>
        <v>1</v>
      </c>
      <c r="F12" s="23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2"/>
    </sheetView>
  </sheetViews>
  <sheetFormatPr defaultRowHeight="15" x14ac:dyDescent="0.25"/>
  <cols>
    <col min="1" max="1" width="3" bestFit="1" customWidth="1"/>
    <col min="2" max="2" width="10.140625" bestFit="1" customWidth="1"/>
  </cols>
  <sheetData>
    <row r="1" spans="1:2" x14ac:dyDescent="0.25">
      <c r="A1" s="19">
        <v>1</v>
      </c>
      <c r="B1" s="19" t="s">
        <v>28</v>
      </c>
    </row>
    <row r="2" spans="1:2" x14ac:dyDescent="0.25">
      <c r="A2" s="19">
        <v>2</v>
      </c>
      <c r="B2" s="19" t="s">
        <v>29</v>
      </c>
    </row>
    <row r="3" spans="1:2" x14ac:dyDescent="0.25">
      <c r="A3" s="19">
        <v>3</v>
      </c>
      <c r="B3" s="19" t="s">
        <v>30</v>
      </c>
    </row>
    <row r="4" spans="1:2" x14ac:dyDescent="0.25">
      <c r="A4" s="19">
        <v>4</v>
      </c>
      <c r="B4" s="19" t="s">
        <v>31</v>
      </c>
    </row>
    <row r="5" spans="1:2" x14ac:dyDescent="0.25">
      <c r="A5" s="19">
        <v>5</v>
      </c>
      <c r="B5" s="19" t="s">
        <v>32</v>
      </c>
    </row>
    <row r="6" spans="1:2" x14ac:dyDescent="0.25">
      <c r="A6" s="19">
        <v>6</v>
      </c>
      <c r="B6" s="19" t="s">
        <v>33</v>
      </c>
    </row>
    <row r="7" spans="1:2" x14ac:dyDescent="0.25">
      <c r="A7" s="19">
        <v>7</v>
      </c>
      <c r="B7" s="19" t="s">
        <v>34</v>
      </c>
    </row>
    <row r="8" spans="1:2" x14ac:dyDescent="0.25">
      <c r="A8" s="19">
        <v>8</v>
      </c>
      <c r="B8" s="19" t="s">
        <v>35</v>
      </c>
    </row>
    <row r="9" spans="1:2" x14ac:dyDescent="0.25">
      <c r="A9" s="19">
        <v>9</v>
      </c>
      <c r="B9" s="19" t="s">
        <v>36</v>
      </c>
    </row>
    <row r="10" spans="1:2" x14ac:dyDescent="0.25">
      <c r="A10" s="19">
        <v>10</v>
      </c>
      <c r="B10" s="19" t="s">
        <v>37</v>
      </c>
    </row>
    <row r="11" spans="1:2" x14ac:dyDescent="0.25">
      <c r="A11" s="19">
        <v>11</v>
      </c>
      <c r="B11" s="19" t="s">
        <v>38</v>
      </c>
    </row>
    <row r="12" spans="1:2" x14ac:dyDescent="0.25">
      <c r="A12" s="19">
        <v>12</v>
      </c>
      <c r="B12" s="19" t="s">
        <v>39</v>
      </c>
    </row>
    <row r="13" spans="1:2" x14ac:dyDescent="0.25">
      <c r="A13" s="19"/>
      <c r="B13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Registro de Vendas</vt:lpstr>
      <vt:lpstr>Dashboard_Faturamento</vt:lpstr>
      <vt:lpstr>Dashboard_Raking</vt:lpstr>
      <vt:lpstr>Raking</vt:lpstr>
      <vt:lpstr>DINAMICA_1</vt:lpstr>
      <vt:lpstr>DINAMICA_2</vt:lpstr>
      <vt:lpstr>DINAMICA_3</vt:lpstr>
      <vt:lpstr>MÊS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2022-02-21T14:51:37Z</dcterms:created>
  <dcterms:modified xsi:type="dcterms:W3CDTF">2022-04-23T12:15:57Z</dcterms:modified>
</cp:coreProperties>
</file>