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sheets/sheet17.xml" ContentType="application/vnd.openxmlformats-officedocument.spreadsheetml.worksheet+xml"/>
  <Override PartName="/xl/drawings/drawing9.xml" ContentType="application/vnd.openxmlformats-officedocument.drawing+xml"/>
  <Override PartName="/xl/worksheets/sheet18.xml" ContentType="application/vnd.openxmlformats-officedocument.spreadsheetml.worksheet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drawings/drawing13.xml" ContentType="application/vnd.openxmlformats-officedocument.drawing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drawings/drawing16.xml" ContentType="application/vnd.openxmlformats-officedocument.drawing+xml"/>
  <Override PartName="/xl/worksheets/sheet25.xml" ContentType="application/vnd.openxmlformats-officedocument.spreadsheetml.worksheet+xml"/>
  <Override PartName="/xl/drawings/drawing17.xml" ContentType="application/vnd.openxmlformats-officedocument.drawing+xml"/>
  <Override PartName="/xl/worksheets/sheet26.xml" ContentType="application/vnd.openxmlformats-officedocument.spreadsheetml.worksheet+xml"/>
  <Override PartName="/xl/drawings/drawing18.xml" ContentType="application/vnd.openxmlformats-officedocument.drawing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drawings/drawing20.xml" ContentType="application/vnd.openxmlformats-officedocument.drawing+xml"/>
  <Override PartName="/xl/worksheets/sheet29.xml" ContentType="application/vnd.openxmlformats-officedocument.spreadsheetml.worksheet+xml"/>
  <Override PartName="/xl/drawings/drawing21.xml" ContentType="application/vnd.openxmlformats-officedocument.drawing+xml"/>
  <Override PartName="/xl/worksheets/sheet30.xml" ContentType="application/vnd.openxmlformats-officedocument.spreadsheetml.worksheet+xml"/>
  <Override PartName="/xl/drawings/drawing22.xml" ContentType="application/vnd.openxmlformats-officedocument.drawing+xml"/>
  <Override PartName="/xl/worksheets/sheet31.xml" ContentType="application/vnd.openxmlformats-officedocument.spreadsheetml.worksheet+xml"/>
  <Override PartName="/xl/drawings/drawing23.xml" ContentType="application/vnd.openxmlformats-officedocument.drawing+xml"/>
  <Override PartName="/xl/worksheets/sheet32.xml" ContentType="application/vnd.openxmlformats-officedocument.spreadsheetml.worksheet+xml"/>
  <Override PartName="/xl/drawings/drawing24.xml" ContentType="application/vnd.openxmlformats-officedocument.drawing+xml"/>
  <Override PartName="/xl/worksheets/sheet33.xml" ContentType="application/vnd.openxmlformats-officedocument.spreadsheetml.worksheet+xml"/>
  <Override PartName="/xl/drawings/drawing25.xml" ContentType="application/vnd.openxmlformats-officedocument.drawing+xml"/>
  <Override PartName="/xl/worksheets/sheet34.xml" ContentType="application/vnd.openxmlformats-officedocument.spreadsheetml.worksheet+xml"/>
  <Override PartName="/xl/drawings/drawing26.xml" ContentType="application/vnd.openxmlformats-officedocument.drawing+xml"/>
  <Override PartName="/xl/worksheets/sheet35.xml" ContentType="application/vnd.openxmlformats-officedocument.spreadsheetml.worksheet+xml"/>
  <Override PartName="/xl/drawings/drawing27.xml" ContentType="application/vnd.openxmlformats-officedocument.drawing+xml"/>
  <Override PartName="/xl/worksheets/sheet36.xml" ContentType="application/vnd.openxmlformats-officedocument.spreadsheetml.worksheet+xml"/>
  <Override PartName="/xl/drawings/drawing28.xml" ContentType="application/vnd.openxmlformats-officedocument.drawing+xml"/>
  <Override PartName="/xl/worksheets/sheet37.xml" ContentType="application/vnd.openxmlformats-officedocument.spreadsheetml.worksheet+xml"/>
  <Override PartName="/xl/drawings/drawing29.xml" ContentType="application/vnd.openxmlformats-officedocument.drawing+xml"/>
  <Override PartName="/xl/worksheets/sheet38.xml" ContentType="application/vnd.openxmlformats-officedocument.spreadsheetml.worksheet+xml"/>
  <Override PartName="/xl/drawings/drawing30.xml" ContentType="application/vnd.openxmlformats-officedocument.drawing+xml"/>
  <Override PartName="/xl/worksheets/sheet39.xml" ContentType="application/vnd.openxmlformats-officedocument.spreadsheetml.worksheet+xml"/>
  <Override PartName="/xl/drawings/drawing31.xml" ContentType="application/vnd.openxmlformats-officedocument.drawing+xml"/>
  <Override PartName="/xl/worksheets/sheet40.xml" ContentType="application/vnd.openxmlformats-officedocument.spreadsheetml.worksheet+xml"/>
  <Override PartName="/xl/drawings/drawing32.xml" ContentType="application/vnd.openxmlformats-officedocument.drawing+xml"/>
  <Override PartName="/xl/worksheets/sheet41.xml" ContentType="application/vnd.openxmlformats-officedocument.spreadsheetml.worksheet+xml"/>
  <Override PartName="/xl/drawings/drawing33.xml" ContentType="application/vnd.openxmlformats-officedocument.drawing+xml"/>
  <Override PartName="/xl/worksheets/sheet42.xml" ContentType="application/vnd.openxmlformats-officedocument.spreadsheetml.worksheet+xml"/>
  <Override PartName="/xl/drawings/drawing34.xml" ContentType="application/vnd.openxmlformats-officedocument.drawing+xml"/>
  <Override PartName="/xl/worksheets/sheet43.xml" ContentType="application/vnd.openxmlformats-officedocument.spreadsheetml.worksheet+xml"/>
  <Override PartName="/xl/drawings/drawing35.xml" ContentType="application/vnd.openxmlformats-officedocument.drawing+xml"/>
  <Override PartName="/xl/worksheets/sheet44.xml" ContentType="application/vnd.openxmlformats-officedocument.spreadsheetml.worksheet+xml"/>
  <Override PartName="/xl/drawings/drawing36.xml" ContentType="application/vnd.openxmlformats-officedocument.drawing+xml"/>
  <Override PartName="/xl/worksheets/sheet45.xml" ContentType="application/vnd.openxmlformats-officedocument.spreadsheetml.worksheet+xml"/>
  <Override PartName="/xl/drawings/drawing37.xml" ContentType="application/vnd.openxmlformats-officedocument.drawing+xml"/>
  <Override PartName="/xl/worksheets/sheet46.xml" ContentType="application/vnd.openxmlformats-officedocument.spreadsheetml.worksheet+xml"/>
  <Override PartName="/xl/drawings/drawing38.xml" ContentType="application/vnd.openxmlformats-officedocument.drawing+xml"/>
  <Override PartName="/xl/worksheets/sheet47.xml" ContentType="application/vnd.openxmlformats-officedocument.spreadsheetml.worksheet+xml"/>
  <Override PartName="/xl/drawings/drawing39.xml" ContentType="application/vnd.openxmlformats-officedocument.drawing+xml"/>
  <Override PartName="/xl/worksheets/sheet48.xml" ContentType="application/vnd.openxmlformats-officedocument.spreadsheetml.worksheet+xml"/>
  <Override PartName="/xl/drawings/drawing40.xml" ContentType="application/vnd.openxmlformats-officedocument.drawing+xml"/>
  <Override PartName="/xl/worksheets/sheet49.xml" ContentType="application/vnd.openxmlformats-officedocument.spreadsheetml.worksheet+xml"/>
  <Override PartName="/xl/drawings/drawing41.xml" ContentType="application/vnd.openxmlformats-officedocument.drawing+xml"/>
  <Override PartName="/xl/worksheets/sheet50.xml" ContentType="application/vnd.openxmlformats-officedocument.spreadsheetml.worksheet+xml"/>
  <Override PartName="/xl/drawings/drawing42.xml" ContentType="application/vnd.openxmlformats-officedocument.drawing+xml"/>
  <Override PartName="/xl/worksheets/sheet51.xml" ContentType="application/vnd.openxmlformats-officedocument.spreadsheetml.worksheet+xml"/>
  <Override PartName="/xl/drawings/drawing43.xml" ContentType="application/vnd.openxmlformats-officedocument.drawing+xml"/>
  <Override PartName="/xl/worksheets/sheet52.xml" ContentType="application/vnd.openxmlformats-officedocument.spreadsheetml.worksheet+xml"/>
  <Override PartName="/xl/drawings/drawing44.xml" ContentType="application/vnd.openxmlformats-officedocument.drawing+xml"/>
  <Override PartName="/xl/worksheets/sheet53.xml" ContentType="application/vnd.openxmlformats-officedocument.spreadsheetml.worksheet+xml"/>
  <Override PartName="/xl/drawings/drawing45.xml" ContentType="application/vnd.openxmlformats-officedocument.drawing+xml"/>
  <Override PartName="/xl/worksheets/sheet54.xml" ContentType="application/vnd.openxmlformats-officedocument.spreadsheetml.worksheet+xml"/>
  <Override PartName="/xl/drawings/drawing46.xml" ContentType="application/vnd.openxmlformats-officedocument.drawing+xml"/>
  <Override PartName="/xl/worksheets/sheet55.xml" ContentType="application/vnd.openxmlformats-officedocument.spreadsheetml.worksheet+xml"/>
  <Override PartName="/xl/drawings/drawing47.xml" ContentType="application/vnd.openxmlformats-officedocument.drawing+xml"/>
  <Override PartName="/xl/worksheets/sheet56.xml" ContentType="application/vnd.openxmlformats-officedocument.spreadsheetml.worksheet+xml"/>
  <Override PartName="/xl/drawings/drawing48.xml" ContentType="application/vnd.openxmlformats-officedocument.drawing+xml"/>
  <Override PartName="/xl/worksheets/sheet57.xml" ContentType="application/vnd.openxmlformats-officedocument.spreadsheetml.worksheet+xml"/>
  <Override PartName="/xl/drawings/drawing49.xml" ContentType="application/vnd.openxmlformats-officedocument.drawing+xml"/>
  <Override PartName="/xl/worksheets/sheet58.xml" ContentType="application/vnd.openxmlformats-officedocument.spreadsheetml.worksheet+xml"/>
  <Override PartName="/xl/drawings/drawing50.xml" ContentType="application/vnd.openxmlformats-officedocument.drawing+xml"/>
  <Override PartName="/xl/worksheets/sheet59.xml" ContentType="application/vnd.openxmlformats-officedocument.spreadsheetml.worksheet+xml"/>
  <Override PartName="/xl/drawings/drawing51.xml" ContentType="application/vnd.openxmlformats-officedocument.drawing+xml"/>
  <Override PartName="/xl/worksheets/sheet60.xml" ContentType="application/vnd.openxmlformats-officedocument.spreadsheetml.worksheet+xml"/>
  <Override PartName="/xl/drawings/drawing52.xml" ContentType="application/vnd.openxmlformats-officedocument.drawing+xml"/>
  <Override PartName="/xl/worksheets/sheet61.xml" ContentType="application/vnd.openxmlformats-officedocument.spreadsheetml.worksheet+xml"/>
  <Override PartName="/xl/drawings/drawing53.xml" ContentType="application/vnd.openxmlformats-officedocument.drawing+xml"/>
  <Override PartName="/xl/worksheets/sheet62.xml" ContentType="application/vnd.openxmlformats-officedocument.spreadsheetml.worksheet+xml"/>
  <Override PartName="/xl/drawings/drawing54.xml" ContentType="application/vnd.openxmlformats-officedocument.drawing+xml"/>
  <Override PartName="/xl/worksheets/sheet63.xml" ContentType="application/vnd.openxmlformats-officedocument.spreadsheetml.worksheet+xml"/>
  <Override PartName="/xl/drawings/drawing5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5c793ce7e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" sheetId="1" r:id="R1a3eb7ff0d6c4444"/>
    <x:sheet xmlns:r="http://schemas.openxmlformats.org/officeDocument/2006/relationships" name="Resumo" sheetId="2" r:id="R670eea2dfe67400a"/>
    <x:sheet xmlns:r="http://schemas.openxmlformats.org/officeDocument/2006/relationships" name="Catálogo" sheetId="3" r:id="R82897c301a7d4857"/>
    <x:sheet xmlns:r="http://schemas.openxmlformats.org/officeDocument/2006/relationships" name="Matrizes" sheetId="4" r:id="R139d19b713a048f9"/>
    <x:sheet xmlns:r="http://schemas.openxmlformats.org/officeDocument/2006/relationships" name="NI e estimativas" sheetId="5" r:id="R148f04f7f89d492f"/>
    <x:sheet xmlns:r="http://schemas.openxmlformats.org/officeDocument/2006/relationships" name="Exemplos SE" sheetId="6" r:id="R3ac594d17c874498"/>
    <x:sheet xmlns:r="http://schemas.openxmlformats.org/officeDocument/2006/relationships" name="Critérios e fontes" sheetId="7" r:id="R8a17414aad6f4979"/>
    <x:sheet xmlns:r="http://schemas.openxmlformats.org/officeDocument/2006/relationships" name="Conferência" sheetId="8" r:id="Rab79d65e63a54271"/>
    <x:sheet xmlns:r="http://schemas.openxmlformats.org/officeDocument/2006/relationships" name="A01" sheetId="9" r:id="Rfb58250d595748d6"/>
    <x:sheet xmlns:r="http://schemas.openxmlformats.org/officeDocument/2006/relationships" name="A02" sheetId="10" r:id="R32da32f9350d4b01"/>
    <x:sheet xmlns:r="http://schemas.openxmlformats.org/officeDocument/2006/relationships" name="A03" sheetId="11" r:id="Re1e1d509b0344d8d"/>
    <x:sheet xmlns:r="http://schemas.openxmlformats.org/officeDocument/2006/relationships" name="A04" sheetId="12" r:id="R19d6acc2356f4e7c"/>
    <x:sheet xmlns:r="http://schemas.openxmlformats.org/officeDocument/2006/relationships" name="A05" sheetId="13" r:id="Ra007067e2c264bb7"/>
    <x:sheet xmlns:r="http://schemas.openxmlformats.org/officeDocument/2006/relationships" name="A06" sheetId="14" r:id="R923be3fb4ad145b4"/>
    <x:sheet xmlns:r="http://schemas.openxmlformats.org/officeDocument/2006/relationships" name="A07" sheetId="15" r:id="R4321c024e8b34ee8"/>
    <x:sheet xmlns:r="http://schemas.openxmlformats.org/officeDocument/2006/relationships" name="A08" sheetId="16" r:id="Rf6e1a96690ed4dc4"/>
    <x:sheet xmlns:r="http://schemas.openxmlformats.org/officeDocument/2006/relationships" name="A09" sheetId="17" r:id="R947112bd8fd04681"/>
    <x:sheet xmlns:r="http://schemas.openxmlformats.org/officeDocument/2006/relationships" name="X01" sheetId="18" r:id="R3b272561228d4021"/>
    <x:sheet xmlns:r="http://schemas.openxmlformats.org/officeDocument/2006/relationships" name="X02" sheetId="19" r:id="Rb318d3d0c850469d"/>
    <x:sheet xmlns:r="http://schemas.openxmlformats.org/officeDocument/2006/relationships" name="CE04" sheetId="20" r:id="Rf8e78b9562d14336"/>
    <x:sheet xmlns:r="http://schemas.openxmlformats.org/officeDocument/2006/relationships" name="CE05" sheetId="21" r:id="Rb361ec7a3a34468a"/>
    <x:sheet xmlns:r="http://schemas.openxmlformats.org/officeDocument/2006/relationships" name="CE06" sheetId="22" r:id="Rb5a049a0f7e74d24"/>
    <x:sheet xmlns:r="http://schemas.openxmlformats.org/officeDocument/2006/relationships" name="CE07" sheetId="23" r:id="Rc4b66a1fdb044910"/>
    <x:sheet xmlns:r="http://schemas.openxmlformats.org/officeDocument/2006/relationships" name="CE08" sheetId="24" r:id="R31ffa671d08748bf"/>
    <x:sheet xmlns:r="http://schemas.openxmlformats.org/officeDocument/2006/relationships" name="CE09" sheetId="25" r:id="R4a5c74a8ea4c4ef0"/>
    <x:sheet xmlns:r="http://schemas.openxmlformats.org/officeDocument/2006/relationships" name="CE11" sheetId="26" r:id="Raf6ea072bc1e4493"/>
    <x:sheet xmlns:r="http://schemas.openxmlformats.org/officeDocument/2006/relationships" name="CE12" sheetId="27" r:id="Rb0e81e420eaf490f"/>
    <x:sheet xmlns:r="http://schemas.openxmlformats.org/officeDocument/2006/relationships" name="EE01" sheetId="28" r:id="R1d8590b4f1d44581"/>
    <x:sheet xmlns:r="http://schemas.openxmlformats.org/officeDocument/2006/relationships" name="EE02" sheetId="29" r:id="R85828668f51942b8"/>
    <x:sheet xmlns:r="http://schemas.openxmlformats.org/officeDocument/2006/relationships" name="EE03" sheetId="30" r:id="R459b26001d09441d"/>
    <x:sheet xmlns:r="http://schemas.openxmlformats.org/officeDocument/2006/relationships" name="EE04" sheetId="31" r:id="Rf9c6f4faa47b4853"/>
    <x:sheet xmlns:r="http://schemas.openxmlformats.org/officeDocument/2006/relationships" name="EE05" sheetId="32" r:id="R0727262657c74c04"/>
    <x:sheet xmlns:r="http://schemas.openxmlformats.org/officeDocument/2006/relationships" name="EE06" sheetId="33" r:id="Re14ae9cbd6f148d1"/>
    <x:sheet xmlns:r="http://schemas.openxmlformats.org/officeDocument/2006/relationships" name="EE07" sheetId="34" r:id="R1b2a28f52bdd4f71"/>
    <x:sheet xmlns:r="http://schemas.openxmlformats.org/officeDocument/2006/relationships" name="EE08" sheetId="35" r:id="R6a51e40090f24296"/>
    <x:sheet xmlns:r="http://schemas.openxmlformats.org/officeDocument/2006/relationships" name="EE09" sheetId="36" r:id="R545722b1424c4b8f"/>
    <x:sheet xmlns:r="http://schemas.openxmlformats.org/officeDocument/2006/relationships" name="EE10" sheetId="37" r:id="R0e6ebab8535c4802"/>
    <x:sheet xmlns:r="http://schemas.openxmlformats.org/officeDocument/2006/relationships" name="EE11" sheetId="38" r:id="R071add8e20614fb8"/>
    <x:sheet xmlns:r="http://schemas.openxmlformats.org/officeDocument/2006/relationships" name="EE12" sheetId="39" r:id="Rc5830282539e4e4c"/>
    <x:sheet xmlns:r="http://schemas.openxmlformats.org/officeDocument/2006/relationships" name="EE13" sheetId="40" r:id="R890ebd6695004a78"/>
    <x:sheet xmlns:r="http://schemas.openxmlformats.org/officeDocument/2006/relationships" name="EE14" sheetId="41" r:id="Rf664aef601a54963"/>
    <x:sheet xmlns:r="http://schemas.openxmlformats.org/officeDocument/2006/relationships" name="EE15" sheetId="42" r:id="R751db7808b0843a8"/>
    <x:sheet xmlns:r="http://schemas.openxmlformats.org/officeDocument/2006/relationships" name="EE16" sheetId="43" r:id="R086d70c5de774007"/>
    <x:sheet xmlns:r="http://schemas.openxmlformats.org/officeDocument/2006/relationships" name="EE17" sheetId="44" r:id="R742dac7235cb4b00"/>
    <x:sheet xmlns:r="http://schemas.openxmlformats.org/officeDocument/2006/relationships" name="EE18" sheetId="45" r:id="Reb3fd42aa8ac4a50"/>
    <x:sheet xmlns:r="http://schemas.openxmlformats.org/officeDocument/2006/relationships" name="EE19" sheetId="46" r:id="R1508799d2b4742e2"/>
    <x:sheet xmlns:r="http://schemas.openxmlformats.org/officeDocument/2006/relationships" name="EE20" sheetId="47" r:id="Rf1dcc33ae41346dc"/>
    <x:sheet xmlns:r="http://schemas.openxmlformats.org/officeDocument/2006/relationships" name="EE21" sheetId="48" r:id="R7bfb9ec0f5054636"/>
    <x:sheet xmlns:r="http://schemas.openxmlformats.org/officeDocument/2006/relationships" name="EE22" sheetId="49" r:id="R1406a43a82c24b58"/>
    <x:sheet xmlns:r="http://schemas.openxmlformats.org/officeDocument/2006/relationships" name="EE23" sheetId="50" r:id="R1a4daf9f92ad4ea5"/>
    <x:sheet xmlns:r="http://schemas.openxmlformats.org/officeDocument/2006/relationships" name="EE24" sheetId="51" r:id="R39845cb3f149421c"/>
    <x:sheet xmlns:r="http://schemas.openxmlformats.org/officeDocument/2006/relationships" name="EE25" sheetId="52" r:id="R95c4945ec4be4b5f"/>
    <x:sheet xmlns:r="http://schemas.openxmlformats.org/officeDocument/2006/relationships" name="EE26" sheetId="53" r:id="Rf3bfb03923874126"/>
    <x:sheet xmlns:r="http://schemas.openxmlformats.org/officeDocument/2006/relationships" name="EE27" sheetId="54" r:id="Rab19ac0913654530"/>
    <x:sheet xmlns:r="http://schemas.openxmlformats.org/officeDocument/2006/relationships" name="EE28" sheetId="55" r:id="R4577b991647a47ff"/>
    <x:sheet xmlns:r="http://schemas.openxmlformats.org/officeDocument/2006/relationships" name="SE02" sheetId="56" r:id="R8de0fd18053f4fce"/>
    <x:sheet xmlns:r="http://schemas.openxmlformats.org/officeDocument/2006/relationships" name="SE04" sheetId="57" r:id="R1d60b7e396a546fa"/>
    <x:sheet xmlns:r="http://schemas.openxmlformats.org/officeDocument/2006/relationships" name="SE06" sheetId="58" r:id="R59c0e4148b1a47d5"/>
    <x:sheet xmlns:r="http://schemas.openxmlformats.org/officeDocument/2006/relationships" name="SE07" sheetId="59" r:id="Re6430ffb0b15452d"/>
    <x:sheet xmlns:r="http://schemas.openxmlformats.org/officeDocument/2006/relationships" name="SE08" sheetId="60" r:id="R46152d1ab33a40e2"/>
    <x:sheet xmlns:r="http://schemas.openxmlformats.org/officeDocument/2006/relationships" name="SE09" sheetId="61" r:id="Re7f649746f3140a4"/>
    <x:sheet xmlns:r="http://schemas.openxmlformats.org/officeDocument/2006/relationships" name="SE10" sheetId="62" r:id="R012d653cfbe54473"/>
    <x:sheet xmlns:r="http://schemas.openxmlformats.org/officeDocument/2006/relationships" name="SE13" sheetId="63" r:id="Rbf87336efa76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.00%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name val="Arial"/>
    </x:font>
    <x:font>
      <x:sz val="11"/>
      <x:color rgb="FF0000A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 style="thin">
        <x:color rgb="FF888888"/>
      </x:left>
      <x:right/>
      <x:top style="thin">
        <x:color rgb="FF888888"/>
      </x:top>
      <x:bottom style="thin">
        <x:color rgb="FF888888"/>
      </x:bottom>
      <x:diagonal/>
    </x:border>
    <x:border>
      <x:left/>
      <x:right/>
      <x:top style="thin">
        <x:color rgb="FF888888"/>
      </x:top>
      <x:bottom style="thin">
        <x:color rgb="FF888888"/>
      </x:bottom>
      <x:diagonal/>
    </x:border>
    <x:border>
      <x:left/>
      <x:right style="thin">
        <x:color rgb="FF888888"/>
      </x:right>
      <x:top style="thin">
        <x:color rgb="FF888888"/>
      </x:top>
      <x:bottom style="thin">
        <x:color rgb="FF888888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7a528ed704934" /><Relationship Type="http://schemas.openxmlformats.org/officeDocument/2006/relationships/theme" Target="/xl/theme/theme1.xml" Id="Ra753b732039c4a9d" /><Relationship Type="http://schemas.openxmlformats.org/officeDocument/2006/relationships/sharedStrings" Target="/xl/sharedStrings.xml" Id="Rb97975f355a647df" /><Relationship Type="http://schemas.openxmlformats.org/officeDocument/2006/relationships/worksheet" Target="/xl/worksheets/sheet1.xml" Id="R1a3eb7ff0d6c4444" /><Relationship Type="http://schemas.openxmlformats.org/officeDocument/2006/relationships/worksheet" Target="/xl/worksheets/sheet2.xml" Id="R670eea2dfe67400a" /><Relationship Type="http://schemas.openxmlformats.org/officeDocument/2006/relationships/worksheet" Target="/xl/worksheets/sheet3.xml" Id="R82897c301a7d4857" /><Relationship Type="http://schemas.openxmlformats.org/officeDocument/2006/relationships/worksheet" Target="/xl/worksheets/sheet4.xml" Id="R139d19b713a048f9" /><Relationship Type="http://schemas.openxmlformats.org/officeDocument/2006/relationships/worksheet" Target="/xl/worksheets/sheet5.xml" Id="R148f04f7f89d492f" /><Relationship Type="http://schemas.openxmlformats.org/officeDocument/2006/relationships/worksheet" Target="/xl/worksheets/sheet6.xml" Id="R3ac594d17c874498" /><Relationship Type="http://schemas.openxmlformats.org/officeDocument/2006/relationships/worksheet" Target="/xl/worksheets/sheet7.xml" Id="R8a17414aad6f4979" /><Relationship Type="http://schemas.openxmlformats.org/officeDocument/2006/relationships/worksheet" Target="/xl/worksheets/sheet8.xml" Id="Rab79d65e63a54271" /><Relationship Type="http://schemas.openxmlformats.org/officeDocument/2006/relationships/worksheet" Target="/xl/worksheets/sheet9.xml" Id="Rfb58250d595748d6" /><Relationship Type="http://schemas.openxmlformats.org/officeDocument/2006/relationships/worksheet" Target="/xl/worksheets/sheet10.xml" Id="R32da32f9350d4b01" /><Relationship Type="http://schemas.openxmlformats.org/officeDocument/2006/relationships/worksheet" Target="/xl/worksheets/sheet11.xml" Id="Re1e1d509b0344d8d" /><Relationship Type="http://schemas.openxmlformats.org/officeDocument/2006/relationships/worksheet" Target="/xl/worksheets/sheet12.xml" Id="R19d6acc2356f4e7c" /><Relationship Type="http://schemas.openxmlformats.org/officeDocument/2006/relationships/worksheet" Target="/xl/worksheets/sheet13.xml" Id="Ra007067e2c264bb7" /><Relationship Type="http://schemas.openxmlformats.org/officeDocument/2006/relationships/worksheet" Target="/xl/worksheets/sheet14.xml" Id="R923be3fb4ad145b4" /><Relationship Type="http://schemas.openxmlformats.org/officeDocument/2006/relationships/worksheet" Target="/xl/worksheets/sheet15.xml" Id="R4321c024e8b34ee8" /><Relationship Type="http://schemas.openxmlformats.org/officeDocument/2006/relationships/worksheet" Target="/xl/worksheets/sheet16.xml" Id="Rf6e1a96690ed4dc4" /><Relationship Type="http://schemas.openxmlformats.org/officeDocument/2006/relationships/worksheet" Target="/xl/worksheets/sheet17.xml" Id="R947112bd8fd04681" /><Relationship Type="http://schemas.openxmlformats.org/officeDocument/2006/relationships/worksheet" Target="/xl/worksheets/sheet18.xml" Id="R3b272561228d4021" /><Relationship Type="http://schemas.openxmlformats.org/officeDocument/2006/relationships/worksheet" Target="/xl/worksheets/sheet19.xml" Id="Rb318d3d0c850469d" /><Relationship Type="http://schemas.openxmlformats.org/officeDocument/2006/relationships/worksheet" Target="/xl/worksheets/sheet20.xml" Id="Rf8e78b9562d14336" /><Relationship Type="http://schemas.openxmlformats.org/officeDocument/2006/relationships/worksheet" Target="/xl/worksheets/sheet21.xml" Id="Rb361ec7a3a34468a" /><Relationship Type="http://schemas.openxmlformats.org/officeDocument/2006/relationships/worksheet" Target="/xl/worksheets/sheet22.xml" Id="Rb5a049a0f7e74d24" /><Relationship Type="http://schemas.openxmlformats.org/officeDocument/2006/relationships/worksheet" Target="/xl/worksheets/sheet23.xml" Id="Rc4b66a1fdb044910" /><Relationship Type="http://schemas.openxmlformats.org/officeDocument/2006/relationships/worksheet" Target="/xl/worksheets/sheet24.xml" Id="R31ffa671d08748bf" /><Relationship Type="http://schemas.openxmlformats.org/officeDocument/2006/relationships/worksheet" Target="/xl/worksheets/sheet25.xml" Id="R4a5c74a8ea4c4ef0" /><Relationship Type="http://schemas.openxmlformats.org/officeDocument/2006/relationships/worksheet" Target="/xl/worksheets/sheet26.xml" Id="Raf6ea072bc1e4493" /><Relationship Type="http://schemas.openxmlformats.org/officeDocument/2006/relationships/worksheet" Target="/xl/worksheets/sheet27.xml" Id="Rb0e81e420eaf490f" /><Relationship Type="http://schemas.openxmlformats.org/officeDocument/2006/relationships/worksheet" Target="/xl/worksheets/sheet28.xml" Id="R1d8590b4f1d44581" /><Relationship Type="http://schemas.openxmlformats.org/officeDocument/2006/relationships/worksheet" Target="/xl/worksheets/sheet29.xml" Id="R85828668f51942b8" /><Relationship Type="http://schemas.openxmlformats.org/officeDocument/2006/relationships/worksheet" Target="/xl/worksheets/sheet30.xml" Id="R459b26001d09441d" /><Relationship Type="http://schemas.openxmlformats.org/officeDocument/2006/relationships/worksheet" Target="/xl/worksheets/sheet31.xml" Id="Rf9c6f4faa47b4853" /><Relationship Type="http://schemas.openxmlformats.org/officeDocument/2006/relationships/worksheet" Target="/xl/worksheets/sheet32.xml" Id="R0727262657c74c04" /><Relationship Type="http://schemas.openxmlformats.org/officeDocument/2006/relationships/worksheet" Target="/xl/worksheets/sheet33.xml" Id="Re14ae9cbd6f148d1" /><Relationship Type="http://schemas.openxmlformats.org/officeDocument/2006/relationships/worksheet" Target="/xl/worksheets/sheet34.xml" Id="R1b2a28f52bdd4f71" /><Relationship Type="http://schemas.openxmlformats.org/officeDocument/2006/relationships/worksheet" Target="/xl/worksheets/sheet35.xml" Id="R6a51e40090f24296" /><Relationship Type="http://schemas.openxmlformats.org/officeDocument/2006/relationships/worksheet" Target="/xl/worksheets/sheet36.xml" Id="R545722b1424c4b8f" /><Relationship Type="http://schemas.openxmlformats.org/officeDocument/2006/relationships/worksheet" Target="/xl/worksheets/sheet37.xml" Id="R0e6ebab8535c4802" /><Relationship Type="http://schemas.openxmlformats.org/officeDocument/2006/relationships/worksheet" Target="/xl/worksheets/sheet38.xml" Id="R071add8e20614fb8" /><Relationship Type="http://schemas.openxmlformats.org/officeDocument/2006/relationships/worksheet" Target="/xl/worksheets/sheet39.xml" Id="Rc5830282539e4e4c" /><Relationship Type="http://schemas.openxmlformats.org/officeDocument/2006/relationships/worksheet" Target="/xl/worksheets/sheet40.xml" Id="R890ebd6695004a78" /><Relationship Type="http://schemas.openxmlformats.org/officeDocument/2006/relationships/worksheet" Target="/xl/worksheets/sheet41.xml" Id="Rf664aef601a54963" /><Relationship Type="http://schemas.openxmlformats.org/officeDocument/2006/relationships/worksheet" Target="/xl/worksheets/sheet42.xml" Id="R751db7808b0843a8" /><Relationship Type="http://schemas.openxmlformats.org/officeDocument/2006/relationships/worksheet" Target="/xl/worksheets/sheet43.xml" Id="R086d70c5de774007" /><Relationship Type="http://schemas.openxmlformats.org/officeDocument/2006/relationships/worksheet" Target="/xl/worksheets/sheet44.xml" Id="R742dac7235cb4b00" /><Relationship Type="http://schemas.openxmlformats.org/officeDocument/2006/relationships/worksheet" Target="/xl/worksheets/sheet45.xml" Id="Reb3fd42aa8ac4a50" /><Relationship Type="http://schemas.openxmlformats.org/officeDocument/2006/relationships/worksheet" Target="/xl/worksheets/sheet46.xml" Id="R1508799d2b4742e2" /><Relationship Type="http://schemas.openxmlformats.org/officeDocument/2006/relationships/worksheet" Target="/xl/worksheets/sheet47.xml" Id="Rf1dcc33ae41346dc" /><Relationship Type="http://schemas.openxmlformats.org/officeDocument/2006/relationships/worksheet" Target="/xl/worksheets/sheet48.xml" Id="R7bfb9ec0f5054636" /><Relationship Type="http://schemas.openxmlformats.org/officeDocument/2006/relationships/worksheet" Target="/xl/worksheets/sheet49.xml" Id="R1406a43a82c24b58" /><Relationship Type="http://schemas.openxmlformats.org/officeDocument/2006/relationships/worksheet" Target="/xl/worksheets/sheet50.xml" Id="R1a4daf9f92ad4ea5" /><Relationship Type="http://schemas.openxmlformats.org/officeDocument/2006/relationships/worksheet" Target="/xl/worksheets/sheet51.xml" Id="R39845cb3f149421c" /><Relationship Type="http://schemas.openxmlformats.org/officeDocument/2006/relationships/worksheet" Target="/xl/worksheets/sheet52.xml" Id="R95c4945ec4be4b5f" /><Relationship Type="http://schemas.openxmlformats.org/officeDocument/2006/relationships/worksheet" Target="/xl/worksheets/sheet53.xml" Id="Rf3bfb03923874126" /><Relationship Type="http://schemas.openxmlformats.org/officeDocument/2006/relationships/worksheet" Target="/xl/worksheets/sheet54.xml" Id="Rab19ac0913654530" /><Relationship Type="http://schemas.openxmlformats.org/officeDocument/2006/relationships/worksheet" Target="/xl/worksheets/sheet55.xml" Id="R4577b991647a47ff" /><Relationship Type="http://schemas.openxmlformats.org/officeDocument/2006/relationships/worksheet" Target="/xl/worksheets/sheet56.xml" Id="R8de0fd18053f4fce" /><Relationship Type="http://schemas.openxmlformats.org/officeDocument/2006/relationships/worksheet" Target="/xl/worksheets/sheet57.xml" Id="R1d60b7e396a546fa" /><Relationship Type="http://schemas.openxmlformats.org/officeDocument/2006/relationships/worksheet" Target="/xl/worksheets/sheet58.xml" Id="R59c0e4148b1a47d5" /><Relationship Type="http://schemas.openxmlformats.org/officeDocument/2006/relationships/worksheet" Target="/xl/worksheets/sheet59.xml" Id="Re6430ffb0b15452d" /><Relationship Type="http://schemas.openxmlformats.org/officeDocument/2006/relationships/worksheet" Target="/xl/worksheets/sheet60.xml" Id="R46152d1ab33a40e2" /><Relationship Type="http://schemas.openxmlformats.org/officeDocument/2006/relationships/worksheet" Target="/xl/worksheets/sheet61.xml" Id="Re7f649746f3140a4" /><Relationship Type="http://schemas.openxmlformats.org/officeDocument/2006/relationships/worksheet" Target="/xl/worksheets/sheet62.xml" Id="R012d653cfbe54473" /><Relationship Type="http://schemas.openxmlformats.org/officeDocument/2006/relationships/worksheet" Target="/xl/worksheets/sheet63.xml" Id="Rbf87336efa7646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4aac95728ae4b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44799824c4f0411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6db6b1ac3e8453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1633c3a01eb41d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a91291ad1de74be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9b2f15081aa44fd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6a735716f557457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b28faebf5528491f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6a9ecc44e2434b8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6e85784e8740423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bb200b721bcf44c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25dd928e08164191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479b1c8ad98a487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a3bff17a99164db0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03ce8366ebdc46f0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bd375ec9b2f34a63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0de17b9468ee491a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8.png" Id="R3129f5fcbf444f5a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6cf284754a514c52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20.png" Id="R32117b4d9bfe44b5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3492ef08a25741c1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2.png" Id="R2871de0c49a64338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23.png" Id="R2ac719c3e72e49af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24.png" Id="R2da30c8c630b46e7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25.png" Id="R46d668c5fe3848c4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26.png" Id="R902f3f71658f404f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27.png" Id="Ree967e960d2c49d8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28.png" Id="Rb02d105172604812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9.png" Id="R6d352ef84606445a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0.png" Id="Rfb331b6d107b423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1.png" Id="Rf1fe396619f141b3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2.png" Id="R7c41771da7224d2d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3.png" Id="R5fa6fb8a909f4ca2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4.png" Id="Rcf953da9114b4c8f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5.png" Id="Ra90e52754d0a4b62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6.png" Id="R47f55f2b733a48e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7.png" Id="Rd483a712437a47b0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8.png" Id="R62b7aec73f604b54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9.png" Id="R1d664ba1c2684bba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40.png" Id="R9604dc6630694afd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41.png" Id="Rd9b19825068a4a32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42.png" Id="R94cca755b6c949a9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43.png" Id="R32167b83ee524105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44.png" Id="R247915ca557a451d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45.png" Id="Rc851497798904248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46.png" Id="Rc5a2b1e4d6cd475f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47.png" Id="Rc9f8d6c441f34b6b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48.png" Id="R28be70d4fd1c465d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49.png" Id="Rbf68aab89e3c420f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50.png" Id="R3d43380bb36f414a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51.png" Id="Rc7d1c4ed3a21439c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52.png" Id="Rfe72e8a67d1040cf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53.png" Id="Rcb0f27e5f4d04677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54.png" Id="R915f10c33e594524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55.png" Id="R44d7aa6b6ceb40e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62f2dbf2-57a1-45dd-b95e-a6be9c41ec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ac95728ae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6c6d309d-0b4e-42f1-9425-09f8fb891a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799824c4f041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9f07b9e5-ef31-4296-9c52-50df64986b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b6b1ac3e845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14f3149a-96e6-4853-9729-a44c885e47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633c3a01eb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a94d8f6c-bfd4-444c-a826-71a5d2949a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91ad1de7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52a092ff-d5db-4f84-805f-62455d97c7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2f15081aa44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3532f48d-b64f-4ab3-aedb-9b6b664e10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735716f55745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ca19748c-3aa0-44bc-b5e7-966d2a3b0e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8faebf552849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458377"/>
    <xdr:pic>
      <xdr:nvPicPr>
        <xdr:cNvPr id="1" name="962e68b4-29ef-42cf-835c-bedd11636a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9ecc44e2434b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f680baa8-9698-4b5a-a089-03a836bda2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85784e8740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86dfadec-0a9e-4dc8-8514-37f3b0843d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200b721bcf44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18181e7f-c946-4de6-b73f-23a57d5dbb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dd928e081641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a0c6ffd5-a442-445b-a5ea-2154b40ead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b1c8ad98a48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d0320f62-c351-45ab-a677-abcd8c85fc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bff17a99164d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095da76b-6597-4c91-ae3a-0dcea438ed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ce8366ebdc46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d9156622-ede2-457e-a8e6-4bd8037987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75ec9b2f3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b1b99854-db53-4882-90fa-3dfebb9961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17b9468ee49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458377"/>
    <xdr:pic>
      <xdr:nvPicPr>
        <xdr:cNvPr id="1" name="40be54f8-00a5-42e2-8f6a-f1cb95abce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29f5fcbf444f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21047199-d360-4f47-a790-ecb3a0c9e1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f284754a514c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b3516ad0-5d0c-4c6a-9743-634ecbab29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117b4d9bfe44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cb95d3c5-9100-46ba-8363-1438292d78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2ef08a25741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2c0c565b-99e8-4fb7-b70d-d38c8343cd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71de0c49a6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cc43679e-34a5-49b1-a5e9-a8baf7d00d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c719c3e72e49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3cb377b5-4c92-4c52-98a4-ffa0d90cda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30c8c630b46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76d1ca3e-2c30-409c-9199-0fd975aeb1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668c5fe38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b43f77ef-3fa5-4190-bf44-f22ebfffe2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f3f71658f40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7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3690ebde-69c9-4255-b0a2-0f881f62a7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967e960d2c49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8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15ca03e5-4a78-4dfd-a2b1-fb44d6c914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2d1051726048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9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e7070f11-6631-4504-b4de-0056e155c9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352ef84606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0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5d5e063e-b878-4f35-aeda-4805c5f78c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331b6d107b42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211b220c-5b2c-42f3-9fa7-9a0aa1f71d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e396619f141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7d191c90-3cc0-45d5-81bf-785f57f42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41771da722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2478f193-1b5c-4c55-9c89-7f6d510ea3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6fb8a909f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fb422d5a-2775-48ea-b074-524159a4a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953da9114b4c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d4756b5a-c646-493e-a8de-24c11ac074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e52754d0a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6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1bef8d2d-6c4a-4ac3-ad73-c825da00f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f55f2b733a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7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7b2fc7b6-ae18-4c28-a36d-2d01710f64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83a712437a47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8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11921794"/>
    <xdr:pic>
      <xdr:nvPicPr>
        <xdr:cNvPr id="1" name="d832baa4-74c8-4f45-af94-1b96e81e8f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7aec73f604b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9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dc3ccb7b-8ef4-42ee-815e-ac4d4b8d37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664ba1c2684b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0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7c8c2e2e-1ace-4b9f-a606-f53efb2392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4dc663069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9e53a4ac-2d47-4e66-b413-28a056f9c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19825068a4a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b1a25b1a-d546-4e02-b74b-ad0d1062ee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ca755b6c949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eaa58462-cbc1-469c-bc81-9a37d677c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167b83ee5241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f10d0ad1-81fc-404e-9583-feedf08c81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7915ca557a45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461110"/>
    <xdr:pic>
      <xdr:nvPicPr>
        <xdr:cNvPr id="1" name="270ea10b-5d3c-4596-ae9e-2aa84cd735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514977989042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6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e037fb5f-2e22-4861-b41e-9c62db8616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a2b1e4d6cd47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7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93170b32-e248-48f6-82d9-0af59f1fac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8d6c441f34b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8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932033e3-d891-42d4-853c-b67d946a47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e70d4fd1c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9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6bd0fc72-a22d-4259-9d37-8fae9fa025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8aab89e3c42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0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8f321b8a-54aa-485e-9cc6-445d50e05a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3380bb36f41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1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a173c790-a7c4-4999-a4a5-49fedf2cfa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d1c4ed3a2143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2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b82bb83f-2fdd-4e7c-b83b-99cbc7b568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2e8a67d1040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3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abfbf6d6-dab3-4cea-b456-cfd0bede8e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0f27e5f4d046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4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c9e4d512-9f82-46de-8731-f651cdb1f6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5f10c33e5945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5.xml><?xml version="1.0" encoding="utf-8"?>
<xdr:wsDr xmlns:xdr="http://schemas.openxmlformats.org/drawingml/2006/spreadsheetDrawing">
  <xdr:oneCellAnchor>
    <xdr:from>
      <xdr:col>0</xdr:col>
      <xdr:colOff>0</xdr:colOff>
      <xdr:row>77</xdr:row>
      <xdr:rowOff>0</xdr:rowOff>
    </xdr:from>
    <xdr:ext cx="10763250" cy="8072438"/>
    <xdr:pic>
      <xdr:nvPicPr>
        <xdr:cNvPr id="1" name="df124d84-8e17-4f62-8265-23715c673e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d7aa6b6ceb40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ba509e84958c44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4df1a16fc28941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3.xml" Id="Rc9413ca9ea9143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d82d4b5deb8543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5.xml" Id="R3b54c5c7bf074a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6.xml" Id="R72cc630a9e6f453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7.xml" Id="R6c0e7a9362784d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8.xml" Id="Rd94bd6c6817f4eb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9.xml" Id="R177235126d0d40d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0.xml" Id="R2763300aac63441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1.xml" Id="R6a516e83b22341b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2.xml" Id="Rc85f387c5477407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13.xml" Id="R4ceebb4f24f54bd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4.xml" Id="R7cd4b90f6e6f4e4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15.xml" Id="R043071dfb44e412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16.xml" Id="R0120a58754e6484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17.xml" Id="Ref5c6b01a924489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18.xml" Id="Rbfba8663555448ef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19.xml" Id="Rdb8a383b4bc541a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0.xml" Id="R0dc1c1e45a8d4b71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1.xml" Id="R1aec1e151c2346c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22.xml" Id="R8201ff5405f941d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23.xml" Id="R600b285ce7e4454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24.xml" Id="R4b182d7e8b07494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25.xml" Id="R2c12e8b3e7a442d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26.xml" Id="R564d53f3ebea416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27.xml" Id="R6d0735ddd35444a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28.xml" Id="Rb8ba68e6f451421f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29.xml" Id="R1e91b5cc93f24bbd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0.xml" Id="R5a1327004d1141b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1.xml" Id="R3f4adefd755c48f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32.xml" Id="R91cb6be58339458b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33.xml" Id="Rb59c42ec3ce24c5a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34.xml" Id="R635a309960e64776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35.xml" Id="R35cda4e769f54e19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36.xml" Id="Re72b88ab5a67427f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37.xml" Id="R3c197e4ef3b14924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38.xml" Id="R36ca9d7b986d438b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39.xml" Id="R5dfe2aebb1a44311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0.xml" Id="R0d2500e53f14445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1.xml" Id="R07f8f880607e469f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42.xml" Id="R0388f4343eb64885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43.xml" Id="Redcd4f97490249ba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44.xml" Id="Rf507cdd8c2ae43f4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45.xml" Id="Rb8274397ae1b416b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46.xml" Id="R61043c1177ce4e92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47.xml" Id="R36ced10a86514dd7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48.xml" Id="Rea39f356d9764b32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49.xml" Id="R5153ec553278403b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0.xml" Id="R006933a381dc4c48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1.xml" Id="R9936a0265e5e4fa8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52.xml" Id="Rc5961ac0b41c4472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53.xml" Id="R1fc0f61a00304116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54.xml" Id="R2d1419b6285b4a7a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55.xml" Id="Raac10010431e44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Análise de Pontos de Função — entrega coletiva</x:v>
      </x:c>
      <x:c r="B1" s="4"/>
      <x:c r="C1" s="4"/>
      <x:c r="D1" s="4"/>
    </x:row>
    <x:row r="2" ht="23" customHeight="1">
      <x:c r="A2" s="3"/>
      <x:c r="B2" s="3"/>
      <x:c r="C2" s="3"/>
      <x:c r="D2" s="3"/>
    </x:row>
    <x:row r="3" ht="45" customHeight="1">
      <x:c r="A3" s="5" t="str">
        <x:v>Projeto</x:v>
      </x:c>
      <x:c r="B3" s="6" t="str">
        <x:v>Estoque Inteligente</x:v>
      </x:c>
      <x:c r="C3" s="6"/>
      <x:c r="D3" s="7"/>
    </x:row>
    <x:row r="4" ht="23" customHeight="1">
      <x:c r="A4" s="3"/>
      <x:c r="B4" s="3"/>
      <x:c r="C4" s="3"/>
      <x:c r="D4" s="3"/>
    </x:row>
    <x:row r="5" ht="88" customHeight="1">
      <x:c r="A5" s="5" t="str">
        <x:v>Integrantes</x:v>
      </x:c>
      <x:c r="B5" s="6" t="str">
        <x:v>Artur Ribeiro de Souza
Cristhian Ruan de Rezende
Lucas Andriani Theiss</x:v>
      </x:c>
      <x:c r="C5" s="6"/>
      <x:c r="D5" s="7"/>
    </x:row>
    <x:row r="6" ht="23" customHeight="1">
      <x:c r="A6" s="3"/>
      <x:c r="B6" s="3"/>
      <x:c r="C6" s="3"/>
      <x:c r="D6" s="3"/>
    </x:row>
    <x:row r="7" ht="40" customHeight="1">
      <x:c r="A7" s="5" t="str">
        <x:v>Versão</x:v>
      </x:c>
      <x:c r="B7" s="6" t="str">
        <x:v>Branch entrega-trabalho — revisão de 25/10/2026</x:v>
      </x:c>
      <x:c r="C7" s="6"/>
      <x:c r="D7" s="7"/>
    </x:row>
    <x:row r="8" ht="23" customHeight="1">
      <x:c r="A8" s="3"/>
      <x:c r="B8" s="3"/>
      <x:c r="C8" s="3"/>
      <x:c r="D8" s="3"/>
    </x:row>
    <x:row r="9" ht="52" customHeight="1">
      <x:c r="A9" s="5" t="str">
        <x:v>Escopo</x:v>
      </x:c>
      <x:c r="B9" s="6" t="str">
        <x:v>Aplicação completa, contagem sem sobreposição dos três recortes individuais.</x:v>
      </x:c>
      <x:c r="C9" s="6"/>
      <x:c r="D9" s="7"/>
    </x:row>
    <x:row r="10" ht="23" customHeight="1">
      <x:c r="A10" s="3"/>
      <x:c r="B10" s="3"/>
      <x:c r="C10" s="3"/>
      <x:c r="D10" s="3"/>
    </x:row>
    <x:row r="11" ht="50" customHeight="1">
      <x:c r="A11" s="5" t="str">
        <x:v>Leitura</x:v>
      </x:c>
      <x:c r="B11" s="6" t="str">
        <x:v>Resumo → Catálogo → fichas por ID → Matrizes → NI e estimativas → Conferência.</x:v>
      </x:c>
      <x:c r="C11" s="6"/>
      <x:c r="D11" s="7"/>
    </x:row>
    <x:row r="12" ht="23" customHeight="1">
      <x:c r="A12" s="3"/>
      <x:c r="B12" s="3"/>
      <x:c r="C12" s="3"/>
      <x:c r="D12" s="3"/>
    </x:row>
    <x:row r="13" ht="40" customHeight="1">
      <x:c r="A13" s="5" t="str">
        <x:v>Resultado</x:v>
      </x:c>
      <x:c r="B13" s="6" t="str">
        <x:v>Fórmulas nativas editáveis; resultados e premissas nas abas seguintes.</x:v>
      </x:c>
      <x:c r="C13" s="6"/>
      <x:c r="D13" s="7"/>
    </x:row>
    <x:row r="14" ht="23" customHeight="1">
      <x:c r="A14" s="3"/>
      <x:c r="B14" s="3"/>
      <x:c r="C14" s="3"/>
      <x:c r="D14" s="3"/>
    </x:row>
    <x:row r="15" ht="88" customHeight="1">
      <x:c r="A15" s="5" t="str">
        <x:v>Ressalvas</x:v>
      </x:c>
      <x:c r="B15" s="6" t="str">
        <x:v>Há revisão da classificação do histórico e de três notas NI. Protótipos ilustrativos estão separados das capturas reais. Contribuição pessoal e consenso do NI não foram inventados.</x:v>
      </x:c>
      <x:c r="C15" s="6"/>
      <x:c r="D15" s="7"/>
    </x:row>
    <x:row r="16" ht="23" customHeight="1">
      <x:c r="A16" s="3"/>
      <x:c r="B16" s="3"/>
      <x:c r="C16" s="3"/>
      <x:c r="D16" s="3"/>
    </x:row>
    <x:row r="17" ht="23" customHeight="1">
      <x:c r="A17" s="3"/>
      <x:c r="B17" s="3"/>
      <x:c r="C17" s="3"/>
      <x:c r="D17" s="3"/>
    </x:row>
    <x:row r="18" ht="23" customHeight="1">
      <x:c r="A18" s="3"/>
      <x:c r="B18" s="3"/>
      <x:c r="C18" s="3"/>
      <x:c r="D18" s="3"/>
    </x:row>
    <x:row r="19" ht="23" customHeight="1">
      <x:c r="A19" s="3"/>
      <x:c r="B19" s="3"/>
      <x:c r="C19" s="3"/>
      <x:c r="D19" s="3"/>
    </x:row>
    <x:row r="20" ht="23" customHeight="1">
      <x:c r="A20" s="3"/>
      <x:c r="B20" s="3"/>
      <x:c r="C20" s="3"/>
      <x:c r="D20" s="3"/>
    </x:row>
    <x:row r="21" ht="23" customHeight="1">
      <x:c r="A21" s="3"/>
      <x:c r="B21" s="3"/>
      <x:c r="C21" s="3"/>
      <x:c r="D21" s="3"/>
    </x:row>
    <x:row r="22" ht="23" customHeight="1">
      <x:c r="A22" s="3"/>
      <x:c r="B22" s="3"/>
      <x:c r="C22" s="3"/>
      <x:c r="D22" s="3"/>
    </x:row>
  </x:sheetData>
  <x:mergeCells>
    <x:mergeCell ref="A1:D1"/>
    <x:mergeCell ref="B3:D3"/>
    <x:mergeCell ref="B5:D5"/>
    <x:mergeCell ref="B7:D7"/>
    <x:mergeCell ref="B9:D9"/>
    <x:mergeCell ref="B11:D11"/>
    <x:mergeCell ref="B13:D13"/>
    <x:mergeCell ref="B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Resultado coletivo e reconciliação</x:v>
      </x:c>
      <x:c r="B1" s="4"/>
      <x:c r="C1" s="4"/>
      <x:c r="D1" s="4"/>
    </x:row>
    <x:row r="2" ht="23" customHeight="1">
      <x:c r="A2" s="3"/>
      <x:c r="B2" s="3"/>
      <x:c r="C2" s="3"/>
      <x:c r="D2" s="3"/>
    </x:row>
    <x:row r="3" ht="35" customHeight="1">
      <x:c r="A3" s="9" t="str">
        <x:v>Tipo</x:v>
      </x:c>
      <x:c r="B3" s="9" t="str">
        <x:v>Quantidade</x:v>
      </x:c>
      <x:c r="C3" s="9" t="str">
        <x:v>PF</x:v>
      </x:c>
      <x:c r="D3" s="9" t="str">
        <x:v>Regra</x:v>
      </x:c>
    </x:row>
    <x:row r="4" ht="23" customHeight="1">
      <x:c r="A4" s="3" t="str">
        <x:v>ALI</x:v>
      </x:c>
      <x:c r="B4" s="3" t="n">
        <x:f>COUNTIF('Catálogo'!$B$4:$B$58,A4)</x:f>
        <x:v>9</x:v>
      </x:c>
      <x:c r="C4" s="3" t="n">
        <x:f>SUMIF('Catálogo'!$B$4:$B$58,A4,'Catálogo'!$G$4:$G$58)</x:f>
        <x:v>63</x:v>
      </x:c>
      <x:c r="D4" s="3" t="str">
        <x:v>Uma função por ID, sem somar recortes.</x:v>
      </x:c>
    </x:row>
    <x:row r="5" ht="23" customHeight="1">
      <x:c r="A5" s="3" t="str">
        <x:v>AIE</x:v>
      </x:c>
      <x:c r="B5" s="3" t="n">
        <x:f>COUNTIF('Catálogo'!$B$4:$B$58,A5)</x:f>
        <x:v>2</x:v>
      </x:c>
      <x:c r="C5" s="3" t="n">
        <x:f>SUMIF('Catálogo'!$B$4:$B$58,A5,'Catálogo'!$G$4:$G$58)</x:f>
        <x:v>10</x:v>
      </x:c>
      <x:c r="D5" s="3" t="str">
        <x:v>Uma função por ID, sem somar recortes.</x:v>
      </x:c>
    </x:row>
    <x:row r="6" ht="23" customHeight="1">
      <x:c r="A6" s="3" t="str">
        <x:v>EE</x:v>
      </x:c>
      <x:c r="B6" s="3" t="n">
        <x:f>COUNTIF('Catálogo'!$B$4:$B$58,A6)</x:f>
        <x:v>28</x:v>
      </x:c>
      <x:c r="C6" s="3" t="n">
        <x:f>SUMIF('Catálogo'!$B$4:$B$58,A6,'Catálogo'!$G$4:$G$58)</x:f>
        <x:v>135</x:v>
      </x:c>
      <x:c r="D6" s="3" t="str">
        <x:v>Uma função por ID, sem somar recortes.</x:v>
      </x:c>
    </x:row>
    <x:row r="7" ht="23" customHeight="1">
      <x:c r="A7" s="3" t="str">
        <x:v>SE</x:v>
      </x:c>
      <x:c r="B7" s="3" t="n">
        <x:f>COUNTIF('Catálogo'!$B$4:$B$58,A7)</x:f>
        <x:v>8</x:v>
      </x:c>
      <x:c r="C7" s="3" t="n">
        <x:f>SUMIF('Catálogo'!$B$4:$B$58,A7,'Catálogo'!$G$4:$G$58)</x:f>
        <x:v>48</x:v>
      </x:c>
      <x:c r="D7" s="3" t="str">
        <x:v>Uma função por ID, sem somar recortes.</x:v>
      </x:c>
    </x:row>
    <x:row r="8" ht="23" customHeight="1">
      <x:c r="A8" s="3" t="str">
        <x:v>CE</x:v>
      </x:c>
      <x:c r="B8" s="3" t="n">
        <x:f>COUNTIF('Catálogo'!$B$4:$B$58,A8)</x:f>
        <x:v>8</x:v>
      </x:c>
      <x:c r="C8" s="3" t="n">
        <x:f>SUMIF('Catálogo'!$B$4:$B$58,A8,'Catálogo'!$G$4:$G$58)</x:f>
        <x:v>27</x:v>
      </x:c>
      <x:c r="D8" s="3" t="str">
        <x:v>Uma função por ID, sem somar recortes.</x:v>
      </x:c>
    </x:row>
    <x:row r="9" ht="23" customHeight="1">
      <x:c r="A9" s="3"/>
      <x:c r="B9" s="3"/>
      <x:c r="C9" s="3"/>
      <x:c r="D9" s="3"/>
    </x:row>
    <x:row r="10" ht="23" customHeight="1">
      <x:c r="A10" s="3" t="str">
        <x:v>PFB</x:v>
      </x:c>
      <x:c r="B10" s="3" t="n">
        <x:f>SUM(C4:C8)</x:f>
        <x:v>283</x:v>
      </x:c>
      <x:c r="C10" s="3"/>
      <x:c r="D10" s="3"/>
    </x:row>
    <x:row r="11" ht="23" customHeight="1">
      <x:c r="A11" s="3" t="str">
        <x:v>NI</x:v>
      </x:c>
      <x:c r="B11" s="3" t="n">
        <x:f>'NI e estimativas'!B19</x:f>
        <x:v>38</x:v>
      </x:c>
      <x:c r="C11" s="3"/>
      <x:c r="D11" s="3"/>
    </x:row>
    <x:row r="12" ht="23" customHeight="1">
      <x:c r="A12" s="3" t="str">
        <x:v>FA</x:v>
      </x:c>
      <x:c r="B12" s="14" t="n">
        <x:f>'NI e estimativas'!B22</x:f>
        <x:v>1.03</x:v>
      </x:c>
      <x:c r="C12" s="3"/>
      <x:c r="D12" s="3"/>
    </x:row>
    <x:row r="13" ht="23" customHeight="1">
      <x:c r="A13" s="3" t="str">
        <x:v>PFA</x:v>
      </x:c>
      <x:c r="B13" s="14" t="n">
        <x:f>B10*B12</x:f>
        <x:v>291.49</x:v>
      </x:c>
      <x:c r="C13" s="3"/>
      <x:c r="D13" s="3"/>
    </x:row>
    <x:row r="14" ht="23" customHeight="1">
      <x:c r="A14" s="3"/>
      <x:c r="B14" s="3"/>
      <x:c r="C14" s="3"/>
      <x:c r="D14" s="3"/>
    </x:row>
    <x:row r="15" ht="64" customHeight="1">
      <x:c r="A15" s="5" t="str">
        <x:v>Mudança funcional</x:v>
      </x:c>
      <x:c r="B15" s="6" t="str">
        <x:v>CE10 passa a SE10: indicador de estorno é derivado por EXISTS e exibido. Não é função nova; diferença de peso: 6 para 7 PF.</x:v>
      </x:c>
      <x:c r="C15" s="6"/>
      <x:c r="D15" s="7"/>
    </x:row>
    <x:row r="16" ht="23" customHeight="1">
      <x:c r="A16" s="3"/>
      <x:c r="B16" s="3"/>
      <x:c r="C16" s="3"/>
      <x:c r="D16" s="3"/>
    </x:row>
    <x:row r="17" ht="75" customHeight="1">
      <x:c r="A17" s="5" t="str">
        <x:v>Mudança no NI</x:v>
      </x:c>
      <x:c r="B17" s="6" t="str">
        <x:v>Desempenho 1→0; implantação 2→1; operação 2→1. Notas altas exigiam evidências não demonstradas. Premissas de volume e múltiplos locais continuam explícitas.</x:v>
      </x:c>
      <x:c r="C17" s="6"/>
      <x:c r="D17" s="7"/>
    </x:row>
    <x:row r="18" ht="23" customHeight="1">
      <x:c r="A18" s="3"/>
      <x:c r="B18" s="3"/>
      <x:c r="C18" s="3"/>
      <x:c r="D18" s="3"/>
    </x:row>
    <x:row r="19" ht="78" customHeight="1">
      <x:c r="A19" s="5" t="str">
        <x:v>Cobertura do enunciado</x:v>
      </x:c>
      <x:c r="B19" s="6" t="str">
        <x:v>Destaque de quatro CEs: CE04, CE05, CE08, CE12. SEs numéricas: SE02, SE04, SE06, SE07, SE08 e SE13. Todas as funções restantes permanecem no coletivo.</x:v>
      </x:c>
      <x:c r="C19" s="6"/>
      <x:c r="D19" s="7"/>
    </x:row>
    <x:row r="20" ht="23" customHeight="1">
      <x:c r="A20" s="3"/>
      <x:c r="B20" s="3"/>
      <x:c r="C20" s="3"/>
      <x:c r="D20" s="3"/>
    </x:row>
    <x:row r="21" ht="52" customHeight="1">
      <x:c r="A21" s="5" t="str">
        <x:v>Estimativa</x:v>
      </x:c>
      <x:c r="B21" s="6" t="str">
        <x:v>Desenvolvimento do sistema inteiro. Não é prazo restante da atividade. Ver premissas e fórmulas em NI e estimativas.</x:v>
      </x:c>
      <x:c r="C21" s="6"/>
      <x:c r="D21" s="7"/>
    </x:row>
    <x:row r="22" ht="23" customHeight="1">
      <x:c r="A22" s="3"/>
      <x:c r="B22" s="3"/>
      <x:c r="C22" s="3"/>
      <x:c r="D22" s="3"/>
    </x:row>
    <x:row r="23" ht="23" customHeight="1">
      <x:c r="A23" s="3"/>
      <x:c r="B23" s="3"/>
      <x:c r="C23" s="3"/>
      <x:c r="D23" s="3"/>
    </x:row>
    <x:row r="24" ht="23" customHeight="1">
      <x:c r="A24" s="3"/>
      <x:c r="B24" s="3"/>
      <x:c r="C24" s="3"/>
      <x:c r="D24" s="3"/>
    </x:row>
    <x:row r="25" ht="23" customHeight="1">
      <x:c r="A25" s="3"/>
      <x:c r="B25" s="3"/>
      <x:c r="C25" s="3"/>
      <x:c r="D25" s="3"/>
    </x:row>
    <x:row r="26" ht="23" customHeight="1">
      <x:c r="A26" s="3"/>
      <x:c r="B26" s="3"/>
      <x:c r="C26" s="3"/>
      <x:c r="D26" s="3"/>
    </x:row>
    <x:row r="27" ht="23" customHeight="1">
      <x:c r="A27" s="3"/>
      <x:c r="B27" s="3"/>
      <x:c r="C27" s="3"/>
      <x:c r="D27" s="3"/>
    </x:row>
    <x:row r="28" ht="23" customHeight="1">
      <x:c r="A28" s="3"/>
      <x:c r="B28" s="3"/>
      <x:c r="C28" s="3"/>
      <x:c r="D28" s="3"/>
    </x:row>
    <x:row r="29" ht="23" customHeight="1">
      <x:c r="A29" s="3"/>
      <x:c r="B29" s="3"/>
      <x:c r="C29" s="3"/>
      <x:c r="D29" s="3"/>
    </x:row>
    <x:row r="30" ht="23" customHeight="1">
      <x:c r="A30" s="3"/>
      <x:c r="B30" s="3"/>
      <x:c r="C30" s="3"/>
      <x:c r="D30" s="3"/>
    </x:row>
  </x:sheetData>
  <x:mergeCells>
    <x:mergeCell ref="A1:D1"/>
    <x:mergeCell ref="B15:D15"/>
    <x:mergeCell ref="B17:D17"/>
    <x:mergeCell ref="B19:D19"/>
    <x:mergeCell ref="B21:D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4" hidden="0" customWidth="1"/>
    <x:col min="4" max="4" width="14" hidden="0" customWidth="1"/>
    <x:col min="5" max="5" width="14" hidden="0" customWidth="1"/>
    <x:col min="6" max="6" width="19" hidden="0" customWidth="1"/>
    <x:col min="7" max="7" width="13" hidden="0" customWidth="1"/>
    <x:col min="8" max="8" width="28" hidden="0" customWidth="1"/>
  </x:cols>
  <x:sheetData>
    <x:row r="1" ht="33" customHeight="1">
      <x:c r="A1" s="11" t="str">
        <x:v>Catálogo coletivo — uma linha por função</x:v>
      </x:c>
      <x:c r="B1" s="11"/>
      <x:c r="C1" s="11"/>
      <x:c r="D1" s="11"/>
      <x:c r="E1" s="1"/>
      <x:c r="F1" s="1"/>
      <x:c r="G1" s="1"/>
      <x:c r="H1" s="1"/>
    </x:row>
    <x:row r="2" ht="23" customHeight="1">
      <x:c r="A2" s="3"/>
      <x:c r="B2" s="3"/>
      <x:c r="C2" s="3"/>
      <x:c r="D2" s="3"/>
      <x:c r="E2" s="1"/>
      <x:c r="F2" s="1"/>
      <x:c r="G2" s="1"/>
      <x:c r="H2" s="1"/>
    </x:row>
    <x:row r="3" ht="23" customHeight="1">
      <x:c r="A3" s="9" t="str">
        <x:v>ID</x:v>
      </x:c>
      <x:c r="B3" s="9" t="str">
        <x:v>Tipo</x:v>
      </x:c>
      <x:c r="C3" s="9" t="str">
        <x:v>Função</x:v>
      </x:c>
      <x:c r="D3" s="9" t="str">
        <x:v>TD</x:v>
      </x:c>
      <x:c r="E3" s="13" t="str">
        <x:v>AR / RL</x:v>
      </x:c>
      <x:c r="F3" s="13" t="str">
        <x:v>Complexidade</x:v>
      </x:c>
      <x:c r="G3" s="13" t="str">
        <x:v>PF</x:v>
      </x:c>
      <x:c r="H3" s="13" t="str">
        <x:v>Ficha</x:v>
      </x:c>
    </x:row>
    <x:row r="4" ht="36" customHeight="1">
      <x:c r="A4" s="3" t="str">
        <x:v>A01</x:v>
      </x:c>
      <x:c r="B4" s="3" t="str">
        <x:v>ALI</x:v>
      </x:c>
      <x:c r="C4" s="3" t="str">
        <x:v>Modelos de produto</x:v>
      </x:c>
      <x:c r="D4" s="3" t="n">
        <x:f>'A01'!B60</x:f>
        <x:v>5</x:v>
      </x:c>
      <x:c r="E4" s="2" t="n">
        <x:f>'A01'!D60</x:f>
        <x:v>1</x:v>
      </x:c>
      <x:c r="F4" s="2" t="str">
        <x:f>'A01'!D64</x:f>
        <x:v>Simples</x:v>
      </x:c>
      <x:c r="G4" s="2" t="n">
        <x:f>'A01'!D65</x:f>
        <x:v>7</x:v>
      </x:c>
      <x:c r="H4" s="2" t="e">
        <x:f>HYPERLINK("#'A01'!A1","Abrir A01")</x:f>
        <x:v>HYPERLINK is not implemented. linkLocation=#'A01'!A1, friendlyName=Abrir A01</x:v>
      </x:c>
    </x:row>
    <x:row r="5" ht="36" customHeight="1">
      <x:c r="A5" s="3" t="str">
        <x:v>A02</x:v>
      </x:c>
      <x:c r="B5" s="3" t="str">
        <x:v>ALI</x:v>
      </x:c>
      <x:c r="C5" s="3" t="str">
        <x:v>Produtos</x:v>
      </x:c>
      <x:c r="D5" s="3" t="n">
        <x:f>'A02'!B60</x:f>
        <x:v>11</x:v>
      </x:c>
      <x:c r="E5" s="2" t="n">
        <x:f>'A02'!D60</x:f>
        <x:v>1</x:v>
      </x:c>
      <x:c r="F5" s="2" t="str">
        <x:f>'A02'!D64</x:f>
        <x:v>Simples</x:v>
      </x:c>
      <x:c r="G5" s="2" t="n">
        <x:f>'A02'!D65</x:f>
        <x:v>7</x:v>
      </x:c>
      <x:c r="H5" s="2" t="e">
        <x:f>HYPERLINK("#'A02'!A1","Abrir A02")</x:f>
        <x:v>HYPERLINK is not implemented. linkLocation=#'A02'!A1, friendlyName=Abrir A02</x:v>
      </x:c>
    </x:row>
    <x:row r="6" ht="36" customHeight="1">
      <x:c r="A6" s="3" t="str">
        <x:v>A03</x:v>
      </x:c>
      <x:c r="B6" s="3" t="str">
        <x:v>ALI</x:v>
      </x:c>
      <x:c r="C6" s="3" t="str">
        <x:v>Posições</x:v>
      </x:c>
      <x:c r="D6" s="3" t="n">
        <x:f>'A03'!B60</x:f>
        <x:v>11</x:v>
      </x:c>
      <x:c r="E6" s="2" t="n">
        <x:f>'A03'!D60</x:f>
        <x:v>1</x:v>
      </x:c>
      <x:c r="F6" s="2" t="str">
        <x:f>'A03'!D64</x:f>
        <x:v>Simples</x:v>
      </x:c>
      <x:c r="G6" s="2" t="n">
        <x:f>'A03'!D65</x:f>
        <x:v>7</x:v>
      </x:c>
      <x:c r="H6" s="2" t="e">
        <x:f>HYPERLINK("#'A03'!A1","Abrir A03")</x:f>
        <x:v>HYPERLINK is not implemented. linkLocation=#'A03'!A1, friendlyName=Abrir A03</x:v>
      </x:c>
    </x:row>
    <x:row r="7" ht="36" customHeight="1">
      <x:c r="A7" s="3" t="str">
        <x:v>A04</x:v>
      </x:c>
      <x:c r="B7" s="3" t="str">
        <x:v>ALI</x:v>
      </x:c>
      <x:c r="C7" s="3" t="str">
        <x:v>Estoque por posição / vínculos</x:v>
      </x:c>
      <x:c r="D7" s="3" t="n">
        <x:f>'A04'!B60</x:f>
        <x:v>4</x:v>
      </x:c>
      <x:c r="E7" s="2" t="n">
        <x:f>'A04'!D60</x:f>
        <x:v>1</x:v>
      </x:c>
      <x:c r="F7" s="2" t="str">
        <x:f>'A04'!D64</x:f>
        <x:v>Simples</x:v>
      </x:c>
      <x:c r="G7" s="2" t="n">
        <x:f>'A04'!D65</x:f>
        <x:v>7</x:v>
      </x:c>
      <x:c r="H7" s="2" t="e">
        <x:f>HYPERLINK("#'A04'!A1","Abrir A04")</x:f>
        <x:v>HYPERLINK is not implemented. linkLocation=#'A04'!A1, friendlyName=Abrir A04</x:v>
      </x:c>
    </x:row>
    <x:row r="8" ht="36" customHeight="1">
      <x:c r="A8" s="3" t="str">
        <x:v>A05</x:v>
      </x:c>
      <x:c r="B8" s="3" t="str">
        <x:v>ALI</x:v>
      </x:c>
      <x:c r="C8" s="3" t="str">
        <x:v>Movimentações</x:v>
      </x:c>
      <x:c r="D8" s="3" t="n">
        <x:f>'A05'!B60</x:f>
        <x:v>12</x:v>
      </x:c>
      <x:c r="E8" s="2" t="n">
        <x:f>'A05'!D60</x:f>
        <x:v>1</x:v>
      </x:c>
      <x:c r="F8" s="2" t="str">
        <x:f>'A05'!D64</x:f>
        <x:v>Simples</x:v>
      </x:c>
      <x:c r="G8" s="2" t="n">
        <x:f>'A05'!D65</x:f>
        <x:v>7</x:v>
      </x:c>
      <x:c r="H8" s="2" t="e">
        <x:f>HYPERLINK("#'A05'!A1","Abrir A05")</x:f>
        <x:v>HYPERLINK is not implemented. linkLocation=#'A05'!A1, friendlyName=Abrir A05</x:v>
      </x:c>
    </x:row>
    <x:row r="9" ht="36" customHeight="1">
      <x:c r="A9" s="3" t="str">
        <x:v>A06</x:v>
      </x:c>
      <x:c r="B9" s="3" t="str">
        <x:v>ALI</x:v>
      </x:c>
      <x:c r="C9" s="3" t="str">
        <x:v>Usuários</x:v>
      </x:c>
      <x:c r="D9" s="3" t="n">
        <x:f>'A06'!B60</x:f>
        <x:v>6</x:v>
      </x:c>
      <x:c r="E9" s="2" t="n">
        <x:f>'A06'!D60</x:f>
        <x:v>1</x:v>
      </x:c>
      <x:c r="F9" s="2" t="str">
        <x:f>'A06'!D64</x:f>
        <x:v>Simples</x:v>
      </x:c>
      <x:c r="G9" s="2" t="n">
        <x:f>'A06'!D65</x:f>
        <x:v>7</x:v>
      </x:c>
      <x:c r="H9" s="2" t="e">
        <x:f>HYPERLINK("#'A06'!A1","Abrir A06")</x:f>
        <x:v>HYPERLINK is not implemented. linkLocation=#'A06'!A1, friendlyName=Abrir A06</x:v>
      </x:c>
    </x:row>
    <x:row r="10" ht="36" customHeight="1">
      <x:c r="A10" s="3" t="str">
        <x:v>A07</x:v>
      </x:c>
      <x:c r="B10" s="3" t="str">
        <x:v>ALI</x:v>
      </x:c>
      <x:c r="C10" s="3" t="str">
        <x:v>Permissões por perfil</x:v>
      </x:c>
      <x:c r="D10" s="3" t="n">
        <x:f>'A07'!B60</x:f>
        <x:v>3</x:v>
      </x:c>
      <x:c r="E10" s="2" t="n">
        <x:f>'A07'!D60</x:f>
        <x:v>1</x:v>
      </x:c>
      <x:c r="F10" s="2" t="str">
        <x:f>'A07'!D64</x:f>
        <x:v>Simples</x:v>
      </x:c>
      <x:c r="G10" s="2" t="n">
        <x:f>'A07'!D65</x:f>
        <x:v>7</x:v>
      </x:c>
      <x:c r="H10" s="2" t="e">
        <x:f>HYPERLINK("#'A07'!A1","Abrir A07")</x:f>
        <x:v>HYPERLINK is not implemented. linkLocation=#'A07'!A1, friendlyName=Abrir A07</x:v>
      </x:c>
    </x:row>
    <x:row r="11" ht="36" customHeight="1">
      <x:c r="A11" s="3" t="str">
        <x:v>A08</x:v>
      </x:c>
      <x:c r="B11" s="3" t="str">
        <x:v>ALI</x:v>
      </x:c>
      <x:c r="C11" s="3" t="str">
        <x:v>Lojas e configuração</x:v>
      </x:c>
      <x:c r="D11" s="3" t="n">
        <x:f>'A08'!B60</x:f>
        <x:v>12</x:v>
      </x:c>
      <x:c r="E11" s="2" t="n">
        <x:f>'A08'!D60</x:f>
        <x:v>1</x:v>
      </x:c>
      <x:c r="F11" s="2" t="str">
        <x:f>'A08'!D64</x:f>
        <x:v>Simples</x:v>
      </x:c>
      <x:c r="G11" s="2" t="n">
        <x:f>'A08'!D65</x:f>
        <x:v>7</x:v>
      </x:c>
      <x:c r="H11" s="2" t="e">
        <x:f>HYPERLINK("#'A08'!A1","Abrir A08")</x:f>
        <x:v>HYPERLINK is not implemented. linkLocation=#'A08'!A1, friendlyName=Abrir A08</x:v>
      </x:c>
    </x:row>
    <x:row r="12" ht="36" customHeight="1">
      <x:c r="A12" s="3" t="str">
        <x:v>A09</x:v>
      </x:c>
      <x:c r="B12" s="3" t="str">
        <x:v>ALI</x:v>
      </x:c>
      <x:c r="C12" s="3" t="str">
        <x:v>Auditoria consultável</x:v>
      </x:c>
      <x:c r="D12" s="3" t="n">
        <x:f>'A09'!B60</x:f>
        <x:v>6</x:v>
      </x:c>
      <x:c r="E12" s="2" t="n">
        <x:f>'A09'!D60</x:f>
        <x:v>1</x:v>
      </x:c>
      <x:c r="F12" s="2" t="str">
        <x:f>'A09'!D64</x:f>
        <x:v>Simples</x:v>
      </x:c>
      <x:c r="G12" s="2" t="n">
        <x:f>'A09'!D65</x:f>
        <x:v>7</x:v>
      </x:c>
      <x:c r="H12" s="2" t="e">
        <x:f>HYPERLINK("#'A09'!A1","Abrir A09")</x:f>
        <x:v>HYPERLINK is not implemented. linkLocation=#'A09'!A1, friendlyName=Abrir A09</x:v>
      </x:c>
    </x:row>
    <x:row r="13" ht="36" customHeight="1">
      <x:c r="A13" s="3" t="str">
        <x:v>X01</x:v>
      </x:c>
      <x:c r="B13" s="3" t="str">
        <x:v>AIE</x:v>
      </x:c>
      <x:c r="C13" s="3" t="str">
        <x:v>Fornecedores externos</x:v>
      </x:c>
      <x:c r="D13" s="3" t="n">
        <x:f>'X01'!B60</x:f>
        <x:v>5</x:v>
      </x:c>
      <x:c r="E13" s="2" t="n">
        <x:f>'X01'!D60</x:f>
        <x:v>1</x:v>
      </x:c>
      <x:c r="F13" s="2" t="str">
        <x:f>'X01'!D64</x:f>
        <x:v>Simples</x:v>
      </x:c>
      <x:c r="G13" s="2" t="n">
        <x:f>'X01'!D65</x:f>
        <x:v>5</x:v>
      </x:c>
      <x:c r="H13" s="2" t="e">
        <x:f>HYPERLINK("#'X01'!A1","Abrir X01")</x:f>
        <x:v>HYPERLINK is not implemented. linkLocation=#'X01'!A1, friendlyName=Abrir X01</x:v>
      </x:c>
    </x:row>
    <x:row r="14" ht="36" customHeight="1">
      <x:c r="A14" s="3" t="str">
        <x:v>X02</x:v>
      </x:c>
      <x:c r="B14" s="3" t="str">
        <x:v>AIE</x:v>
      </x:c>
      <x:c r="C14" s="3" t="str">
        <x:v>Ofertas externas</x:v>
      </x:c>
      <x:c r="D14" s="3" t="n">
        <x:f>'X02'!B60</x:f>
        <x:v>9</x:v>
      </x:c>
      <x:c r="E14" s="2" t="n">
        <x:f>'X02'!D60</x:f>
        <x:v>1</x:v>
      </x:c>
      <x:c r="F14" s="2" t="str">
        <x:f>'X02'!D64</x:f>
        <x:v>Simples</x:v>
      </x:c>
      <x:c r="G14" s="2" t="n">
        <x:f>'X02'!D65</x:f>
        <x:v>5</x:v>
      </x:c>
      <x:c r="H14" s="2" t="e">
        <x:f>HYPERLINK("#'X02'!A1","Abrir X02")</x:f>
        <x:v>HYPERLINK is not implemented. linkLocation=#'X02'!A1, friendlyName=Abrir X02</x:v>
      </x:c>
    </x:row>
    <x:row r="15" ht="36" customHeight="1">
      <x:c r="A15" s="3" t="str">
        <x:v>CE04</x:v>
      </x:c>
      <x:c r="B15" s="3" t="str">
        <x:v>CE</x:v>
      </x:c>
      <x:c r="C15" s="3" t="str">
        <x:v>Consultar fornecedores externos</x:v>
      </x:c>
      <x:c r="D15" s="3" t="n">
        <x:f>'CE04'!B60</x:f>
        <x:v>8</x:v>
      </x:c>
      <x:c r="E15" s="2" t="n">
        <x:f>'CE04'!D60</x:f>
        <x:v>1</x:v>
      </x:c>
      <x:c r="F15" s="2" t="str">
        <x:f>'CE04'!D64</x:f>
        <x:v>Simples</x:v>
      </x:c>
      <x:c r="G15" s="2" t="n">
        <x:f>'CE04'!D65</x:f>
        <x:v>3</x:v>
      </x:c>
      <x:c r="H15" s="2" t="e">
        <x:f>HYPERLINK("#'CE04'!A1","Abrir CE04")</x:f>
        <x:v>HYPERLINK is not implemented. linkLocation=#'CE04'!A1, friendlyName=Abrir CE04</x:v>
      </x:c>
    </x:row>
    <x:row r="16" ht="36" customHeight="1">
      <x:c r="A16" s="3" t="str">
        <x:v>CE05</x:v>
      </x:c>
      <x:c r="B16" s="3" t="str">
        <x:v>CE</x:v>
      </x:c>
      <x:c r="C16" s="3" t="str">
        <x:v>Consultar modelos</x:v>
      </x:c>
      <x:c r="D16" s="3" t="n">
        <x:f>'CE05'!B60</x:f>
        <x:v>6</x:v>
      </x:c>
      <x:c r="E16" s="2" t="n">
        <x:f>'CE05'!D60</x:f>
        <x:v>1</x:v>
      </x:c>
      <x:c r="F16" s="2" t="str">
        <x:f>'CE05'!D64</x:f>
        <x:v>Simples</x:v>
      </x:c>
      <x:c r="G16" s="2" t="n">
        <x:f>'CE05'!D65</x:f>
        <x:v>3</x:v>
      </x:c>
      <x:c r="H16" s="2" t="e">
        <x:f>HYPERLINK("#'CE05'!A1","Abrir CE05")</x:f>
        <x:v>HYPERLINK is not implemented. linkLocation=#'CE05'!A1, friendlyName=Abrir CE05</x:v>
      </x:c>
    </x:row>
    <x:row r="17" ht="36" customHeight="1">
      <x:c r="A17" s="3" t="str">
        <x:v>CE06</x:v>
      </x:c>
      <x:c r="B17" s="3" t="str">
        <x:v>CE</x:v>
      </x:c>
      <x:c r="C17" s="3" t="str">
        <x:v>Consultar vínculos</x:v>
      </x:c>
      <x:c r="D17" s="3" t="n">
        <x:f>'CE06'!B60</x:f>
        <x:v>10</x:v>
      </x:c>
      <x:c r="E17" s="2" t="n">
        <x:f>'CE06'!D60</x:f>
        <x:v>4</x:v>
      </x:c>
      <x:c r="F17" s="2" t="str">
        <x:f>'CE06'!D64</x:f>
        <x:v>Complexa</x:v>
      </x:c>
      <x:c r="G17" s="2" t="n">
        <x:f>'CE06'!D65</x:f>
        <x:v>6</x:v>
      </x:c>
      <x:c r="H17" s="2" t="e">
        <x:f>HYPERLINK("#'CE06'!A1","Abrir CE06")</x:f>
        <x:v>HYPERLINK is not implemented. linkLocation=#'CE06'!A1, friendlyName=Abrir CE06</x:v>
      </x:c>
    </x:row>
    <x:row r="18" ht="36" customHeight="1">
      <x:c r="A18" s="3" t="str">
        <x:v>CE07</x:v>
      </x:c>
      <x:c r="B18" s="3" t="str">
        <x:v>CE</x:v>
      </x:c>
      <x:c r="C18" s="3" t="str">
        <x:v>Consultar equipe e permissões</x:v>
      </x:c>
      <x:c r="D18" s="3" t="n">
        <x:f>'CE07'!B60</x:f>
        <x:v>6</x:v>
      </x:c>
      <x:c r="E18" s="2" t="n">
        <x:f>'CE07'!D60</x:f>
        <x:v>2</x:v>
      </x:c>
      <x:c r="F18" s="2" t="str">
        <x:f>'CE07'!D64</x:f>
        <x:v>Simples</x:v>
      </x:c>
      <x:c r="G18" s="2" t="n">
        <x:f>'CE07'!D65</x:f>
        <x:v>3</x:v>
      </x:c>
      <x:c r="H18" s="2" t="e">
        <x:f>HYPERLINK("#'CE07'!A1","Abrir CE07")</x:f>
        <x:v>HYPERLINK is not implemented. linkLocation=#'CE07'!A1, friendlyName=Abrir CE07</x:v>
      </x:c>
    </x:row>
    <x:row r="19" ht="36" customHeight="1">
      <x:c r="A19" s="3" t="str">
        <x:v>CE08</x:v>
      </x:c>
      <x:c r="B19" s="3" t="str">
        <x:v>CE</x:v>
      </x:c>
      <x:c r="C19" s="3" t="str">
        <x:v>Consultar lojas</x:v>
      </x:c>
      <x:c r="D19" s="3" t="n">
        <x:f>'CE08'!B60</x:f>
        <x:v>9</x:v>
      </x:c>
      <x:c r="E19" s="2" t="n">
        <x:f>'CE08'!D60</x:f>
        <x:v>1</x:v>
      </x:c>
      <x:c r="F19" s="2" t="str">
        <x:f>'CE08'!D64</x:f>
        <x:v>Simples</x:v>
      </x:c>
      <x:c r="G19" s="2" t="n">
        <x:f>'CE08'!D65</x:f>
        <x:v>3</x:v>
      </x:c>
      <x:c r="H19" s="2" t="e">
        <x:f>HYPERLINK("#'CE08'!A1","Abrir CE08")</x:f>
        <x:v>HYPERLINK is not implemented. linkLocation=#'CE08'!A1, friendlyName=Abrir CE08</x:v>
      </x:c>
    </x:row>
    <x:row r="20" ht="36" customHeight="1">
      <x:c r="A20" s="3" t="str">
        <x:v>CE09</x:v>
      </x:c>
      <x:c r="B20" s="3" t="str">
        <x:v>CE</x:v>
      </x:c>
      <x:c r="C20" s="3" t="str">
        <x:v>Consultar configuração IoT</x:v>
      </x:c>
      <x:c r="D20" s="3" t="n">
        <x:f>'CE09'!B60</x:f>
        <x:v>6</x:v>
      </x:c>
      <x:c r="E20" s="2" t="n">
        <x:f>'CE09'!D60</x:f>
        <x:v>1</x:v>
      </x:c>
      <x:c r="F20" s="2" t="str">
        <x:f>'CE09'!D64</x:f>
        <x:v>Simples</x:v>
      </x:c>
      <x:c r="G20" s="2" t="n">
        <x:f>'CE09'!D65</x:f>
        <x:v>3</x:v>
      </x:c>
      <x:c r="H20" s="2" t="e">
        <x:f>HYPERLINK("#'CE09'!A1","Abrir CE09")</x:f>
        <x:v>HYPERLINK is not implemented. linkLocation=#'CE09'!A1, friendlyName=Abrir CE09</x:v>
      </x:c>
    </x:row>
    <x:row r="21" ht="36" customHeight="1">
      <x:c r="A21" s="3" t="str">
        <x:v>CE11</x:v>
      </x:c>
      <x:c r="B21" s="3" t="str">
        <x:v>CE</x:v>
      </x:c>
      <x:c r="C21" s="3" t="str">
        <x:v>Consultar auditoria</x:v>
      </x:c>
      <x:c r="D21" s="3" t="n">
        <x:f>'CE11'!B60</x:f>
        <x:v>6</x:v>
      </x:c>
      <x:c r="E21" s="2" t="n">
        <x:f>'CE11'!D60</x:f>
        <x:v>2</x:v>
      </x:c>
      <x:c r="F21" s="2" t="str">
        <x:f>'CE11'!D64</x:f>
        <x:v>Simples</x:v>
      </x:c>
      <x:c r="G21" s="2" t="n">
        <x:f>'CE11'!D65</x:f>
        <x:v>3</x:v>
      </x:c>
      <x:c r="H21" s="2" t="e">
        <x:f>HYPERLINK("#'CE11'!A1","Abrir CE11")</x:f>
        <x:v>HYPERLINK is not implemented. linkLocation=#'CE11'!A1, friendlyName=Abrir CE11</x:v>
      </x:c>
    </x:row>
    <x:row r="22" ht="36" customHeight="1">
      <x:c r="A22" s="3" t="str">
        <x:v>CE12</x:v>
      </x:c>
      <x:c r="B22" s="3" t="str">
        <x:v>CE</x:v>
      </x:c>
      <x:c r="C22" s="3" t="str">
        <x:v>Consultar ofertas externas</x:v>
      </x:c>
      <x:c r="D22" s="3" t="n">
        <x:f>'CE12'!B60</x:f>
        <x:v>11</x:v>
      </x:c>
      <x:c r="E22" s="2" t="n">
        <x:f>'CE12'!D60</x:f>
        <x:v>1</x:v>
      </x:c>
      <x:c r="F22" s="2" t="str">
        <x:f>'CE12'!D64</x:f>
        <x:v>Simples</x:v>
      </x:c>
      <x:c r="G22" s="2" t="n">
        <x:f>'CE12'!D65</x:f>
        <x:v>3</x:v>
      </x:c>
      <x:c r="H22" s="2" t="e">
        <x:f>HYPERLINK("#'CE12'!A1","Abrir CE12")</x:f>
        <x:v>HYPERLINK is not implemented. linkLocation=#'CE12'!A1, friendlyName=Abrir CE12</x:v>
      </x:c>
    </x:row>
    <x:row r="23" ht="36" customHeight="1">
      <x:c r="A23" s="3" t="str">
        <x:v>EE01</x:v>
      </x:c>
      <x:c r="B23" s="3" t="str">
        <x:v>EE</x:v>
      </x:c>
      <x:c r="C23" s="3" t="str">
        <x:v>Incluir produto, inclusive grade e saldo inicial</x:v>
      </x:c>
      <x:c r="D23" s="3" t="n">
        <x:f>'EE01'!B60</x:f>
        <x:v>16</x:v>
      </x:c>
      <x:c r="E23" s="2" t="n">
        <x:f>'EE01'!D60</x:f>
        <x:v>6</x:v>
      </x:c>
      <x:c r="F23" s="2" t="str">
        <x:f>'EE01'!D64</x:f>
        <x:v>Complexa</x:v>
      </x:c>
      <x:c r="G23" s="2" t="n">
        <x:f>'EE01'!D65</x:f>
        <x:v>6</x:v>
      </x:c>
      <x:c r="H23" s="2" t="e">
        <x:f>HYPERLINK("#'EE01'!A1","Abrir EE01")</x:f>
        <x:v>HYPERLINK is not implemented. linkLocation=#'EE01'!A1, friendlyName=Abrir EE01</x:v>
      </x:c>
    </x:row>
    <x:row r="24" ht="36" customHeight="1">
      <x:c r="A24" s="3" t="str">
        <x:v>EE02</x:v>
      </x:c>
      <x:c r="B24" s="3" t="str">
        <x:v>EE</x:v>
      </x:c>
      <x:c r="C24" s="3" t="str">
        <x:v>Alterar produto</x:v>
      </x:c>
      <x:c r="D24" s="3" t="n">
        <x:f>'EE02'!B60</x:f>
        <x:v>13</x:v>
      </x:c>
      <x:c r="E24" s="2" t="n">
        <x:f>'EE02'!D60</x:f>
        <x:v>4</x:v>
      </x:c>
      <x:c r="F24" s="2" t="str">
        <x:f>'EE02'!D64</x:f>
        <x:v>Complexa</x:v>
      </x:c>
      <x:c r="G24" s="2" t="n">
        <x:f>'EE02'!D65</x:f>
        <x:v>6</x:v>
      </x:c>
      <x:c r="H24" s="2" t="e">
        <x:f>HYPERLINK("#'EE02'!A1","Abrir EE02")</x:f>
        <x:v>HYPERLINK is not implemented. linkLocation=#'EE02'!A1, friendlyName=Abrir EE02</x:v>
      </x:c>
    </x:row>
    <x:row r="25" ht="36" customHeight="1">
      <x:c r="A25" s="3" t="str">
        <x:v>EE03</x:v>
      </x:c>
      <x:c r="B25" s="3" t="str">
        <x:v>EE</x:v>
      </x:c>
      <x:c r="C25" s="3" t="str">
        <x:v>Excluir produto logicamente</x:v>
      </x:c>
      <x:c r="D25" s="3" t="n">
        <x:f>'EE03'!B60</x:f>
        <x:v>3</x:v>
      </x:c>
      <x:c r="E25" s="2" t="n">
        <x:f>'EE03'!D60</x:f>
        <x:v>3</x:v>
      </x:c>
      <x:c r="F25" s="2" t="str">
        <x:f>'EE03'!D64</x:f>
        <x:v>Moderada</x:v>
      </x:c>
      <x:c r="G25" s="2" t="n">
        <x:f>'EE03'!D65</x:f>
        <x:v>4</x:v>
      </x:c>
      <x:c r="H25" s="2" t="e">
        <x:f>HYPERLINK("#'EE03'!A1","Abrir EE03")</x:f>
        <x:v>HYPERLINK is not implemented. linkLocation=#'EE03'!A1, friendlyName=Abrir EE03</x:v>
      </x:c>
    </x:row>
    <x:row r="26" ht="36" customHeight="1">
      <x:c r="A26" s="3" t="str">
        <x:v>EE04</x:v>
      </x:c>
      <x:c r="B26" s="3" t="str">
        <x:v>EE</x:v>
      </x:c>
      <x:c r="C26" s="3" t="str">
        <x:v>Incluir modelo</x:v>
      </x:c>
      <x:c r="D26" s="3" t="n">
        <x:f>'EE04'!B60</x:f>
        <x:v>5</x:v>
      </x:c>
      <x:c r="E26" s="2" t="n">
        <x:f>'EE04'!D60</x:f>
        <x:v>2</x:v>
      </x:c>
      <x:c r="F26" s="2" t="str">
        <x:f>'EE04'!D64</x:f>
        <x:v>Moderada</x:v>
      </x:c>
      <x:c r="G26" s="2" t="n">
        <x:f>'EE04'!D65</x:f>
        <x:v>4</x:v>
      </x:c>
      <x:c r="H26" s="2" t="e">
        <x:f>HYPERLINK("#'EE04'!A1","Abrir EE04")</x:f>
        <x:v>HYPERLINK is not implemented. linkLocation=#'EE04'!A1, friendlyName=Abrir EE04</x:v>
      </x:c>
    </x:row>
    <x:row r="27" ht="36" customHeight="1">
      <x:c r="A27" s="3" t="str">
        <x:v>EE05</x:v>
      </x:c>
      <x:c r="B27" s="3" t="str">
        <x:v>EE</x:v>
      </x:c>
      <x:c r="C27" s="3" t="str">
        <x:v>Alterar modelo</x:v>
      </x:c>
      <x:c r="D27" s="3" t="n">
        <x:f>'EE05'!B60</x:f>
        <x:v>6</x:v>
      </x:c>
      <x:c r="E27" s="2" t="n">
        <x:f>'EE05'!D60</x:f>
        <x:v>2</x:v>
      </x:c>
      <x:c r="F27" s="2" t="str">
        <x:f>'EE05'!D64</x:f>
        <x:v>Moderada</x:v>
      </x:c>
      <x:c r="G27" s="2" t="n">
        <x:f>'EE05'!D65</x:f>
        <x:v>4</x:v>
      </x:c>
      <x:c r="H27" s="2" t="e">
        <x:f>HYPERLINK("#'EE05'!A1","Abrir EE05")</x:f>
        <x:v>HYPERLINK is not implemented. linkLocation=#'EE05'!A1, friendlyName=Abrir EE05</x:v>
      </x:c>
    </x:row>
    <x:row r="28" ht="36" customHeight="1">
      <x:c r="A28" s="3" t="str">
        <x:v>EE06</x:v>
      </x:c>
      <x:c r="B28" s="3" t="str">
        <x:v>EE</x:v>
      </x:c>
      <x:c r="C28" s="3" t="str">
        <x:v>Excluir modelo</x:v>
      </x:c>
      <x:c r="D28" s="3" t="n">
        <x:f>'EE06'!B60</x:f>
        <x:v>3</x:v>
      </x:c>
      <x:c r="E28" s="2" t="n">
        <x:f>'EE06'!D60</x:f>
        <x:v>3</x:v>
      </x:c>
      <x:c r="F28" s="2" t="str">
        <x:f>'EE06'!D64</x:f>
        <x:v>Moderada</x:v>
      </x:c>
      <x:c r="G28" s="2" t="n">
        <x:f>'EE06'!D65</x:f>
        <x:v>4</x:v>
      </x:c>
      <x:c r="H28" s="2" t="e">
        <x:f>HYPERLINK("#'EE06'!A1","Abrir EE06")</x:f>
        <x:v>HYPERLINK is not implemented. linkLocation=#'EE06'!A1, friendlyName=Abrir EE06</x:v>
      </x:c>
    </x:row>
    <x:row r="29" ht="36" customHeight="1">
      <x:c r="A29" s="3" t="str">
        <x:v>EE07</x:v>
      </x:c>
      <x:c r="B29" s="3" t="str">
        <x:v>EE</x:v>
      </x:c>
      <x:c r="C29" s="3" t="str">
        <x:v>Incluir posição</x:v>
      </x:c>
      <x:c r="D29" s="3" t="n">
        <x:f>'EE07'!B60</x:f>
        <x:v>10</x:v>
      </x:c>
      <x:c r="E29" s="2" t="n">
        <x:f>'EE07'!D60</x:f>
        <x:v>2</x:v>
      </x:c>
      <x:c r="F29" s="2" t="str">
        <x:f>'EE07'!D64</x:f>
        <x:v>Moderada</x:v>
      </x:c>
      <x:c r="G29" s="2" t="n">
        <x:f>'EE07'!D65</x:f>
        <x:v>4</x:v>
      </x:c>
      <x:c r="H29" s="2" t="e">
        <x:f>HYPERLINK("#'EE07'!A1","Abrir EE07")</x:f>
        <x:v>HYPERLINK is not implemented. linkLocation=#'EE07'!A1, friendlyName=Abrir EE07</x:v>
      </x:c>
    </x:row>
    <x:row r="30" ht="36" customHeight="1">
      <x:c r="A30" s="3" t="str">
        <x:v>EE08</x:v>
      </x:c>
      <x:c r="B30" s="3" t="str">
        <x:v>EE</x:v>
      </x:c>
      <x:c r="C30" s="3" t="str">
        <x:v>Alterar posição</x:v>
      </x:c>
      <x:c r="D30" s="3" t="n">
        <x:f>'EE08'!B60</x:f>
        <x:v>11</x:v>
      </x:c>
      <x:c r="E30" s="2" t="n">
        <x:f>'EE08'!D60</x:f>
        <x:v>3</x:v>
      </x:c>
      <x:c r="F30" s="2" t="str">
        <x:f>'EE08'!D64</x:f>
        <x:v>Complexa</x:v>
      </x:c>
      <x:c r="G30" s="2" t="n">
        <x:f>'EE08'!D65</x:f>
        <x:v>6</x:v>
      </x:c>
      <x:c r="H30" s="2" t="e">
        <x:f>HYPERLINK("#'EE08'!A1","Abrir EE08")</x:f>
        <x:v>HYPERLINK is not implemented. linkLocation=#'EE08'!A1, friendlyName=Abrir EE08</x:v>
      </x:c>
    </x:row>
    <x:row r="31" ht="36" customHeight="1">
      <x:c r="A31" s="3" t="str">
        <x:v>EE09</x:v>
      </x:c>
      <x:c r="B31" s="3" t="str">
        <x:v>EE</x:v>
      </x:c>
      <x:c r="C31" s="3" t="str">
        <x:v>Excluir posição logicamente</x:v>
      </x:c>
      <x:c r="D31" s="3" t="n">
        <x:f>'EE09'!B60</x:f>
        <x:v>3</x:v>
      </x:c>
      <x:c r="E31" s="2" t="n">
        <x:f>'EE09'!D60</x:f>
        <x:v>3</x:v>
      </x:c>
      <x:c r="F31" s="2" t="str">
        <x:f>'EE09'!D64</x:f>
        <x:v>Moderada</x:v>
      </x:c>
      <x:c r="G31" s="2" t="n">
        <x:f>'EE09'!D65</x:f>
        <x:v>4</x:v>
      </x:c>
      <x:c r="H31" s="2" t="e">
        <x:f>HYPERLINK("#'EE09'!A1","Abrir EE09")</x:f>
        <x:v>HYPERLINK is not implemented. linkLocation=#'EE09'!A1, friendlyName=Abrir EE09</x:v>
      </x:c>
    </x:row>
    <x:row r="32" ht="36" customHeight="1">
      <x:c r="A32" s="3" t="str">
        <x:v>EE10</x:v>
      </x:c>
      <x:c r="B32" s="3" t="str">
        <x:v>EE</x:v>
      </x:c>
      <x:c r="C32" s="3" t="str">
        <x:v>Incluir vínculo</x:v>
      </x:c>
      <x:c r="D32" s="3" t="n">
        <x:f>'EE10'!B60</x:f>
        <x:v>4</x:v>
      </x:c>
      <x:c r="E32" s="2" t="n">
        <x:f>'EE10'!D60</x:f>
        <x:v>4</x:v>
      </x:c>
      <x:c r="F32" s="2" t="str">
        <x:f>'EE10'!D64</x:f>
        <x:v>Moderada</x:v>
      </x:c>
      <x:c r="G32" s="2" t="n">
        <x:f>'EE10'!D65</x:f>
        <x:v>4</x:v>
      </x:c>
      <x:c r="H32" s="2" t="e">
        <x:f>HYPERLINK("#'EE10'!A1","Abrir EE10")</x:f>
        <x:v>HYPERLINK is not implemented. linkLocation=#'EE10'!A1, friendlyName=Abrir EE10</x:v>
      </x:c>
    </x:row>
    <x:row r="33" ht="36" customHeight="1">
      <x:c r="A33" s="3" t="str">
        <x:v>EE11</x:v>
      </x:c>
      <x:c r="B33" s="3" t="str">
        <x:v>EE</x:v>
      </x:c>
      <x:c r="C33" s="3" t="str">
        <x:v>Alterar vínculo vazio</x:v>
      </x:c>
      <x:c r="D33" s="3" t="n">
        <x:f>'EE11'!B60</x:f>
        <x:v>6</x:v>
      </x:c>
      <x:c r="E33" s="2" t="n">
        <x:f>'EE11'!D60</x:f>
        <x:v>4</x:v>
      </x:c>
      <x:c r="F33" s="2" t="str">
        <x:f>'EE11'!D64</x:f>
        <x:v>Complexa</x:v>
      </x:c>
      <x:c r="G33" s="2" t="n">
        <x:f>'EE11'!D65</x:f>
        <x:v>6</x:v>
      </x:c>
      <x:c r="H33" s="2" t="e">
        <x:f>HYPERLINK("#'EE11'!A1","Abrir EE11")</x:f>
        <x:v>HYPERLINK is not implemented. linkLocation=#'EE11'!A1, friendlyName=Abrir EE11</x:v>
      </x:c>
    </x:row>
    <x:row r="34" ht="36" customHeight="1">
      <x:c r="A34" s="3" t="str">
        <x:v>EE12</x:v>
      </x:c>
      <x:c r="B34" s="3" t="str">
        <x:v>EE</x:v>
      </x:c>
      <x:c r="C34" s="3" t="str">
        <x:v>Excluir vínculo vazio</x:v>
      </x:c>
      <x:c r="D34" s="3" t="n">
        <x:f>'EE12'!B60</x:f>
        <x:v>4</x:v>
      </x:c>
      <x:c r="E34" s="2" t="n">
        <x:f>'EE12'!D60</x:f>
        <x:v>4</x:v>
      </x:c>
      <x:c r="F34" s="2" t="str">
        <x:f>'EE12'!D64</x:f>
        <x:v>Moderada</x:v>
      </x:c>
      <x:c r="G34" s="2" t="n">
        <x:f>'EE12'!D65</x:f>
        <x:v>4</x:v>
      </x:c>
      <x:c r="H34" s="2" t="e">
        <x:f>HYPERLINK("#'EE12'!A1","Abrir EE12")</x:f>
        <x:v>HYPERLINK is not implemented. linkLocation=#'EE12'!A1, friendlyName=Abrir EE12</x:v>
      </x:c>
    </x:row>
    <x:row r="35" ht="36" customHeight="1">
      <x:c r="A35" s="3" t="str">
        <x:v>EE13</x:v>
      </x:c>
      <x:c r="B35" s="3" t="str">
        <x:v>EE</x:v>
      </x:c>
      <x:c r="C35" s="3" t="str">
        <x:v>Incluir usuário</x:v>
      </x:c>
      <x:c r="D35" s="3" t="n">
        <x:f>'EE13'!B60</x:f>
        <x:v>5</x:v>
      </x:c>
      <x:c r="E35" s="2" t="n">
        <x:f>'EE13'!D60</x:f>
        <x:v>3</x:v>
      </x:c>
      <x:c r="F35" s="2" t="str">
        <x:f>'EE13'!D64</x:f>
        <x:v>Complexa</x:v>
      </x:c>
      <x:c r="G35" s="2" t="n">
        <x:f>'EE13'!D65</x:f>
        <x:v>6</x:v>
      </x:c>
      <x:c r="H35" s="2" t="e">
        <x:f>HYPERLINK("#'EE13'!A1","Abrir EE13")</x:f>
        <x:v>HYPERLINK is not implemented. linkLocation=#'EE13'!A1, friendlyName=Abrir EE13</x:v>
      </x:c>
    </x:row>
    <x:row r="36" ht="36" customHeight="1">
      <x:c r="A36" s="3" t="str">
        <x:v>EE14</x:v>
      </x:c>
      <x:c r="B36" s="3" t="str">
        <x:v>EE</x:v>
      </x:c>
      <x:c r="C36" s="3" t="str">
        <x:v>Alterar usuário</x:v>
      </x:c>
      <x:c r="D36" s="3" t="n">
        <x:f>'EE14'!B60</x:f>
        <x:v>6</x:v>
      </x:c>
      <x:c r="E36" s="2" t="n">
        <x:f>'EE14'!D60</x:f>
        <x:v>3</x:v>
      </x:c>
      <x:c r="F36" s="2" t="str">
        <x:f>'EE14'!D64</x:f>
        <x:v>Complexa</x:v>
      </x:c>
      <x:c r="G36" s="2" t="n">
        <x:f>'EE14'!D65</x:f>
        <x:v>6</x:v>
      </x:c>
      <x:c r="H36" s="2" t="e">
        <x:f>HYPERLINK("#'EE14'!A1","Abrir EE14")</x:f>
        <x:v>HYPERLINK is not implemented. linkLocation=#'EE14'!A1, friendlyName=Abrir EE14</x:v>
      </x:c>
    </x:row>
    <x:row r="37" ht="36" customHeight="1">
      <x:c r="A37" s="3" t="str">
        <x:v>EE15</x:v>
      </x:c>
      <x:c r="B37" s="3" t="str">
        <x:v>EE</x:v>
      </x:c>
      <x:c r="C37" s="3" t="str">
        <x:v>Excluir usuário logicamente</x:v>
      </x:c>
      <x:c r="D37" s="3" t="n">
        <x:f>'EE15'!B60</x:f>
        <x:v>5</x:v>
      </x:c>
      <x:c r="E37" s="2" t="n">
        <x:f>'EE15'!D60</x:f>
        <x:v>3</x:v>
      </x:c>
      <x:c r="F37" s="2" t="str">
        <x:f>'EE15'!D64</x:f>
        <x:v>Complexa</x:v>
      </x:c>
      <x:c r="G37" s="2" t="n">
        <x:f>'EE15'!D65</x:f>
        <x:v>6</x:v>
      </x:c>
      <x:c r="H37" s="2" t="e">
        <x:f>HYPERLINK("#'EE15'!A1","Abrir EE15")</x:f>
        <x:v>HYPERLINK is not implemented. linkLocation=#'EE15'!A1, friendlyName=Abrir EE15</x:v>
      </x:c>
    </x:row>
    <x:row r="38" ht="36" customHeight="1">
      <x:c r="A38" s="3" t="str">
        <x:v>EE16</x:v>
      </x:c>
      <x:c r="B38" s="3" t="str">
        <x:v>EE</x:v>
      </x:c>
      <x:c r="C38" s="3" t="str">
        <x:v>Incluir loja e administrador</x:v>
      </x:c>
      <x:c r="D38" s="3" t="n">
        <x:f>'EE16'!B60</x:f>
        <x:v>10</x:v>
      </x:c>
      <x:c r="E38" s="2" t="n">
        <x:f>'EE16'!D60</x:f>
        <x:v>4</x:v>
      </x:c>
      <x:c r="F38" s="2" t="str">
        <x:f>'EE16'!D64</x:f>
        <x:v>Complexa</x:v>
      </x:c>
      <x:c r="G38" s="2" t="n">
        <x:f>'EE16'!D65</x:f>
        <x:v>6</x:v>
      </x:c>
      <x:c r="H38" s="2" t="e">
        <x:f>HYPERLINK("#'EE16'!A1","Abrir EE16")</x:f>
        <x:v>HYPERLINK is not implemented. linkLocation=#'EE16'!A1, friendlyName=Abrir EE16</x:v>
      </x:c>
    </x:row>
    <x:row r="39" ht="36" customHeight="1">
      <x:c r="A39" s="3" t="str">
        <x:v>EE17</x:v>
      </x:c>
      <x:c r="B39" s="3" t="str">
        <x:v>EE</x:v>
      </x:c>
      <x:c r="C39" s="3" t="str">
        <x:v>Alterar loja e recursos</x:v>
      </x:c>
      <x:c r="D39" s="3" t="n">
        <x:f>'EE17'!B60</x:f>
        <x:v>9</x:v>
      </x:c>
      <x:c r="E39" s="2" t="n">
        <x:f>'EE17'!D60</x:f>
        <x:v>3</x:v>
      </x:c>
      <x:c r="F39" s="2" t="str">
        <x:f>'EE17'!D64</x:f>
        <x:v>Complexa</x:v>
      </x:c>
      <x:c r="G39" s="2" t="n">
        <x:f>'EE17'!D65</x:f>
        <x:v>6</x:v>
      </x:c>
      <x:c r="H39" s="2" t="e">
        <x:f>HYPERLINK("#'EE17'!A1","Abrir EE17")</x:f>
        <x:v>HYPERLINK is not implemented. linkLocation=#'EE17'!A1, friendlyName=Abrir EE17</x:v>
      </x:c>
    </x:row>
    <x:row r="40" ht="36" customHeight="1">
      <x:c r="A40" s="3" t="str">
        <x:v>EE18</x:v>
      </x:c>
      <x:c r="B40" s="3" t="str">
        <x:v>EE</x:v>
      </x:c>
      <x:c r="C40" s="3" t="str">
        <x:v>Excluir loja logicamente</x:v>
      </x:c>
      <x:c r="D40" s="3" t="n">
        <x:f>'EE18'!B60</x:f>
        <x:v>3</x:v>
      </x:c>
      <x:c r="E40" s="2" t="n">
        <x:f>'EE18'!D60</x:f>
        <x:v>2</x:v>
      </x:c>
      <x:c r="F40" s="2" t="str">
        <x:f>'EE18'!D64</x:f>
        <x:v>Simples</x:v>
      </x:c>
      <x:c r="G40" s="2" t="n">
        <x:f>'EE18'!D65</x:f>
        <x:v>3</x:v>
      </x:c>
      <x:c r="H40" s="2" t="e">
        <x:f>HYPERLINK("#'EE18'!A1","Abrir EE18")</x:f>
        <x:v>HYPERLINK is not implemented. linkLocation=#'EE18'!A1, friendlyName=Abrir EE18</x:v>
      </x:c>
    </x:row>
    <x:row r="41" ht="36" customHeight="1">
      <x:c r="A41" s="3" t="str">
        <x:v>EE19</x:v>
      </x:c>
      <x:c r="B41" s="3" t="str">
        <x:v>EE</x:v>
      </x:c>
      <x:c r="C41" s="3" t="str">
        <x:v>Alterar matriz de permissões</x:v>
      </x:c>
      <x:c r="D41" s="3" t="n">
        <x:f>'EE19'!B60</x:f>
        <x:v>5</x:v>
      </x:c>
      <x:c r="E41" s="2" t="n">
        <x:f>'EE19'!D60</x:f>
        <x:v>2</x:v>
      </x:c>
      <x:c r="F41" s="2" t="str">
        <x:f>'EE19'!D64</x:f>
        <x:v>Moderada</x:v>
      </x:c>
      <x:c r="G41" s="2" t="n">
        <x:f>'EE19'!D65</x:f>
        <x:v>4</x:v>
      </x:c>
      <x:c r="H41" s="2" t="e">
        <x:f>HYPERLINK("#'EE19'!A1","Abrir EE19")</x:f>
        <x:v>HYPERLINK is not implemented. linkLocation=#'EE19'!A1, friendlyName=Abrir EE19</x:v>
      </x:c>
    </x:row>
    <x:row r="42" ht="36" customHeight="1">
      <x:c r="A42" s="3" t="str">
        <x:v>EE20</x:v>
      </x:c>
      <x:c r="B42" s="3" t="str">
        <x:v>EE</x:v>
      </x:c>
      <x:c r="C42" s="3" t="str">
        <x:v>Alterar configuração IoT</x:v>
      </x:c>
      <x:c r="D42" s="3" t="n">
        <x:f>'EE20'!B60</x:f>
        <x:v>6</x:v>
      </x:c>
      <x:c r="E42" s="2" t="n">
        <x:f>'EE20'!D60</x:f>
        <x:v>2</x:v>
      </x:c>
      <x:c r="F42" s="2" t="str">
        <x:f>'EE20'!D64</x:f>
        <x:v>Moderada</x:v>
      </x:c>
      <x:c r="G42" s="2" t="n">
        <x:f>'EE20'!D65</x:f>
        <x:v>4</x:v>
      </x:c>
      <x:c r="H42" s="2" t="e">
        <x:f>HYPERLINK("#'EE20'!A1","Abrir EE20")</x:f>
        <x:v>HYPERLINK is not implemented. linkLocation=#'EE20'!A1, friendlyName=Abrir EE20</x:v>
      </x:c>
    </x:row>
    <x:row r="43" ht="36" customHeight="1">
      <x:c r="A43" s="3" t="str">
        <x:v>EE21</x:v>
      </x:c>
      <x:c r="B43" s="3" t="str">
        <x:v>EE</x:v>
      </x:c>
      <x:c r="C43" s="3" t="str">
        <x:v>Registrar entrada</x:v>
      </x:c>
      <x:c r="D43" s="3" t="n">
        <x:f>'EE21'!B60</x:f>
        <x:v>7</x:v>
      </x:c>
      <x:c r="E43" s="2" t="n">
        <x:f>'EE21'!D60</x:f>
        <x:v>5</x:v>
      </x:c>
      <x:c r="F43" s="2" t="str">
        <x:f>'EE21'!D64</x:f>
        <x:v>Complexa</x:v>
      </x:c>
      <x:c r="G43" s="2" t="n">
        <x:f>'EE21'!D65</x:f>
        <x:v>6</x:v>
      </x:c>
      <x:c r="H43" s="2" t="e">
        <x:f>HYPERLINK("#'EE21'!A1","Abrir EE21")</x:f>
        <x:v>HYPERLINK is not implemented. linkLocation=#'EE21'!A1, friendlyName=Abrir EE21</x:v>
      </x:c>
    </x:row>
    <x:row r="44" ht="36" customHeight="1">
      <x:c r="A44" s="3" t="str">
        <x:v>EE22</x:v>
      </x:c>
      <x:c r="B44" s="3" t="str">
        <x:v>EE</x:v>
      </x:c>
      <x:c r="C44" s="3" t="str">
        <x:v>Registrar saída</x:v>
      </x:c>
      <x:c r="D44" s="3" t="n">
        <x:f>'EE22'!B60</x:f>
        <x:v>7</x:v>
      </x:c>
      <x:c r="E44" s="2" t="n">
        <x:f>'EE22'!D60</x:f>
        <x:v>5</x:v>
      </x:c>
      <x:c r="F44" s="2" t="str">
        <x:f>'EE22'!D64</x:f>
        <x:v>Complexa</x:v>
      </x:c>
      <x:c r="G44" s="2" t="n">
        <x:f>'EE22'!D65</x:f>
        <x:v>6</x:v>
      </x:c>
      <x:c r="H44" s="2" t="e">
        <x:f>HYPERLINK("#'EE22'!A1","Abrir EE22")</x:f>
        <x:v>HYPERLINK is not implemented. linkLocation=#'EE22'!A1, friendlyName=Abrir EE22</x:v>
      </x:c>
    </x:row>
    <x:row r="45" ht="36" customHeight="1">
      <x:c r="A45" s="3" t="str">
        <x:v>EE23</x:v>
      </x:c>
      <x:c r="B45" s="3" t="str">
        <x:v>EE</x:v>
      </x:c>
      <x:c r="C45" s="3" t="str">
        <x:v>Ajustar saldo</x:v>
      </x:c>
      <x:c r="D45" s="3" t="n">
        <x:f>'EE23'!B60</x:f>
        <x:v>7</x:v>
      </x:c>
      <x:c r="E45" s="2" t="n">
        <x:f>'EE23'!D60</x:f>
        <x:v>5</x:v>
      </x:c>
      <x:c r="F45" s="2" t="str">
        <x:f>'EE23'!D64</x:f>
        <x:v>Complexa</x:v>
      </x:c>
      <x:c r="G45" s="2" t="n">
        <x:f>'EE23'!D65</x:f>
        <x:v>6</x:v>
      </x:c>
      <x:c r="H45" s="2" t="e">
        <x:f>HYPERLINK("#'EE23'!A1","Abrir EE23")</x:f>
        <x:v>HYPERLINK is not implemented. linkLocation=#'EE23'!A1, friendlyName=Abrir EE23</x:v>
      </x:c>
    </x:row>
    <x:row r="46" ht="36" customHeight="1">
      <x:c r="A46" s="3" t="str">
        <x:v>EE24</x:v>
      </x:c>
      <x:c r="B46" s="3" t="str">
        <x:v>EE</x:v>
      </x:c>
      <x:c r="C46" s="3" t="str">
        <x:v>Estornar movimentação</x:v>
      </x:c>
      <x:c r="D46" s="3" t="n">
        <x:f>'EE24'!B60</x:f>
        <x:v>4</x:v>
      </x:c>
      <x:c r="E46" s="2" t="n">
        <x:f>'EE24'!D60</x:f>
        <x:v>5</x:v>
      </x:c>
      <x:c r="F46" s="2" t="str">
        <x:f>'EE24'!D64</x:f>
        <x:v>Moderada</x:v>
      </x:c>
      <x:c r="G46" s="2" t="n">
        <x:f>'EE24'!D65</x:f>
        <x:v>4</x:v>
      </x:c>
      <x:c r="H46" s="2" t="e">
        <x:f>HYPERLINK("#'EE24'!A1","Abrir EE24")</x:f>
        <x:v>HYPERLINK is not implemented. linkLocation=#'EE24'!A1, friendlyName=Abrir EE24</x:v>
      </x:c>
    </x:row>
    <x:row r="47" ht="36" customHeight="1">
      <x:c r="A47" s="3" t="str">
        <x:v>EE25</x:v>
      </x:c>
      <x:c r="B47" s="3" t="str">
        <x:v>EE</x:v>
      </x:c>
      <x:c r="C47" s="3" t="str">
        <x:v>Autenticar usuário</x:v>
      </x:c>
      <x:c r="D47" s="3" t="n">
        <x:f>'EE25'!B60</x:f>
        <x:v>5</x:v>
      </x:c>
      <x:c r="E47" s="2" t="n">
        <x:f>'EE25'!D60</x:f>
        <x:v>3</x:v>
      </x:c>
      <x:c r="F47" s="2" t="str">
        <x:f>'EE25'!D64</x:f>
        <x:v>Complexa</x:v>
      </x:c>
      <x:c r="G47" s="2" t="n">
        <x:f>'EE25'!D65</x:f>
        <x:v>6</x:v>
      </x:c>
      <x:c r="H47" s="2" t="e">
        <x:f>HYPERLINK("#'EE25'!A1","Abrir EE25")</x:f>
        <x:v>HYPERLINK is not implemented. linkLocation=#'EE25'!A1, friendlyName=Abrir EE25</x:v>
      </x:c>
    </x:row>
    <x:row r="48" ht="36" customHeight="1">
      <x:c r="A48" s="3" t="str">
        <x:v>EE26</x:v>
      </x:c>
      <x:c r="B48" s="3" t="str">
        <x:v>EE</x:v>
      </x:c>
      <x:c r="C48" s="3" t="str">
        <x:v>Selecionar loja de trabalho</x:v>
      </x:c>
      <x:c r="D48" s="3" t="n">
        <x:f>'EE26'!B60</x:f>
        <x:v>3</x:v>
      </x:c>
      <x:c r="E48" s="2" t="n">
        <x:f>'EE26'!D60</x:f>
        <x:v>2</x:v>
      </x:c>
      <x:c r="F48" s="2" t="str">
        <x:f>'EE26'!D64</x:f>
        <x:v>Simples</x:v>
      </x:c>
      <x:c r="G48" s="2" t="n">
        <x:f>'EE26'!D65</x:f>
        <x:v>3</x:v>
      </x:c>
      <x:c r="H48" s="2" t="e">
        <x:f>HYPERLINK("#'EE26'!A1","Abrir EE26")</x:f>
        <x:v>HYPERLINK is not implemented. linkLocation=#'EE26'!A1, friendlyName=Abrir EE26</x:v>
      </x:c>
    </x:row>
    <x:row r="49" ht="36" customHeight="1">
      <x:c r="A49" s="3" t="str">
        <x:v>EE27</x:v>
      </x:c>
      <x:c r="B49" s="3" t="str">
        <x:v>EE</x:v>
      </x:c>
      <x:c r="C49" s="3" t="str">
        <x:v>Sinalizar posição por LED</x:v>
      </x:c>
      <x:c r="D49" s="3" t="n">
        <x:f>'EE27'!B60</x:f>
        <x:v>3</x:v>
      </x:c>
      <x:c r="E49" s="2" t="n">
        <x:f>'EE27'!D60</x:f>
        <x:v>3</x:v>
      </x:c>
      <x:c r="F49" s="2" t="str">
        <x:f>'EE27'!D64</x:f>
        <x:v>Moderada</x:v>
      </x:c>
      <x:c r="G49" s="2" t="n">
        <x:f>'EE27'!D65</x:f>
        <x:v>4</x:v>
      </x:c>
      <x:c r="H49" s="2" t="e">
        <x:f>HYPERLINK("#'EE27'!A1","Abrir EE27")</x:f>
        <x:v>HYPERLINK is not implemented. linkLocation=#'EE27'!A1, friendlyName=Abrir EE27</x:v>
      </x:c>
    </x:row>
    <x:row r="50" ht="36" customHeight="1">
      <x:c r="A50" s="3" t="str">
        <x:v>EE28</x:v>
      </x:c>
      <x:c r="B50" s="3" t="str">
        <x:v>EE</x:v>
      </x:c>
      <x:c r="C50" s="3" t="str">
        <x:v>Encerrar sessão</x:v>
      </x:c>
      <x:c r="D50" s="3" t="n">
        <x:f>'EE28'!B60</x:f>
        <x:v>2</x:v>
      </x:c>
      <x:c r="E50" s="2" t="n">
        <x:f>'EE28'!D60</x:f>
        <x:v>0</x:v>
      </x:c>
      <x:c r="F50" s="2" t="str">
        <x:f>'EE28'!D64</x:f>
        <x:v>Simples</x:v>
      </x:c>
      <x:c r="G50" s="2" t="n">
        <x:f>'EE28'!D65</x:f>
        <x:v>3</x:v>
      </x:c>
      <x:c r="H50" s="2" t="e">
        <x:f>HYPERLINK("#'EE28'!A1","Abrir EE28")</x:f>
        <x:v>HYPERLINK is not implemented. linkLocation=#'EE28'!A1, friendlyName=Abrir EE28</x:v>
      </x:c>
    </x:row>
    <x:row r="51" ht="36" customHeight="1">
      <x:c r="A51" s="3" t="str">
        <x:v>SE02</x:v>
      </x:c>
      <x:c r="B51" s="3" t="str">
        <x:v>SE</x:v>
      </x:c>
      <x:c r="C51" s="3" t="str">
        <x:v>Valor potencial do estoque</x:v>
      </x:c>
      <x:c r="D51" s="3" t="n">
        <x:f>'SE02'!B60</x:f>
        <x:v>8</x:v>
      </x:c>
      <x:c r="E51" s="2" t="n">
        <x:f>'SE02'!D60</x:f>
        <x:v>2</x:v>
      </x:c>
      <x:c r="F51" s="2" t="str">
        <x:f>'SE02'!D64</x:f>
        <x:v>Moderada</x:v>
      </x:c>
      <x:c r="G51" s="2" t="n">
        <x:f>'SE02'!D65</x:f>
        <x:v>5</x:v>
      </x:c>
      <x:c r="H51" s="2" t="e">
        <x:f>HYPERLINK("#'SE02'!A1","Abrir SE02")</x:f>
        <x:v>HYPERLINK is not implemented. linkLocation=#'SE02'!A1, friendlyName=Abrir SE02</x:v>
      </x:c>
    </x:row>
    <x:row r="52" ht="36" customHeight="1">
      <x:c r="A52" s="3" t="str">
        <x:v>SE04</x:v>
      </x:c>
      <x:c r="B52" s="3" t="str">
        <x:v>SE</x:v>
      </x:c>
      <x:c r="C52" s="3" t="str">
        <x:v>Fluxo de movimentações</x:v>
      </x:c>
      <x:c r="D52" s="3" t="n">
        <x:f>'SE04'!B60</x:f>
        <x:v>9</x:v>
      </x:c>
      <x:c r="E52" s="2" t="n">
        <x:f>'SE04'!D60</x:f>
        <x:v>2</x:v>
      </x:c>
      <x:c r="F52" s="2" t="str">
        <x:f>'SE04'!D64</x:f>
        <x:v>Moderada</x:v>
      </x:c>
      <x:c r="G52" s="2" t="n">
        <x:f>'SE04'!D65</x:f>
        <x:v>5</x:v>
      </x:c>
      <x:c r="H52" s="2" t="e">
        <x:f>HYPERLINK("#'SE04'!A1","Abrir SE04")</x:f>
        <x:v>HYPERLINK is not implemented. linkLocation=#'SE04'!A1, friendlyName=Abrir SE04</x:v>
      </x:c>
    </x:row>
    <x:row r="53" ht="36" customHeight="1">
      <x:c r="A53" s="3" t="str">
        <x:v>SE06</x:v>
      </x:c>
      <x:c r="B53" s="3" t="str">
        <x:v>SE</x:v>
      </x:c>
      <x:c r="C53" s="3" t="str">
        <x:v>Pesquisar estoque e localizar produto</x:v>
      </x:c>
      <x:c r="D53" s="3" t="n">
        <x:f>'SE06'!B60</x:f>
        <x:v>16</x:v>
      </x:c>
      <x:c r="E53" s="2" t="n">
        <x:f>'SE06'!D60</x:f>
        <x:v>4</x:v>
      </x:c>
      <x:c r="F53" s="2" t="str">
        <x:f>'SE06'!D64</x:f>
        <x:v>Complexa</x:v>
      </x:c>
      <x:c r="G53" s="2" t="n">
        <x:f>'SE06'!D65</x:f>
        <x:v>7</x:v>
      </x:c>
      <x:c r="H53" s="2" t="e">
        <x:f>HYPERLINK("#'SE06'!A1","Abrir SE06")</x:f>
        <x:v>HYPERLINK is not implemented. linkLocation=#'SE06'!A1, friendlyName=Abrir SE06</x:v>
      </x:c>
    </x:row>
    <x:row r="54" ht="36" customHeight="1">
      <x:c r="A54" s="3" t="str">
        <x:v>SE07</x:v>
      </x:c>
      <x:c r="B54" s="3" t="str">
        <x:v>SE</x:v>
      </x:c>
      <x:c r="C54" s="3" t="str">
        <x:v>Mapa operacional de posições</x:v>
      </x:c>
      <x:c r="D54" s="3" t="n">
        <x:f>'SE07'!B60</x:f>
        <x:v>13</x:v>
      </x:c>
      <x:c r="E54" s="2" t="n">
        <x:f>'SE07'!D60</x:f>
        <x:v>4</x:v>
      </x:c>
      <x:c r="F54" s="2" t="str">
        <x:f>'SE07'!D64</x:f>
        <x:v>Complexa</x:v>
      </x:c>
      <x:c r="G54" s="2" t="n">
        <x:f>'SE07'!D65</x:f>
        <x:v>7</x:v>
      </x:c>
      <x:c r="H54" s="2" t="e">
        <x:f>HYPERLINK("#'SE07'!A1","Abrir SE07")</x:f>
        <x:v>HYPERLINK is not implemented. linkLocation=#'SE07'!A1, friendlyName=Abrir SE07</x:v>
      </x:c>
    </x:row>
    <x:row r="55" ht="36" customHeight="1">
      <x:c r="A55" s="3" t="str">
        <x:v>SE08</x:v>
      </x:c>
      <x:c r="B55" s="3" t="str">
        <x:v>SE</x:v>
      </x:c>
      <x:c r="C55" s="3" t="str">
        <x:v>Ler peso líquido e subtotal</x:v>
      </x:c>
      <x:c r="D55" s="3" t="n">
        <x:f>'SE08'!B60</x:f>
        <x:v>9</x:v>
      </x:c>
      <x:c r="E55" s="2" t="n">
        <x:f>'SE08'!D60</x:f>
        <x:v>2</x:v>
      </x:c>
      <x:c r="F55" s="2" t="str">
        <x:f>'SE08'!D64</x:f>
        <x:v>Moderada</x:v>
      </x:c>
      <x:c r="G55" s="2" t="n">
        <x:f>'SE08'!D65</x:f>
        <x:v>5</x:v>
      </x:c>
      <x:c r="H55" s="2" t="e">
        <x:f>HYPERLINK("#'SE08'!A1","Abrir SE08")</x:f>
        <x:v>HYPERLINK is not implemented. linkLocation=#'SE08'!A1, friendlyName=Abrir SE08</x:v>
      </x:c>
    </x:row>
    <x:row r="56" ht="36" customHeight="1">
      <x:c r="A56" s="3" t="str">
        <x:v>SE09</x:v>
      </x:c>
      <x:c r="B56" s="3" t="str">
        <x:v>SE</x:v>
      </x:c>
      <x:c r="C56" s="3" t="str">
        <x:v>Exportar histórico</x:v>
      </x:c>
      <x:c r="D56" s="3" t="n">
        <x:f>'SE09'!B60</x:f>
        <x:v>13</x:v>
      </x:c>
      <x:c r="E56" s="2" t="n">
        <x:f>'SE09'!D60</x:f>
        <x:v>6</x:v>
      </x:c>
      <x:c r="F56" s="2" t="str">
        <x:f>'SE09'!D64</x:f>
        <x:v>Complexa</x:v>
      </x:c>
      <x:c r="G56" s="2" t="n">
        <x:f>'SE09'!D65</x:f>
        <x:v>7</x:v>
      </x:c>
      <x:c r="H56" s="2" t="e">
        <x:f>HYPERLINK("#'SE09'!A1","Abrir SE09")</x:f>
        <x:v>HYPERLINK is not implemented. linkLocation=#'SE09'!A1, friendlyName=Abrir SE09</x:v>
      </x:c>
    </x:row>
    <x:row r="57" ht="36" customHeight="1">
      <x:c r="A57" s="3" t="str">
        <x:v>SE10</x:v>
      </x:c>
      <x:c r="B57" s="3" t="str">
        <x:v>SE</x:v>
      </x:c>
      <x:c r="C57" s="3" t="str">
        <x:v>Consultar histórico operacional</x:v>
      </x:c>
      <x:c r="D57" s="3" t="n">
        <x:f>'SE10'!B60</x:f>
        <x:v>13</x:v>
      </x:c>
      <x:c r="E57" s="2" t="n">
        <x:f>'SE10'!D60</x:f>
        <x:v>5</x:v>
      </x:c>
      <x:c r="F57" s="2" t="str">
        <x:f>'SE10'!D64</x:f>
        <x:v>Complexa</x:v>
      </x:c>
      <x:c r="G57" s="2" t="n">
        <x:f>'SE10'!D65</x:f>
        <x:v>7</x:v>
      </x:c>
      <x:c r="H57" s="2" t="e">
        <x:f>HYPERLINK("#'SE10'!A1","Abrir SE10")</x:f>
        <x:v>HYPERLINK is not implemented. linkLocation=#'SE10'!A1, friendlyName=Abrir SE10</x:v>
      </x:c>
    </x:row>
    <x:row r="58" ht="36" customHeight="1">
      <x:c r="A58" s="3" t="str">
        <x:v>SE13</x:v>
      </x:c>
      <x:c r="B58" s="3" t="str">
        <x:v>SE</x:v>
      </x:c>
      <x:c r="C58" s="3" t="str">
        <x:v>Comparar preços internos e ofertas externas</x:v>
      </x:c>
      <x:c r="D58" s="3" t="n">
        <x:f>'SE13'!B60</x:f>
        <x:v>12</x:v>
      </x:c>
      <x:c r="E58" s="2" t="n">
        <x:f>'SE13'!D60</x:f>
        <x:v>2</x:v>
      </x:c>
      <x:c r="F58" s="2" t="str">
        <x:f>'SE13'!D64</x:f>
        <x:v>Moderada</x:v>
      </x:c>
      <x:c r="G58" s="2" t="n">
        <x:f>'SE13'!D65</x:f>
        <x:v>5</x:v>
      </x:c>
      <x:c r="H58" s="2" t="e">
        <x:f>HYPERLINK("#'SE13'!A1","Abrir SE13")</x:f>
        <x:v>HYPERLINK is not implemented. linkLocation=#'SE13'!A1, friendlyName=Abrir SE13</x:v>
      </x:c>
    </x:row>
    <x:row r="59" ht="23" customHeight="1">
      <x:c r="A59" s="3"/>
      <x:c r="B59" s="3"/>
      <x:c r="C59" s="3"/>
      <x:c r="D59" s="3"/>
      <x:c r="E59" s="1"/>
      <x:c r="F59" s="1"/>
      <x:c r="G59" s="1"/>
      <x:c r="H59" s="1"/>
    </x:row>
    <x:row r="60" ht="23" customHeight="1">
      <x:c r="A60" s="3"/>
      <x:c r="B60" s="3"/>
      <x:c r="C60" s="3"/>
      <x:c r="D60" s="3"/>
      <x:c r="E60" s="1"/>
      <x:c r="F60" s="1"/>
      <x:c r="G60" s="1"/>
      <x:c r="H60" s="1"/>
    </x:row>
    <x:row r="61" ht="23" customHeight="1">
      <x:c r="A61" s="3"/>
      <x:c r="B61" s="3"/>
      <x:c r="C61" s="3"/>
      <x:c r="D61" s="3"/>
      <x:c r="E61" s="1"/>
      <x:c r="F61" s="1"/>
      <x:c r="G61" s="1"/>
      <x:c r="H61" s="1"/>
    </x:row>
    <x:row r="62" ht="23" customHeight="1">
      <x:c r="A62" s="3"/>
      <x:c r="B62" s="3"/>
      <x:c r="C62" s="3"/>
      <x:c r="D62" s="3"/>
      <x:c r="E62" s="1"/>
      <x:c r="F62" s="1"/>
      <x:c r="G62" s="1"/>
      <x:c r="H62" s="1"/>
    </x:row>
    <x:row r="63" ht="23" customHeight="1">
      <x:c r="A63" s="3"/>
      <x:c r="B63" s="3"/>
      <x:c r="C63" s="3"/>
      <x:c r="D63" s="3"/>
      <x:c r="E63" s="1"/>
      <x:c r="F63" s="1"/>
      <x:c r="G63" s="1"/>
      <x:c r="H63" s="1"/>
    </x:row>
    <x:row r="64" ht="23" customHeight="1">
      <x:c r="A64" s="3"/>
      <x:c r="B64" s="3"/>
      <x:c r="C64" s="3"/>
      <x:c r="D64" s="3"/>
      <x:c r="E64" s="1"/>
      <x:c r="F64" s="1"/>
      <x:c r="G64" s="1"/>
      <x:c r="H64" s="1"/>
    </x:row>
    <x:row r="65" ht="23" customHeight="1">
      <x:c r="A65" s="3"/>
      <x:c r="B65" s="3"/>
      <x:c r="C65" s="3"/>
      <x:c r="D65" s="3"/>
      <x:c r="E65" s="1"/>
      <x:c r="F65" s="1"/>
      <x:c r="G65" s="1"/>
      <x:c r="H65" s="1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Matrizes e pesos da disciplina</x:v>
      </x:c>
      <x:c r="B1" s="4"/>
      <x:c r="C1" s="4"/>
      <x:c r="D1" s="4"/>
    </x:row>
    <x:row r="2" ht="48" customHeight="1">
      <x:c r="A2" s="5" t="str">
        <x:v>Convenção</x:v>
      </x:c>
      <x:c r="B2" s="6" t="str">
        <x:v>Índice 1 = simples; 2 = moderada; 3 = complexa. Matriz comum; limites por tipo abaixo.</x:v>
      </x:c>
      <x:c r="C2" s="6"/>
      <x:c r="D2" s="7"/>
    </x:row>
    <x:row r="3" ht="23" customHeight="1">
      <x:c r="A3" s="3"/>
      <x:c r="B3" s="3"/>
      <x:c r="C3" s="3"/>
      <x:c r="D3" s="3"/>
    </x:row>
    <x:row r="4" ht="23" customHeight="1">
      <x:c r="A4" s="3" t="str">
        <x:v>Faixa AR/RL × faixa TD</x:v>
      </x:c>
      <x:c r="B4" s="3" t="str">
        <x:v>TD baixo</x:v>
      </x:c>
      <x:c r="C4" s="3" t="str">
        <x:v>TD médio</x:v>
      </x:c>
      <x:c r="D4" s="3" t="str">
        <x:v>TD alto</x:v>
      </x:c>
    </x:row>
    <x:row r="5" ht="23" customHeight="1">
      <x:c r="A5" s="3" t="str">
        <x:v>AR/RL baixo</x:v>
      </x:c>
      <x:c r="B5" s="3" t="n">
        <x:v>1</x:v>
      </x:c>
      <x:c r="C5" s="3" t="n">
        <x:v>1</x:v>
      </x:c>
      <x:c r="D5" s="3" t="n">
        <x:v>2</x:v>
      </x:c>
    </x:row>
    <x:row r="6" ht="23" customHeight="1">
      <x:c r="A6" s="3" t="str">
        <x:v>AR/RL médio</x:v>
      </x:c>
      <x:c r="B6" s="3" t="n">
        <x:v>1</x:v>
      </x:c>
      <x:c r="C6" s="3" t="n">
        <x:v>2</x:v>
      </x:c>
      <x:c r="D6" s="3" t="n">
        <x:v>3</x:v>
      </x:c>
    </x:row>
    <x:row r="7" ht="23" customHeight="1">
      <x:c r="A7" s="3" t="str">
        <x:v>AR/RL alto</x:v>
      </x:c>
      <x:c r="B7" s="3" t="n">
        <x:v>2</x:v>
      </x:c>
      <x:c r="C7" s="3" t="n">
        <x:v>3</x:v>
      </x:c>
      <x:c r="D7" s="3" t="n">
        <x:v>3</x:v>
      </x:c>
    </x:row>
    <x:row r="8" ht="23" customHeight="1">
      <x:c r="A8" s="3"/>
      <x:c r="B8" s="3"/>
      <x:c r="C8" s="3"/>
      <x:c r="D8" s="3"/>
    </x:row>
    <x:row r="9" ht="23" customHeight="1">
      <x:c r="A9" s="3"/>
      <x:c r="B9" s="3"/>
      <x:c r="C9" s="3"/>
      <x:c r="D9" s="3"/>
    </x:row>
    <x:row r="10" ht="23" customHeight="1">
      <x:c r="A10" s="3"/>
      <x:c r="B10" s="3" t="str">
        <x:v>Simples</x:v>
      </x:c>
      <x:c r="C10" s="3" t="str">
        <x:v>Moderada</x:v>
      </x:c>
      <x:c r="D10" s="3" t="str">
        <x:v>Complexa</x:v>
      </x:c>
    </x:row>
    <x:row r="11" ht="23" customHeight="1">
      <x:c r="A11" s="3"/>
      <x:c r="B11" s="3"/>
      <x:c r="C11" s="3"/>
      <x:c r="D11" s="3"/>
    </x:row>
    <x:row r="12" ht="23" customHeight="1">
      <x:c r="A12" s="3" t="str">
        <x:v>Tipo</x:v>
      </x:c>
      <x:c r="B12" s="3" t="str">
        <x:v>Simples</x:v>
      </x:c>
      <x:c r="C12" s="3" t="str">
        <x:v>Moderada</x:v>
      </x:c>
      <x:c r="D12" s="3" t="str">
        <x:v>Complexa</x:v>
      </x:c>
    </x:row>
    <x:row r="13" ht="23" customHeight="1">
      <x:c r="A13" s="3" t="str">
        <x:v>ALI</x:v>
      </x:c>
      <x:c r="B13" s="3" t="n">
        <x:v>7</x:v>
      </x:c>
      <x:c r="C13" s="3" t="n">
        <x:v>10</x:v>
      </x:c>
      <x:c r="D13" s="3" t="n">
        <x:v>15</x:v>
      </x:c>
    </x:row>
    <x:row r="14" ht="23" customHeight="1">
      <x:c r="A14" s="3" t="str">
        <x:v>AIE</x:v>
      </x:c>
      <x:c r="B14" s="3" t="n">
        <x:v>5</x:v>
      </x:c>
      <x:c r="C14" s="3" t="n">
        <x:v>7</x:v>
      </x:c>
      <x:c r="D14" s="3" t="n">
        <x:v>10</x:v>
      </x:c>
    </x:row>
    <x:row r="15" ht="23" customHeight="1">
      <x:c r="A15" s="3" t="str">
        <x:v>EE</x:v>
      </x:c>
      <x:c r="B15" s="3" t="n">
        <x:v>3</x:v>
      </x:c>
      <x:c r="C15" s="3" t="n">
        <x:v>4</x:v>
      </x:c>
      <x:c r="D15" s="3" t="n">
        <x:v>6</x:v>
      </x:c>
    </x:row>
    <x:row r="16" ht="23" customHeight="1">
      <x:c r="A16" s="3" t="str">
        <x:v>SE</x:v>
      </x:c>
      <x:c r="B16" s="3" t="n">
        <x:v>4</x:v>
      </x:c>
      <x:c r="C16" s="3" t="n">
        <x:v>5</x:v>
      </x:c>
      <x:c r="D16" s="3" t="n">
        <x:v>7</x:v>
      </x:c>
    </x:row>
    <x:row r="17" ht="23" customHeight="1">
      <x:c r="A17" s="3" t="str">
        <x:v>CE</x:v>
      </x:c>
      <x:c r="B17" s="3" t="n">
        <x:v>3</x:v>
      </x:c>
      <x:c r="C17" s="3" t="n">
        <x:v>4</x:v>
      </x:c>
      <x:c r="D17" s="3" t="n">
        <x:v>6</x:v>
      </x:c>
    </x:row>
    <x:row r="18" ht="23" customHeight="1">
      <x:c r="A18" s="3"/>
      <x:c r="B18" s="3"/>
      <x:c r="C18" s="3"/>
      <x:c r="D18" s="3"/>
    </x:row>
    <x:row r="19" ht="50" customHeight="1">
      <x:c r="A19" s="5" t="str">
        <x:v>ALI/AIE</x:v>
      </x:c>
      <x:c r="B19" s="6" t="str">
        <x:v>TD 1–19 / 20–50 / 51+. RL 1 / 2–5 / 6+. Parte I, p. 19 e 28.</x:v>
      </x:c>
      <x:c r="C19" s="6"/>
      <x:c r="D19" s="7"/>
    </x:row>
    <x:row r="20" ht="50" customHeight="1">
      <x:c r="A20" s="5" t="str">
        <x:v>EE / entrada CE</x:v>
      </x:c>
      <x:c r="B20" s="6" t="str">
        <x:v>TD 1–4 / 5–15 / 16+. AR 0–1 / 2 / 3+. Parte II EE, p. 9; Parte III, p. 10.</x:v>
      </x:c>
      <x:c r="C20" s="6"/>
      <x:c r="D20" s="7"/>
    </x:row>
    <x:row r="21" ht="50" customHeight="1">
      <x:c r="A21" s="5" t="str">
        <x:v>SE / saída CE</x:v>
      </x:c>
      <x:c r="B21" s="6" t="str">
        <x:v>TD 1–5 / 6–19 / 20+. AR 0–1 / 2–3 / 4+. Parte II SE, p. 9; Parte III, p. 12.</x:v>
      </x:c>
      <x:c r="C21" s="6"/>
      <x:c r="D21" s="7"/>
    </x:row>
    <x:row r="22" ht="23" customHeight="1">
      <x:c r="A22" s="3"/>
      <x:c r="B22" s="3"/>
      <x:c r="C22" s="3"/>
      <x:c r="D22" s="3"/>
    </x:row>
    <x:row r="23" ht="48" customHeight="1">
      <x:c r="A23" s="5" t="str">
        <x:v>CE</x:v>
      </x:c>
      <x:c r="B23" s="6" t="str">
        <x:v>Escolher a maior complexidade das duas avaliações. Pesos 3/4/6, inclusive na saída da CE.</x:v>
      </x:c>
      <x:c r="C23" s="6"/>
      <x:c r="D23" s="7"/>
    </x:row>
    <x:row r="24" ht="23" customHeight="1">
      <x:c r="A24" s="3"/>
      <x:c r="B24" s="3"/>
      <x:c r="C24" s="3"/>
      <x:c r="D24" s="3"/>
    </x:row>
    <x:row r="25" ht="62" customHeight="1">
      <x:c r="A25" s="5" t="str">
        <x:v>Diferença do modelo</x:v>
      </x:c>
      <x:c r="B25" s="6" t="str">
        <x:v>O modelo original aplica matriz única ao total da CE. Corrigido aqui conforme Parte III, p. 10–13. Original preservado.</x:v>
      </x:c>
      <x:c r="C25" s="6"/>
      <x:c r="D25" s="7"/>
    </x:row>
    <x:row r="26" ht="23" customHeight="1">
      <x:c r="A26" s="3"/>
      <x:c r="B26" s="3"/>
      <x:c r="C26" s="3"/>
      <x:c r="D26" s="3"/>
    </x:row>
    <x:row r="27" ht="52" customHeight="1">
      <x:c r="A27" s="5" t="str">
        <x:v>FA</x:v>
      </x:c>
      <x:c r="B27" s="6" t="str">
        <x:v>Parte IV, p. 11: 0,65 + 0,01 × NI. A p. 15 usa 0,35 e limites incoerentes; adotada p. 11.</x:v>
      </x:c>
      <x:c r="C27" s="6"/>
      <x:c r="D27" s="7"/>
    </x:row>
    <x:row r="28" ht="23" customHeight="1">
      <x:c r="A28" s="3"/>
      <x:c r="B28" s="3"/>
      <x:c r="C28" s="3"/>
      <x:c r="D28" s="3"/>
    </x:row>
    <x:row r="29" ht="23" customHeight="1">
      <x:c r="A29" s="3"/>
      <x:c r="B29" s="3"/>
      <x:c r="C29" s="3"/>
      <x:c r="D29" s="3"/>
    </x:row>
    <x:row r="30" ht="23" customHeight="1">
      <x:c r="A30" s="3"/>
      <x:c r="B30" s="3"/>
      <x:c r="C30" s="3"/>
      <x:c r="D30" s="3"/>
    </x:row>
    <x:row r="31" ht="23" customHeight="1">
      <x:c r="A31" s="3"/>
      <x:c r="B31" s="3"/>
      <x:c r="C31" s="3"/>
      <x:c r="D31" s="3"/>
    </x:row>
  </x:sheetData>
  <x:mergeCells>
    <x:mergeCell ref="A1:D1"/>
    <x:mergeCell ref="B2:D2"/>
    <x:mergeCell ref="B19:D19"/>
    <x:mergeCell ref="B20:D20"/>
    <x:mergeCell ref="B21:D21"/>
    <x:mergeCell ref="B23:D23"/>
    <x:mergeCell ref="B25:D25"/>
    <x:mergeCell ref="B27:D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5" hidden="0" customWidth="1"/>
    <x:col min="3" max="3" width="62" hidden="0" customWidth="1"/>
    <x:col min="4" max="4" width="62" hidden="0" customWidth="1"/>
  </x:cols>
  <x:sheetData>
    <x:row r="1" ht="33" customHeight="1">
      <x:c r="A1" s="4" t="str">
        <x:v>NI e estimativas — premissas editáveis</x:v>
      </x:c>
      <x:c r="B1" s="4"/>
      <x:c r="C1" s="4"/>
      <x:c r="D1" s="4"/>
    </x:row>
    <x:row r="2" ht="23" customHeight="1">
      <x:c r="A2" s="3"/>
      <x:c r="B2" s="3"/>
      <x:c r="C2" s="3"/>
      <x:c r="D2" s="3"/>
    </x:row>
    <x:row r="3" ht="35" customHeight="1">
      <x:c r="A3" s="9" t="str">
        <x:v>Característica</x:v>
      </x:c>
      <x:c r="B3" s="9" t="str">
        <x:v>Nota (0 a 5)</x:v>
      </x:c>
      <x:c r="C3" s="9" t="str">
        <x:v>Justificativa</x:v>
      </x:c>
      <x:c r="D3" s="9" t="str">
        <x:v>Evidência / natureza</x:v>
      </x:c>
    </x:row>
    <x:row r="4" ht="96" customHeight="1">
      <x:c r="A4" s="3" t="str">
        <x:v>Comunicação de dados</x:v>
      </x:c>
      <x:c r="B4" s="15" t="n">
        <x:v>5</x:v>
      </x:c>
      <x:c r="C4" s="3" t="str">
        <x:v>Aplicação on-line com HTTP e MQTT; novo cliente HTTP de fornecedores. Mais de um protocolo.</x:v>
      </x:c>
      <x:c r="D4" s="3" t="str">
        <x:v>MqttGateway, controllers e FornecedorGateway — avaliação documental; não implica consenso da equipe.</x:v>
      </x:c>
    </x:row>
    <x:row r="5" ht="96" customHeight="1">
      <x:c r="A5" s="3" t="str">
        <x:v>Processamento distribuído</x:v>
      </x:c>
      <x:c r="B5" s="15" t="n">
        <x:v>3</x:v>
      </x:c>
      <x:c r="C5" s="3" t="str">
        <x:v>Envia comandos para processamento no controlador IoT. Retorno de telemetria não demonstra transferência de processamento nas duas direções nem escolha dinâmica de CPU.</x:v>
      </x:c>
      <x:c r="D5" s="3" t="str">
        <x:v>IoTService.sinalizar — avaliação documental; não implica consenso da equipe.</x:v>
      </x:c>
    </x:row>
    <x:row r="6" ht="96" customHeight="1">
      <x:c r="A6" s="3" t="str">
        <x:v>Desempenho</x:v>
      </x:c>
      <x:c r="B6" s="15" t="n">
        <x:v>0</x:v>
      </x:c>
      <x:c r="C6" s="3" t="str">
        <x:v>Timeout e paginação não comprovam requisitos de desempenho solicitados e revistos pelo usuário. Sem essa evidência, aplica-se nota 0 da tabela.</x:v>
      </x:c>
      <x:c r="D6" s="3" t="str">
        <x:v>application.properties, ProdutoRepository — avaliação documental; não implica consenso da equipe.</x:v>
      </x:c>
    </x:row>
    <x:row r="7" ht="96" customHeight="1">
      <x:c r="A7" s="3" t="str">
        <x:v>Utilização de equipamento</x:v>
      </x:c>
      <x:c r="B7" s="15" t="n">
        <x:v>2</x:v>
      </x:c>
      <x:c r="C7" s="3" t="str">
        <x:v>Compose define limites de memória e pools; há considerações de recursos e segurança. Não exige CPU exclusiva.</x:v>
      </x:c>
      <x:c r="D7" s="3" t="str">
        <x:v>compose.yaml — avaliação documental; não implica consenso da equipe.</x:v>
      </x:c>
    </x:row>
    <x:row r="8" ht="96" customHeight="1">
      <x:c r="A8" s="3" t="str">
        <x:v>Volume de transações</x:v>
      </x:c>
      <x:c r="B8" s="15" t="n">
        <x:v>1</x:v>
      </x:c>
      <x:c r="C8" s="3" t="str">
        <x:v>Premissa acadêmica: picos mensais de inventário. Volume real não medido; revisar se houver histórico operacional.</x:v>
      </x:c>
      <x:c r="D8" s="3" t="str">
        <x:v>Premissa de estimativa — premissa acadêmica, não fato medido.</x:v>
      </x:c>
    </x:row>
    <x:row r="9" ht="96" customHeight="1">
      <x:c r="A9" s="3" t="str">
        <x:v>Entrada on-line</x:v>
      </x:c>
      <x:c r="B9" s="15" t="n">
        <x:v>5</x:v>
      </x:c>
      <x:c r="C9" s="3" t="str">
        <x:v>Mais de 30% dos processos de entrada são interativos: cadastros, movimentos e configurações.</x:v>
      </x:c>
      <x:c r="D9" s="3" t="str">
        <x:v>Controllers web — avaliação documental; não implica consenso da equipe.</x:v>
      </x:c>
    </x:row>
    <x:row r="10" ht="96" customHeight="1">
      <x:c r="A10" s="3" t="str">
        <x:v>Eficiência do usuário final</x:v>
      </x:c>
      <x:c r="B10" s="15" t="n">
        <x:v>4</x:v>
      </x:c>
      <x:c r="C10" s="3" t="str">
        <x:v>Menus, mouse, paginação, navegação, ajuda contextual e poucas telas; redução de digitação por código de barras, voz e balança. Sem medição formal de eficiência.</x:v>
      </x:c>
      <x:c r="D10" s="3" t="str">
        <x:v>templates, speech.js, baixa rápida — avaliação documental; não implica consenso da equipe.</x:v>
      </x:c>
    </x:row>
    <x:row r="11" ht="96" customHeight="1">
      <x:c r="A11" s="3" t="str">
        <x:v>Atualização on-line</x:v>
      </x:c>
      <x:c r="B11" s="15" t="n">
        <x:v>4</x:v>
      </x:c>
      <x:c r="C11" s="3" t="str">
        <x:v>Maioria dos ALIs atualizada on-line, com transações, bloqueios e idempotência contra perda/duplicação. Não se assume recuperação de volumes extremos.</x:v>
      </x:c>
      <x:c r="D11" s="3" t="str">
        <x:v>EstoqueService, repositories — avaliação documental; não implica consenso da equipe.</x:v>
      </x:c>
    </x:row>
    <x:row r="12" ht="96" customHeight="1">
      <x:c r="A12" s="3" t="str">
        <x:v>Processamento complexo</x:v>
      </x:c>
      <x:c r="B12" s="15" t="n">
        <x:v>2</x:v>
      </x:c>
      <x:c r="C12" s="3" t="str">
        <x:v>Dois critérios: auditoria/segurança específica e lógica de negócio de estorno, saldo e permissões. Não se considera matemática extensiva nem reprocessamento batch complexo.</x:v>
      </x:c>
      <x:c r="D12" s="3" t="str">
        <x:v>Acesso, EstoqueService, AuditoriaRepository — avaliação documental; não implica consenso da equipe.</x:v>
      </x:c>
    </x:row>
    <x:row r="13" ht="96" customHeight="1">
      <x:c r="A13" s="3" t="str">
        <x:v>Reutilização de código</x:v>
      </x:c>
      <x:c r="B13" s="15" t="n">
        <x:v>4</x:v>
      </x:c>
      <x:c r="C13" s="3" t="str">
        <x:v>Biblioteca de regras empacotável, documentada e com consumidor externo. Extensões exigem código; não se atribui customização geral por parâmetros.</x:v>
      </x:c>
      <x:c r="D13" s="3" t="str">
        <x:v>docs/reuso/README.md, scripts/empacotar-reuso.ps1 — avaliação documental; não implica consenso da equipe.</x:v>
      </x:c>
    </x:row>
    <x:row r="14" ht="96" customHeight="1">
      <x:c r="A14" s="3" t="str">
        <x:v>Facilidade de implantação</x:v>
      </x:c>
      <x:c r="B14" s="15" t="n">
        <x:v>1</x:v>
      </x:c>
      <x:c r="C14" s="3" t="str">
        <x:v>Há procedimento de implantação; migrações Flyway criam/evoluem esquema, mas não comprovam requisitos e roteiros testados de conversão de dados legados.</x:v>
      </x:c>
      <x:c r="D14" s="3" t="str">
        <x:v>README, Flyway, Compose — avaliação documental; não implica consenso da equipe.</x:v>
      </x:c>
    </x:row>
    <x:row r="15" ht="96" customHeight="1">
      <x:c r="A15" s="3" t="str">
        <x:v>Facilidade operacional</x:v>
      </x:c>
      <x:c r="B15" s="15" t="n">
        <x:v>1</x:v>
      </x:c>
      <x:c r="C15" s="3" t="str">
        <x:v>Relatórios minimizam papel. Scripts de inicialização, sem procedimento demonstrado de backup e recuperação, não comprovam o critério composto adicional.</x:v>
      </x:c>
      <x:c r="D15" s="3" t="str">
        <x:v>scripts/demo.ps1, relatórios — avaliação documental; não implica consenso da equipe.</x:v>
      </x:c>
    </x:row>
    <x:row r="16" ht="96" customHeight="1">
      <x:c r="A16" s="3" t="str">
        <x:v>Múltiplos locais</x:v>
      </x:c>
      <x:c r="B16" s="15" t="n">
        <x:v>2</x:v>
      </x:c>
      <x:c r="C16" s="3" t="str">
        <x:v>Premissa: lojas com navegadores e equipamentos similares. Multi-loja implementado; não há evidência de parque heterogêneo e plano de manutenção por local.</x:v>
      </x:c>
      <x:c r="D16" s="3" t="str">
        <x:v>Loja, acesso por tenant — premissa acadêmica, não fato medido.</x:v>
      </x:c>
    </x:row>
    <x:row r="17" ht="96" customHeight="1">
      <x:c r="A17" s="3" t="str">
        <x:v>Facilidade de mudanças</x:v>
      </x:c>
      <x:c r="B17" s="15" t="n">
        <x:v>4</x:v>
      </x:c>
      <x:c r="C17" s="3" t="str">
        <x:v>Consulta flexível sobre vários ALIs (2) e controles em tabelas alteráveis on-line com efeito imediato, como permissões/recursos (2).</x:v>
      </x:c>
      <x:c r="D17" s="3" t="str">
        <x:v>ProdutoRepository.pesquisar, PermissaoService, LojaService — avaliação documental; não implica consenso da equipe.</x:v>
      </x:c>
    </x:row>
    <x:row r="18" ht="23" customHeight="1">
      <x:c r="A18" s="3"/>
      <x:c r="B18" s="3"/>
      <x:c r="C18" s="3"/>
      <x:c r="D18" s="3"/>
    </x:row>
    <x:row r="19" ht="23" customHeight="1">
      <x:c r="A19" s="3" t="str">
        <x:v>NI</x:v>
      </x:c>
      <x:c r="B19" s="3" t="n">
        <x:f>SUM(B4:B17)</x:f>
        <x:v>38</x:v>
      </x:c>
      <x:c r="C19" s="3"/>
      <x:c r="D19" s="3"/>
    </x:row>
    <x:row r="20" ht="23" customHeight="1">
      <x:c r="A20" s="3" t="str">
        <x:v>Constante FA</x:v>
      </x:c>
      <x:c r="B20" s="14" t="n">
        <x:v>0.65</x:v>
      </x:c>
      <x:c r="C20" s="3"/>
      <x:c r="D20" s="3"/>
    </x:row>
    <x:row r="21" ht="23" customHeight="1">
      <x:c r="A21" s="3" t="str">
        <x:v>Coeficiente NI</x:v>
      </x:c>
      <x:c r="B21" s="14" t="n">
        <x:v>0.01</x:v>
      </x:c>
      <x:c r="C21" s="3"/>
      <x:c r="D21" s="3"/>
    </x:row>
    <x:row r="22" ht="23" customHeight="1">
      <x:c r="A22" s="3" t="str">
        <x:v>FA</x:v>
      </x:c>
      <x:c r="B22" s="14" t="n">
        <x:f>B20+B21*B19</x:f>
        <x:v>1.03</x:v>
      </x:c>
      <x:c r="C22" s="3"/>
      <x:c r="D22" s="3"/>
    </x:row>
    <x:row r="23" ht="23" customHeight="1">
      <x:c r="A23" s="3" t="str">
        <x:v>PFB</x:v>
      </x:c>
      <x:c r="B23" s="14" t="n">
        <x:f>Resumo!B10</x:f>
        <x:v>283</x:v>
      </x:c>
      <x:c r="C23" s="3"/>
      <x:c r="D23" s="3"/>
    </x:row>
    <x:row r="24" ht="23" customHeight="1">
      <x:c r="A24" s="3" t="str">
        <x:v>PFA</x:v>
      </x:c>
      <x:c r="B24" s="14" t="n">
        <x:f>B23*B22</x:f>
        <x:v>291.49</x:v>
      </x:c>
      <x:c r="C24" s="3"/>
      <x:c r="D24" s="3"/>
    </x:row>
    <x:row r="25" ht="23" customHeight="1">
      <x:c r="A25" s="3"/>
      <x:c r="B25" s="14"/>
      <x:c r="C25" s="3"/>
      <x:c r="D25" s="3"/>
    </x:row>
    <x:row r="26" ht="23" customHeight="1">
      <x:c r="A26" s="3"/>
      <x:c r="B26" s="14"/>
      <x:c r="C26" s="3"/>
      <x:c r="D26" s="3"/>
    </x:row>
    <x:row r="27" ht="23" customHeight="1">
      <x:c r="A27" s="3" t="str">
        <x:v>Produtividade</x:v>
      </x:c>
      <x:c r="B27" s="16" t="n">
        <x:v>10</x:v>
      </x:c>
      <x:c r="C27" s="3" t="str">
        <x:v>horas-pessoa/PFA; premissa acadêmica</x:v>
      </x:c>
      <x:c r="D27" s="3"/>
    </x:row>
    <x:row r="28" ht="23" customHeight="1">
      <x:c r="A28" s="3" t="str">
        <x:v>Integrantes</x:v>
      </x:c>
      <x:c r="B28" s="16" t="n">
        <x:v>3</x:v>
      </x:c>
      <x:c r="C28" s="3" t="str">
        <x:v>pessoas com capacidade constante</x:v>
      </x:c>
      <x:c r="D28" s="3"/>
    </x:row>
    <x:row r="29" ht="23" customHeight="1">
      <x:c r="A29" s="3" t="str">
        <x:v>Jornada</x:v>
      </x:c>
      <x:c r="B29" s="16" t="n">
        <x:v>8</x:v>
      </x:c>
      <x:c r="C29" s="3" t="str">
        <x:v>horas/pessoa/dia útil; premissa</x:v>
      </x:c>
      <x:c r="D29" s="3"/>
    </x:row>
    <x:row r="30" ht="23" customHeight="1">
      <x:c r="A30" s="3" t="str">
        <x:v>Fração produtiva</x:v>
      </x:c>
      <x:c r="B30" s="17" t="n">
        <x:v>0.75</x:v>
      </x:c>
      <x:c r="C30" s="3" t="str">
        <x:v>75% da jornada; premissa</x:v>
      </x:c>
      <x:c r="D30" s="3"/>
    </x:row>
    <x:row r="31" ht="23" customHeight="1">
      <x:c r="A31" s="3" t="str">
        <x:v>Valor-hora</x:v>
      </x:c>
      <x:c r="B31" s="16" t="n">
        <x:v>25</x:v>
      </x:c>
      <x:c r="C31" s="3" t="str">
        <x:v>R$/hora-pessoa; premissa</x:v>
      </x:c>
      <x:c r="D31" s="3"/>
    </x:row>
    <x:row r="32" ht="23" customHeight="1">
      <x:c r="A32" s="3" t="str">
        <x:v>Dias por semana</x:v>
      </x:c>
      <x:c r="B32" s="16" t="n">
        <x:v>5</x:v>
      </x:c>
      <x:c r="C32" s="3" t="str">
        <x:v>dias úteis/semana; premissa</x:v>
      </x:c>
      <x:c r="D32" s="3"/>
    </x:row>
    <x:row r="33" ht="23" customHeight="1">
      <x:c r="A33" s="3" t="str">
        <x:v>Reserva</x:v>
      </x:c>
      <x:c r="B33" s="17" t="n">
        <x:v>0</x:v>
      </x:c>
      <x:c r="C33" s="3" t="str">
        <x:v>fração do esforço base; sem contingência</x:v>
      </x:c>
      <x:c r="D33" s="3"/>
    </x:row>
    <x:row r="34" ht="23" customHeight="1">
      <x:c r="A34" s="3" t="str">
        <x:v>Custos adicionais</x:v>
      </x:c>
      <x:c r="B34" s="16" t="n">
        <x:v>0</x:v>
      </x:c>
      <x:c r="C34" s="3" t="str">
        <x:v>R$; infraestrutura e impostos não estimados</x:v>
      </x:c>
      <x:c r="D34" s="3"/>
    </x:row>
    <x:row r="35" ht="23" customHeight="1">
      <x:c r="A35" s="3"/>
      <x:c r="B35" s="14"/>
      <x:c r="C35" s="3"/>
      <x:c r="D35" s="3"/>
    </x:row>
    <x:row r="36" ht="23" customHeight="1">
      <x:c r="A36" s="3" t="str">
        <x:v>Horas produtivas por pessoa</x:v>
      </x:c>
      <x:c r="B36" s="14" t="n">
        <x:f>B29*B30</x:f>
        <x:v>6</x:v>
      </x:c>
      <x:c r="C36" s="3" t="str">
        <x:v>h/pessoa/dia útil</x:v>
      </x:c>
      <x:c r="D36" s="3"/>
    </x:row>
    <x:row r="37" ht="23" customHeight="1">
      <x:c r="A37" s="3" t="str">
        <x:v>Esforço base</x:v>
      </x:c>
      <x:c r="B37" s="14" t="n">
        <x:f>B24*B27</x:f>
        <x:v>2914.9</x:v>
      </x:c>
      <x:c r="C37" s="3" t="str">
        <x:v>horas-pessoa</x:v>
      </x:c>
      <x:c r="D37" s="3"/>
    </x:row>
    <x:row r="38" ht="23" customHeight="1">
      <x:c r="A38" s="3" t="str">
        <x:v>Reserva em horas</x:v>
      </x:c>
      <x:c r="B38" s="14" t="n">
        <x:f>B37*B33</x:f>
        <x:v>0</x:v>
      </x:c>
      <x:c r="C38" s="3" t="str">
        <x:v>horas-pessoa</x:v>
      </x:c>
      <x:c r="D38" s="3"/>
    </x:row>
    <x:row r="39" ht="23" customHeight="1">
      <x:c r="A39" s="3" t="str">
        <x:v>Esforço total</x:v>
      </x:c>
      <x:c r="B39" s="14" t="n">
        <x:f>SUM(B37:B38)</x:f>
        <x:v>2914.9</x:v>
      </x:c>
      <x:c r="C39" s="3" t="str">
        <x:v>horas-pessoa</x:v>
      </x:c>
      <x:c r="D39" s="3"/>
    </x:row>
    <x:row r="40" ht="23" customHeight="1">
      <x:c r="A40" s="3" t="str">
        <x:v>Capacidade diária</x:v>
      </x:c>
      <x:c r="B40" s="14" t="n">
        <x:f>B28*B36</x:f>
        <x:v>18</x:v>
      </x:c>
      <x:c r="C40" s="3" t="str">
        <x:v>horas-pessoa/dia útil</x:v>
      </x:c>
      <x:c r="D40" s="3"/>
    </x:row>
    <x:row r="41" ht="23" customHeight="1">
      <x:c r="A41" s="3" t="str">
        <x:v>Prazo fracionário</x:v>
      </x:c>
      <x:c r="B41" s="14" t="n">
        <x:f>B39/B40</x:f>
        <x:v>161.9388888888889</x:v>
      </x:c>
      <x:c r="C41" s="3" t="str">
        <x:v>dias úteis</x:v>
      </x:c>
      <x:c r="D41" s="3"/>
    </x:row>
    <x:row r="42" ht="23" customHeight="1">
      <x:c r="A42" s="3" t="str">
        <x:v>Prazo arredondado</x:v>
      </x:c>
      <x:c r="B42" s="14" t="n">
        <x:f>ROUNDUP(B41,0)</x:f>
        <x:v>162</x:v>
      </x:c>
      <x:c r="C42" s="3" t="str">
        <x:v>dias úteis inteiros</x:v>
      </x:c>
      <x:c r="D42" s="3"/>
    </x:row>
    <x:row r="43" ht="23" customHeight="1">
      <x:c r="A43" s="3" t="str">
        <x:v>Prazo em semanas</x:v>
      </x:c>
      <x:c r="B43" s="14" t="n">
        <x:f>B42/B32</x:f>
        <x:v>32.4</x:v>
      </x:c>
      <x:c r="C43" s="3" t="str">
        <x:v>semanas úteis</x:v>
      </x:c>
      <x:c r="D43" s="3"/>
    </x:row>
    <x:row r="44" ht="23" customHeight="1">
      <x:c r="A44" s="3" t="str">
        <x:v>Custo</x:v>
      </x:c>
      <x:c r="B44" s="14" t="n">
        <x:f>B39*B31+B34</x:f>
        <x:v>72872.5</x:v>
      </x:c>
      <x:c r="C44" s="3" t="str">
        <x:v>R$</x:v>
      </x:c>
      <x:c r="D44" s="3"/>
    </x:row>
    <x:row r="45" ht="23" customHeight="1">
      <x:c r="A45" s="3"/>
      <x:c r="B45" s="3"/>
      <x:c r="C45" s="3"/>
      <x:c r="D45" s="3"/>
    </x:row>
    <x:row r="46" ht="60" customHeight="1">
      <x:c r="A46" s="5" t="str">
        <x:v>Esforço restante</x:v>
      </x:c>
      <x:c r="B46" s="6" t="str">
        <x:v>Não medido. Não aplicar PFA total como horas restantes para concluir o trabalho acadêmico.</x:v>
      </x:c>
      <x:c r="C46" s="6"/>
      <x:c r="D46" s="7"/>
    </x:row>
    <x:row r="47" ht="23" customHeight="1">
      <x:c r="A47" s="3"/>
      <x:c r="B47" s="3"/>
      <x:c r="C47" s="3"/>
      <x:c r="D47" s="3"/>
    </x:row>
    <x:row r="48" ht="60" customHeight="1">
      <x:c r="A48" s="5" t="str">
        <x:v>Consenso</x:v>
      </x:c>
      <x:c r="B48" s="6" t="str">
        <x:v>Notas são avaliação técnica revisada, com premissas identificadas. Reunião e aprovação coletiva não foram comprovadas.</x:v>
      </x:c>
      <x:c r="C48" s="6"/>
      <x:c r="D48" s="7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</x:sheetData>
  <x:mergeCells>
    <x:mergeCell ref="A1:D1"/>
    <x:mergeCell ref="C27:D27"/>
    <x:mergeCell ref="C28:D28"/>
    <x:mergeCell ref="C29:D29"/>
    <x:mergeCell ref="C30:D30"/>
    <x:mergeCell ref="C31:D31"/>
    <x:mergeCell ref="C32:D32"/>
    <x:mergeCell ref="C33:D33"/>
    <x:mergeCell ref="C34:D34"/>
    <x:mergeCell ref="C36:D36"/>
    <x:mergeCell ref="C37:D37"/>
    <x:mergeCell ref="C38:D38"/>
    <x:mergeCell ref="C39:D39"/>
    <x:mergeCell ref="C40:D40"/>
    <x:mergeCell ref="C41:D41"/>
    <x:mergeCell ref="C42:D42"/>
    <x:mergeCell ref="C43:D43"/>
    <x:mergeCell ref="C44:D44"/>
    <x:mergeCell ref="B46:D46"/>
    <x:mergeCell ref="B48:D48"/>
  </x:mergeCells>
  <x:dataValidations count="1">
    <x:dataValidation type="whole" operator="between" sqref="B4:B17">
      <x:formula1>0</x:formula1>
      <x:formula2>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Exemplos numéricos conferíveis — dados didáticos</x:v>
      </x:c>
      <x:c r="B1" s="4"/>
      <x:c r="C1" s="4"/>
      <x:c r="D1" s="4"/>
    </x:row>
    <x:row r="2" ht="52" customHeight="1">
      <x:c r="A2" s="5" t="str">
        <x:v>Natureza</x:v>
      </x:c>
      <x:c r="B2" s="6" t="str">
        <x:v>Entradas fictícias para demonstrar as regras do código. Não são medições nem resultados extraídos das capturas.</x:v>
      </x:c>
      <x:c r="C2" s="6"/>
      <x:c r="D2" s="7"/>
    </x:row>
    <x:row r="3" ht="23" customHeight="1">
      <x:c r="A3" s="3"/>
      <x:c r="B3" s="3"/>
      <x:c r="C3" s="3"/>
      <x:c r="D3" s="3"/>
    </x:row>
    <x:row r="4" ht="35" customHeight="1">
      <x:c r="A4" s="9" t="str">
        <x:v>Função / cálculo</x:v>
      </x:c>
      <x:c r="B4" s="9" t="str">
        <x:v>Entrada 1</x:v>
      </x:c>
      <x:c r="C4" s="9" t="str">
        <x:v>Entrada 2</x:v>
      </x:c>
      <x:c r="D4" s="9" t="str">
        <x:v>Resultado por fórmula</x:v>
      </x:c>
    </x:row>
    <x:row r="5" ht="23" customHeight="1">
      <x:c r="A5" s="3" t="str">
        <x:v>SE02: saldo × preço</x:v>
      </x:c>
      <x:c r="B5" s="14" t="n">
        <x:v>5</x:v>
      </x:c>
      <x:c r="C5" s="14" t="n">
        <x:v>22</x:v>
      </x:c>
      <x:c r="D5" s="14" t="n">
        <x:f>ROUND(B5*C5,2)</x:f>
        <x:v>110</x:v>
      </x:c>
    </x:row>
    <x:row r="6" ht="23" customHeight="1">
      <x:c r="A6" s="3" t="str">
        <x:v>SE04: duas variações de entrada</x:v>
      </x:c>
      <x:c r="B6" s="14" t="n">
        <x:v>3</x:v>
      </x:c>
      <x:c r="C6" s="14" t="n">
        <x:v>7</x:v>
      </x:c>
      <x:c r="D6" s="14" t="n">
        <x:f>SUM(B6:C6)</x:f>
        <x:v>10</x:v>
      </x:c>
    </x:row>
    <x:row r="7" ht="23" customHeight="1">
      <x:c r="A7" s="3" t="str">
        <x:v>SE06: saldo em duas posições</x:v>
      </x:c>
      <x:c r="B7" s="14" t="n">
        <x:v>3</x:v>
      </x:c>
      <x:c r="C7" s="14" t="n">
        <x:v>7</x:v>
      </x:c>
      <x:c r="D7" s="14" t="n">
        <x:f>SUM(B7:C7)</x:f>
        <x:v>10</x:v>
      </x:c>
    </x:row>
    <x:row r="8" ht="23" customHeight="1">
      <x:c r="A8" s="3" t="str">
        <x:v>SE07: ocupado / capacidade</x:v>
      </x:c>
      <x:c r="B8" s="14" t="n">
        <x:v>12</x:v>
      </x:c>
      <x:c r="C8" s="14" t="n">
        <x:v>10</x:v>
      </x:c>
      <x:c r="D8" s="18" t="n">
        <x:f>B8/C8</x:f>
        <x:v>1.2</x:v>
      </x:c>
    </x:row>
    <x:row r="9" ht="23" customHeight="1">
      <x:c r="A9" s="3" t="str">
        <x:v>SE08: bruto − tara (kg)</x:v>
      </x:c>
      <x:c r="B9" s="14" t="n">
        <x:v>1.25</x:v>
      </x:c>
      <x:c r="C9" s="14" t="n">
        <x:v>0.05</x:v>
      </x:c>
      <x:c r="D9" s="14" t="n">
        <x:f>B9-C9</x:f>
        <x:v>1.2</x:v>
      </x:c>
    </x:row>
    <x:row r="10" ht="23" customHeight="1">
      <x:c r="A10" s="3" t="str">
        <x:v>SE08: líquido × preço/kg</x:v>
      </x:c>
      <x:c r="B10" s="14" t="n">
        <x:f>D9</x:f>
        <x:v>1.2</x:v>
      </x:c>
      <x:c r="C10" s="14" t="n">
        <x:v>20</x:v>
      </x:c>
      <x:c r="D10" s="14" t="n">
        <x:f>ROUND(B10*C10,2)</x:f>
        <x:v>24</x:v>
      </x:c>
    </x:row>
    <x:row r="11" ht="23" customHeight="1">
      <x:c r="A11" s="3" t="str">
        <x:v>SE13: cotação − interno</x:v>
      </x:c>
      <x:c r="B11" s="14" t="n">
        <x:v>89.9</x:v>
      </x:c>
      <x:c r="C11" s="14" t="n">
        <x:v>249.9</x:v>
      </x:c>
      <x:c r="D11" s="14" t="n">
        <x:f>ROUND(B11-C11,2)</x:f>
        <x:v>-160</x:v>
      </x:c>
    </x:row>
    <x:row r="12" ht="23" customHeight="1">
      <x:c r="A12" s="3" t="str">
        <x:v>SE13: diferença / interno</x:v>
      </x:c>
      <x:c r="B12" s="14" t="n">
        <x:f>D11</x:f>
        <x:v>-160</x:v>
      </x:c>
      <x:c r="C12" s="14" t="n">
        <x:f>C11</x:f>
        <x:v>249.9</x:v>
      </x:c>
      <x:c r="D12" s="19" t="n">
        <x:f>IF(C12=0,"Não aplicável",B12/C12)</x:f>
        <x:v>-0.6402561024409764</x:v>
      </x:c>
    </x:row>
    <x:row r="13" ht="23" customHeight="1">
      <x:c r="A13" s="3" t="str">
        <x:v>SE10: reversores encontrados</x:v>
      </x:c>
      <x:c r="B13" s="14" t="n">
        <x:v>1</x:v>
      </x:c>
      <x:c r="C13" s="14" t="n">
        <x:v>0</x:v>
      </x:c>
      <x:c r="D13" s="14" t="str">
        <x:f>IF(B13&gt;C13,"Estornado","Sem estorno")</x:f>
        <x:v>Estornado</x:v>
      </x:c>
    </x:row>
    <x:row r="14" ht="23" customHeight="1">
      <x:c r="A14" s="3"/>
      <x:c r="B14" s="3"/>
      <x:c r="C14" s="3"/>
      <x:c r="D14" s="3"/>
    </x:row>
    <x:row r="15" ht="23" customHeight="1">
      <x:c r="A15" s="3"/>
      <x:c r="B15" s="3"/>
      <x:c r="C15" s="3"/>
      <x:c r="D15" s="3"/>
    </x:row>
    <x:row r="16" ht="60" customHeight="1">
      <x:c r="A16" s="5" t="str">
        <x:v>SE02</x:v>
      </x:c>
      <x:c r="B16" s="6" t="str">
        <x:v>Total da loja = soma dos valores por produto arredondados. Preço de venda, não custo histórico nem receita realizada.</x:v>
      </x:c>
      <x:c r="C16" s="6"/>
      <x:c r="D16" s="7"/>
    </x:row>
    <x:row r="17" ht="23" customHeight="1">
      <x:c r="A17" s="3"/>
      <x:c r="B17" s="3"/>
      <x:c r="C17" s="3"/>
      <x:c r="D17" s="3"/>
    </x:row>
    <x:row r="18" ht="60" customHeight="1">
      <x:c r="A18" s="5" t="str">
        <x:v>SE04</x:v>
      </x:c>
      <x:c r="B18" s="6" t="str">
        <x:v>Duas operações e soma 3+7. Agrupa por produto e tipo. Não soma kg e unidades entre produtos. Datas em America/Sao_Paulo.</x:v>
      </x:c>
      <x:c r="C18" s="6"/>
      <x:c r="D18" s="7"/>
    </x:row>
    <x:row r="19" ht="23" customHeight="1">
      <x:c r="A19" s="3"/>
      <x:c r="B19" s="3"/>
      <x:c r="C19" s="3"/>
      <x:c r="D19" s="3"/>
    </x:row>
    <x:row r="20" ht="60" customHeight="1">
      <x:c r="A20" s="5" t="str">
        <x:v>SE07</x:v>
      </x:c>
      <x:c r="B20" s="6" t="str">
        <x:v>O sistema compara ocupado &gt; capacidade e apresenta alerta. A razão acima é explicação didática do medidor, não TD adicional contado.</x:v>
      </x:c>
      <x:c r="C20" s="6"/>
      <x:c r="D20" s="7"/>
    </x:row>
    <x:row r="21" ht="23" customHeight="1">
      <x:c r="A21" s="3"/>
      <x:c r="B21" s="3"/>
      <x:c r="C21" s="3"/>
      <x:c r="D21" s="3"/>
    </x:row>
    <x:row r="22" ht="60" customHeight="1">
      <x:c r="A22" s="5" t="str">
        <x:v>SE08</x:v>
      </x:c>
      <x:c r="B22" s="6" t="str">
        <x:v>Somente kg; leitura com até 5 segundos; líquido deve ser positivo. Simulação indicada pelo payload. A captura do formulário não prova leitura.</x:v>
      </x:c>
      <x:c r="C22" s="6"/>
      <x:c r="D22" s="7"/>
    </x:row>
    <x:row r="23" ht="23" customHeight="1">
      <x:c r="A23" s="3"/>
      <x:c r="B23" s="3"/>
      <x:c r="C23" s="3"/>
      <x:c r="D23" s="3"/>
    </x:row>
    <x:row r="24" ht="60" customHeight="1">
      <x:c r="A24" s="5" t="str">
        <x:v>SE09</x:v>
      </x:c>
      <x:c r="B24" s="6" t="str">
        <x:v>Não atende sozinha ao requisito de valor numérico derivado: saída classificada por manutenção de auditoria. CSV e PDF contam uma função.</x:v>
      </x:c>
      <x:c r="C24" s="6"/>
      <x:c r="D24" s="7"/>
    </x:row>
    <x:row r="25" ht="23" customHeight="1">
      <x:c r="A25" s="3"/>
      <x:c r="B25" s="3"/>
      <x:c r="C25" s="3"/>
      <x:c r="D25" s="3"/>
    </x:row>
    <x:row r="26" ht="60" customHeight="1">
      <x:c r="A26" s="5" t="str">
        <x:v>SE10</x:v>
      </x:c>
      <x:c r="B26" s="6" t="str">
        <x:v>EXISTS identifica reversor persistido. O status do movimento original é obtido por processamento, não um campo armazenado nele.</x:v>
      </x:c>
      <x:c r="C26" s="6"/>
      <x:c r="D26" s="7"/>
    </x:row>
    <x:row r="27" ht="23" customHeight="1">
      <x:c r="A27" s="3"/>
      <x:c r="B27" s="3"/>
      <x:c r="C27" s="3"/>
      <x:c r="D27" s="3"/>
    </x:row>
    <x:row r="28" ht="60" customHeight="1">
      <x:c r="A28" s="5" t="str">
        <x:v>Fusos distintos</x:v>
      </x:c>
      <x:c r="B28" s="6" t="str">
        <x:v>Fluxo gerencial usa Brasília; histórico/exportação usam UTC. Mesmos filtros de datas podem produzir conjuntos diferentes.</x:v>
      </x:c>
      <x:c r="C28" s="6"/>
      <x:c r="D28" s="7"/>
    </x:row>
    <x:row r="29" ht="23" customHeight="1">
      <x:c r="A29" s="3"/>
      <x:c r="B29" s="3"/>
      <x:c r="C29" s="3"/>
      <x:c r="D29" s="3"/>
    </x:row>
    <x:row r="30" ht="23" customHeight="1">
      <x:c r="A30" s="3"/>
      <x:c r="B30" s="3"/>
      <x:c r="C30" s="3"/>
      <x:c r="D30" s="3"/>
    </x:row>
    <x:row r="31" ht="23" customHeight="1">
      <x:c r="A31" s="3"/>
      <x:c r="B31" s="3"/>
      <x:c r="C31" s="3"/>
      <x:c r="D31" s="3"/>
    </x:row>
    <x:row r="32" ht="23" customHeight="1">
      <x:c r="A32" s="3"/>
      <x:c r="B32" s="3"/>
      <x:c r="C32" s="3"/>
      <x:c r="D32" s="3"/>
    </x:row>
    <x:row r="33" ht="23" customHeight="1">
      <x:c r="A33" s="3"/>
      <x:c r="B33" s="3"/>
      <x:c r="C33" s="3"/>
      <x:c r="D33" s="3"/>
    </x:row>
    <x:row r="34" ht="23" customHeight="1">
      <x:c r="A34" s="3"/>
      <x:c r="B34" s="3"/>
      <x:c r="C34" s="3"/>
      <x:c r="D34" s="3"/>
    </x:row>
    <x:row r="35" ht="23" customHeight="1">
      <x:c r="A35" s="3"/>
      <x:c r="B35" s="3"/>
      <x:c r="C35" s="3"/>
      <x:c r="D35" s="3"/>
    </x:row>
    <x:row r="36" ht="23" customHeight="1">
      <x:c r="A36" s="3"/>
      <x:c r="B36" s="3"/>
      <x:c r="C36" s="3"/>
      <x:c r="D36" s="3"/>
    </x:row>
    <x:row r="37" ht="23" customHeight="1">
      <x:c r="A37" s="3"/>
      <x:c r="B37" s="3"/>
      <x:c r="C37" s="3"/>
      <x:c r="D37" s="3"/>
    </x:row>
    <x:row r="38" ht="23" customHeight="1">
      <x:c r="A38" s="3"/>
      <x:c r="B38" s="3"/>
      <x:c r="C38" s="3"/>
      <x:c r="D38" s="3"/>
    </x:row>
    <x:row r="39" ht="23" customHeight="1">
      <x:c r="A39" s="3"/>
      <x:c r="B39" s="3"/>
      <x:c r="C39" s="3"/>
      <x:c r="D39" s="3"/>
    </x:row>
    <x:row r="40" ht="23" customHeight="1">
      <x:c r="A40" s="3"/>
      <x:c r="B40" s="3"/>
      <x:c r="C40" s="3"/>
      <x:c r="D40" s="3"/>
    </x:row>
  </x:sheetData>
  <x:mergeCells>
    <x:mergeCell ref="A1:D1"/>
    <x:mergeCell ref="B2:D2"/>
    <x:mergeCell ref="B16:D16"/>
    <x:mergeCell ref="B18:D18"/>
    <x:mergeCell ref="B20:D20"/>
    <x:mergeCell ref="B22:D22"/>
    <x:mergeCell ref="B24:D24"/>
    <x:mergeCell ref="B26:D26"/>
    <x:mergeCell ref="B28:D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Critérios, fronteira e fontes</x:v>
      </x:c>
      <x:c r="B1" s="4"/>
      <x:c r="C1" s="4"/>
      <x:c r="D1" s="4"/>
    </x:row>
    <x:row r="2" ht="23" customHeight="1">
      <x:c r="A2" s="3"/>
      <x:c r="B2" s="3"/>
      <x:c r="C2" s="3"/>
      <x:c r="D2" s="3"/>
    </x:row>
    <x:row r="3" ht="75" customHeight="1">
      <x:c r="A3" s="5" t="str">
        <x:v>Fronteira</x:v>
      </x:c>
      <x:c r="B3" s="6" t="str">
        <x:v>Dentro: aplicação Spring, regras, telas e dados persistidos. Fora: usuários, provedores independentes de fornecedores/ofertas e dispositivos IoT. MQTT transitório não é AIE.</x:v>
      </x:c>
      <x:c r="C3" s="6"/>
      <x:c r="D3" s="7"/>
    </x:row>
    <x:row r="4" ht="23" customHeight="1">
      <x:c r="A4" s="3"/>
      <x:c r="B4" s="3"/>
      <x:c r="C4" s="3"/>
      <x:c r="D4" s="3"/>
    </x:row>
    <x:row r="5" ht="75" customHeight="1">
      <x:c r="A5" s="5" t="str">
        <x:v>Grupos lógicos</x:v>
      </x:c>
      <x:c r="B5" s="6" t="str">
        <x:v>A01 modelos; A02 produtos; A03 posições; A04 vínculos/saldos; A05 movimentos; A06 usuários; A07 permissões; A08 lojas/configuração; A09 auditoria. Cada grupo tem intenção e manutenção próprias.</x:v>
      </x:c>
      <x:c r="C5" s="6"/>
      <x:c r="D5" s="7"/>
    </x:row>
    <x:row r="6" ht="23" customHeight="1">
      <x:c r="A6" s="3"/>
      <x:c r="B6" s="3"/>
      <x:c r="C6" s="3"/>
      <x:c r="D6" s="3"/>
    </x:row>
    <x:row r="7" ht="75" customHeight="1">
      <x:c r="A7" s="5" t="str">
        <x:v>AIEs</x:v>
      </x:c>
      <x:c r="B7" s="6" t="str">
        <x:v>X01 identidade e contato de fornecedores. X02 ofertas comerciais. Cada provedor mantém TSV por CLI independente. Clientes do estoque somente leem; HTTP sozinho não fundamenta AIE.</x:v>
      </x:c>
      <x:c r="C7" s="6"/>
      <x:c r="D7" s="7"/>
    </x:row>
    <x:row r="8" ht="23" customHeight="1">
      <x:c r="A8" s="3"/>
      <x:c r="B8" s="3"/>
      <x:c r="C8" s="3"/>
      <x:c r="D8" s="3"/>
    </x:row>
    <x:row r="9" ht="75" customHeight="1">
      <x:c r="A9" s="5" t="str">
        <x:v>Operações aplicáveis</x:v>
      </x:c>
      <x:c r="B9" s="6" t="str">
        <x:v>CRUD completo nos cadastros; produto/posição/usuário/loja têm exclusão lógica. Modelos sem uso e vínculos vazios têm exclusão física. Movimentos e auditoria não recebem edição/exclusão arbitrária.</x:v>
      </x:c>
      <x:c r="C9" s="6"/>
      <x:c r="D9" s="7"/>
    </x:row>
    <x:row r="10" ht="23" customHeight="1">
      <x:c r="A10" s="3"/>
      <x:c r="B10" s="3"/>
      <x:c r="C10" s="3"/>
      <x:c r="D10" s="3"/>
    </x:row>
    <x:row r="11" ht="75" customHeight="1">
      <x:c r="A11" s="5" t="str">
        <x:v>Unicidade</x:v>
      </x:c>
      <x:c r="B11" s="6" t="str">
        <x:v>IDs únicos no Catálogo. Canais de pesquisa, mapa/ocupação e formatos CSV/PDF não multiplicam funções. Os PFBs individuais não são somados.</x:v>
      </x:c>
      <x:c r="C11" s="6"/>
      <x:c r="D11" s="7"/>
    </x:row>
    <x:row r="12" ht="23" customHeight="1">
      <x:c r="A12" s="3"/>
      <x:c r="B12" s="3"/>
      <x:c r="C12" s="3"/>
      <x:c r="D12" s="3"/>
    </x:row>
    <x:row r="13" ht="75" customHeight="1">
      <x:c r="A13" s="5" t="str">
        <x:v>TD e controles</x:v>
      </x:c>
      <x:c r="B13" s="6" t="str">
        <x:v>Dados internos lidos para validação não são TD adicionais. Um conjunto de comandos e um campo de feedback por processo. Parte II EE p. 8 conta duas mensagens específicas: divergência de convenção explicitada; aceitação acadêmica deve ser confirmada.</x:v>
      </x:c>
      <x:c r="C13" s="6"/>
      <x:c r="D13" s="7"/>
    </x:row>
    <x:row r="14" ht="23" customHeight="1">
      <x:c r="A14" s="3"/>
      <x:c r="B14" s="3"/>
      <x:c r="C14" s="3"/>
      <x:c r="D14" s="3"/>
    </x:row>
    <x:row r="15" ht="75" customHeight="1">
      <x:c r="A15" s="5" t="str">
        <x:v>CE</x:v>
      </x:c>
      <x:c r="B15" s="6" t="str">
        <x:v>Entrada/saída separadas, repetição retirada da saída e MAX dos índices. AR de ambos os lados ficam explícitos. Sem etapa distinta de validação, os arquivos participam da seleção/recuperação da mesma consulta.</x:v>
      </x:c>
      <x:c r="C15" s="6"/>
      <x:c r="D15" s="7"/>
    </x:row>
    <x:row r="16" ht="23" customHeight="1">
      <x:c r="A16" s="3"/>
      <x:c r="B16" s="3"/>
      <x:c r="C16" s="3"/>
      <x:c r="D16" s="3"/>
    </x:row>
    <x:row r="17" ht="75" customHeight="1">
      <x:c r="A17" s="5" t="str">
        <x:v>Não contados</x:v>
      </x:c>
      <x:c r="B17" s="6" t="str">
        <x:v>CSRF, requestKey, fingerprint, versão de sessão, tentativas técnicas de login, healthcheck, tema, polling e paginação. Não são grupos/processos funcionais independentes nesta fronteira.</x:v>
      </x:c>
      <x:c r="C17" s="6"/>
      <x:c r="D17" s="7"/>
    </x:row>
    <x:row r="18" ht="23" customHeight="1">
      <x:c r="A18" s="3"/>
      <x:c r="B18" s="3"/>
      <x:c r="C18" s="3"/>
      <x:c r="D18" s="3"/>
    </x:row>
    <x:row r="19" ht="75" customHeight="1">
      <x:c r="A19" s="5" t="str">
        <x:v>Modelo visual</x:v>
      </x:c>
      <x:c r="B19" s="6" t="str">
        <x:v>docs/exemploEntregaPf.xlsx: fichas em quatro colunas, Arial, seções de contexto, campos, contagem e imagens. Abas ampliadas para catálogo coletivo e todas as 55 funções; não se conserva o recorte de outro sistema.</x:v>
      </x:c>
      <x:c r="C19" s="6"/>
      <x:c r="D19" s="7"/>
    </x:row>
    <x:row r="20" ht="23" customHeight="1">
      <x:c r="A20" s="3"/>
      <x:c r="B20" s="3"/>
      <x:c r="C20" s="3"/>
      <x:c r="D20" s="3"/>
    </x:row>
    <x:row r="21" ht="75" customHeight="1">
      <x:c r="A21" s="5" t="str">
        <x:v>Matrizes</x:v>
      </x:c>
      <x:c r="B21" s="6" t="str">
        <x:v>docs/pdfs/PF - Parte I.pdf p. 19/28; Parte II - EE.pdf p. 5/9; Parte II - SE.pdf p. 5/9; Parte III - CE.pdf p. 4/7/10–13.</x:v>
      </x:c>
      <x:c r="C21" s="6"/>
      <x:c r="D21" s="7"/>
    </x:row>
    <x:row r="22" ht="23" customHeight="1">
      <x:c r="A22" s="3"/>
      <x:c r="B22" s="3"/>
      <x:c r="C22" s="3"/>
      <x:c r="D22" s="3"/>
    </x:row>
    <x:row r="23" ht="75" customHeight="1">
      <x:c r="A23" s="5" t="str">
        <x:v>NI e planejamento</x:v>
      </x:c>
      <x:c r="B23" s="6" t="str">
        <x:v>docs/pdfs/Características Gerais do Software.pdf e PF - Parte IV - V2.pdf p. 9/11/14/15/18. Taxas de produtividade e dinheiro são hipóteses, não valores prescritos pelos slides.</x:v>
      </x:c>
      <x:c r="C23" s="6"/>
      <x:c r="D23" s="7"/>
    </x:row>
    <x:row r="24" ht="23" customHeight="1">
      <x:c r="A24" s="3"/>
      <x:c r="B24" s="3"/>
      <x:c r="C24" s="3"/>
      <x:c r="D24" s="3"/>
    </x:row>
    <x:row r="25" ht="75" customHeight="1">
      <x:c r="A25" s="5" t="str">
        <x:v>Código</x:v>
      </x:c>
      <x:c r="B25" s="6" t="str">
        <x:v>Referências curtas das fichas: Java em src/main/java/br/com/estoque; templates em src/main/resources/templates. Provedores em external/fornecedores e external/ofertas.</x:v>
      </x:c>
      <x:c r="C25" s="6"/>
      <x:c r="D25" s="7"/>
    </x:row>
    <x:row r="26" ht="23" customHeight="1">
      <x:c r="A26" s="3"/>
      <x:c r="B26" s="3"/>
      <x:c r="C26" s="3"/>
      <x:c r="D26" s="3"/>
    </x:row>
    <x:row r="27" ht="75" customHeight="1">
      <x:c r="A27" s="5" t="str">
        <x:v>Fontes anteriores</x:v>
      </x:c>
      <x:c r="B27" s="6" t="str">
        <x:v>docs/apf/README.md, FICHAS.md, contagem.json, resultados.json, CALCULOS.md, NI.md e VALIDACAO.md foram confrontados com código. Números anteriores são histórico, não resultado desta revisão.</x:v>
      </x:c>
      <x:c r="C27" s="6"/>
      <x:c r="D27" s="7"/>
    </x:row>
    <x:row r="28" ht="23" customHeight="1">
      <x:c r="A28" s="3"/>
      <x:c r="B28" s="3"/>
      <x:c r="C28" s="3"/>
      <x:c r="D28" s="3"/>
    </x:row>
    <x:row r="29" ht="75" customHeight="1">
      <x:c r="A29" s="5" t="str">
        <x:v>Recortes preservados</x:v>
      </x:c>
      <x:c r="B29" s="6" t="str">
        <x:v>docs/entregas-individuais: três XLSX, roteiros, guia e manifesto de capturas; docs/divisao_entregas_individuais.pdf contém plano anterior. Nenhum Excel original foi alterado.</x:v>
      </x:c>
      <x:c r="C29" s="6"/>
      <x:c r="D29" s="7"/>
    </x:row>
    <x:row r="30" ht="23" customHeight="1">
      <x:c r="A30" s="3"/>
      <x:c r="B30" s="3"/>
      <x:c r="C30" s="3"/>
      <x:c r="D30" s="3"/>
    </x:row>
    <x:row r="31" ht="75" customHeight="1">
      <x:c r="A31" s="5" t="str">
        <x:v>Capturas atuais</x:v>
      </x:c>
      <x:c r="B31" s="6" t="str">
        <x:v>32 imagens novas obtidas no navegador autenticado. CRUD de modelo temporário e login/logout executados. Demais telas são consultas/formulários reais, sem alegar execução de todas as EEs.</x:v>
      </x:c>
      <x:c r="C31" s="6"/>
      <x:c r="D31" s="7"/>
    </x:row>
    <x:row r="32" ht="23" customHeight="1">
      <x:c r="A32" s="3"/>
      <x:c r="B32" s="3"/>
      <x:c r="C32" s="3"/>
      <x:c r="D32" s="3"/>
    </x:row>
    <x:row r="33" ht="75" customHeight="1">
      <x:c r="A33" s="5" t="str">
        <x:v>Testes atuais</x:v>
      </x:c>
      <x:c r="B33" s="6" t="str">
        <x:v>docker compose --env-file .env.demo --profile check run --rm verify: 90 testes, zero falhas, erros ou ignorados em 25/10/2026. Testes não substituem avaliação semântica de APF.</x:v>
      </x:c>
      <x:c r="C33" s="6"/>
      <x:c r="D33" s="7"/>
    </x:row>
    <x:row r="34" ht="23" customHeight="1">
      <x:c r="A34" s="3"/>
      <x:c r="B34" s="3"/>
      <x:c r="C34" s="3"/>
      <x:c r="D34" s="3"/>
    </x:row>
    <x:row r="35" ht="75" customHeight="1">
      <x:c r="A35" s="5" t="str">
        <x:v>Autoria</x:v>
      </x:c>
      <x:c r="B35" s="6" t="str">
        <x:v>Nomes fornecidos no pedido. Não atribuídas contribuições pessoais nem consenso NI sem confirmação.</x:v>
      </x:c>
      <x:c r="C35" s="6"/>
      <x:c r="D35" s="7"/>
    </x:row>
    <x:row r="36" ht="23" customHeight="1">
      <x:c r="A36" s="3"/>
      <x:c r="B36" s="3"/>
      <x:c r="C36" s="3"/>
      <x:c r="D36" s="3"/>
    </x:row>
    <x:row r="37" ht="75" customHeight="1">
      <x:c r="A37" s="5" t="str">
        <x:v>Fusos e limites</x:v>
      </x:c>
      <x:c r="B37" s="6" t="str">
        <x:v>Histórico/exportação: UTC e até 5.000 registros; fluxo gerencial: Brasília. Valores de ofertas são demonstrativos; não comprovam preço de mercado.</x:v>
      </x:c>
      <x:c r="C37" s="6"/>
      <x:c r="D37" s="7"/>
    </x:row>
    <x:row r="38" ht="23" customHeight="1">
      <x:c r="A38" s="3"/>
      <x:c r="B38" s="3"/>
      <x:c r="C38" s="3"/>
      <x:c r="D38" s="3"/>
    </x:row>
    <x:row r="39" ht="23" customHeight="1">
      <x:c r="A39" s="3"/>
      <x:c r="B39" s="3"/>
      <x:c r="C39" s="3"/>
      <x:c r="D39" s="3"/>
    </x:row>
    <x:row r="40" ht="23" customHeight="1">
      <x:c r="A40" s="3"/>
      <x:c r="B40" s="3"/>
      <x:c r="C40" s="3"/>
      <x:c r="D40" s="3"/>
    </x:row>
    <x:row r="41" ht="23" customHeight="1">
      <x:c r="A41" s="3"/>
      <x:c r="B41" s="3"/>
      <x:c r="C41" s="3"/>
      <x:c r="D41" s="3"/>
    </x:row>
    <x:row r="42" ht="23" customHeight="1">
      <x:c r="A42" s="3"/>
      <x:c r="B42" s="3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3"/>
      <x:c r="B44" s="3"/>
      <x:c r="C44" s="3"/>
      <x:c r="D44" s="3"/>
    </x:row>
    <x:row r="45" ht="23" customHeight="1">
      <x:c r="A45" s="3"/>
      <x:c r="B45" s="3"/>
      <x:c r="C45" s="3"/>
      <x:c r="D45" s="3"/>
    </x:row>
    <x:row r="46" ht="23" customHeight="1">
      <x:c r="A46" s="3"/>
      <x:c r="B46" s="3"/>
      <x:c r="C46" s="3"/>
      <x:c r="D46" s="3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</x:sheetData>
  <x:mergeCells>
    <x:mergeCell ref="A1:D1"/>
    <x:mergeCell ref="B3:D3"/>
    <x:mergeCell ref="B5:D5"/>
    <x:mergeCell ref="B7:D7"/>
    <x:mergeCell ref="B9:D9"/>
    <x:mergeCell ref="B11:D11"/>
    <x:mergeCell ref="B13:D13"/>
    <x:mergeCell ref="B15:D15"/>
    <x:mergeCell ref="B17:D17"/>
    <x:mergeCell ref="B19:D19"/>
    <x:mergeCell ref="B21:D21"/>
    <x:mergeCell ref="B23:D23"/>
    <x:mergeCell ref="B25:D25"/>
    <x:mergeCell ref="B27:D27"/>
    <x:mergeCell ref="B29:D29"/>
    <x:mergeCell ref="B31:D31"/>
    <x:mergeCell ref="B33:D33"/>
    <x:mergeCell ref="B35:D35"/>
    <x:mergeCell ref="B37:D3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Atendimento e inconsistências da revisão</x:v>
      </x:c>
      <x:c r="B1" s="4"/>
      <x:c r="C1" s="4"/>
      <x:c r="D1" s="4"/>
    </x:row>
    <x:row r="2" ht="23" customHeight="1">
      <x:c r="A2" s="3"/>
      <x:c r="B2" s="3"/>
      <x:c r="C2" s="3"/>
      <x:c r="D2" s="3"/>
    </x:row>
    <x:row r="3" ht="70" customHeight="1">
      <x:c r="A3" s="5" t="str">
        <x:v>ALI/AIE</x:v>
      </x:c>
      <x:c r="B3" s="6" t="str">
        <x:v>Atendido documentalmente: 9 ALIs e 2 AIEs, campos, RL, finalidade e código nas fichas.</x:v>
      </x:c>
      <x:c r="C3" s="6"/>
      <x:c r="D3" s="7"/>
    </x:row>
    <x:row r="4" ht="23" customHeight="1">
      <x:c r="A4" s="3"/>
      <x:c r="B4" s="3"/>
      <x:c r="C4" s="3"/>
      <x:c r="D4" s="3"/>
    </x:row>
    <x:row r="5" ht="70" customHeight="1">
      <x:c r="A5" s="5" t="str">
        <x:v>EE incluir/alterar/excluir</x:v>
      </x:c>
      <x:c r="B5" s="6" t="str">
        <x:v>28 EEs identificadas; CRUD real de modelos executado. Exclusões lógicas/físicas e grupos sem CRUD arbitrário explicados.</x:v>
      </x:c>
      <x:c r="C5" s="6"/>
      <x:c r="D5" s="7"/>
    </x:row>
    <x:row r="6" ht="23" customHeight="1">
      <x:c r="A6" s="3"/>
      <x:c r="B6" s="3"/>
      <x:c r="C6" s="3"/>
      <x:c r="D6" s="3"/>
    </x:row>
    <x:row r="7" ht="70" customHeight="1">
      <x:c r="A7" s="5" t="str">
        <x:v>Ao menos cinco SEs</x:v>
      </x:c>
      <x:c r="B7" s="6" t="str">
        <x:v>Seis saídas numéricas demonstradas por exemplos e código. SE10 reclassificada; SE09 justificada por auditoria.</x:v>
      </x:c>
      <x:c r="C7" s="6"/>
      <x:c r="D7" s="7"/>
    </x:row>
    <x:row r="8" ht="23" customHeight="1">
      <x:c r="A8" s="3"/>
      <x:c r="B8" s="3"/>
      <x:c r="C8" s="3"/>
      <x:c r="D8" s="3"/>
    </x:row>
    <x:row r="9" ht="70" customHeight="1">
      <x:c r="A9" s="5" t="str">
        <x:v>Quatro CEs com entrada/saída</x:v>
      </x:c>
      <x:c r="B9" s="6" t="str">
        <x:v>CE04, CE05, CE08 e CE12 destacadas; oito CEs no coletivo. Protótipos de entrada/saída e TD deduplicados.</x:v>
      </x:c>
      <x:c r="C9" s="6"/>
      <x:c r="D9" s="7"/>
    </x:row>
    <x:row r="10" ht="23" customHeight="1">
      <x:c r="A10" s="3"/>
      <x:c r="B10" s="3"/>
      <x:c r="C10" s="3"/>
      <x:c r="D10" s="3"/>
    </x:row>
    <x:row r="11" ht="70" customHeight="1">
      <x:c r="A11" s="5" t="str">
        <x:v>Protótipos de todas as funções</x:v>
      </x:c>
      <x:c r="B11" s="6" t="str">
        <x:v>55 fichas com protótipo ilustrativo explícito e captura real contextual. Nem todas as operações têm execução ponta a ponta registrada.</x:v>
      </x:c>
      <x:c r="C11" s="6"/>
      <x:c r="D11" s="7"/>
    </x:row>
    <x:row r="12" ht="23" customHeight="1">
      <x:c r="A12" s="3"/>
      <x:c r="B12" s="3"/>
      <x:c r="C12" s="3"/>
      <x:c r="D12" s="3"/>
    </x:row>
    <x:row r="13" ht="70" customHeight="1">
      <x:c r="A13" s="5" t="str">
        <x:v>Contagem completa</x:v>
      </x:c>
      <x:c r="B13" s="6" t="str">
        <x:v>Fórmulas em cada ficha alimentam catálogo e subtotais; cada ID uma vez.</x:v>
      </x:c>
      <x:c r="C13" s="6"/>
      <x:c r="D13" s="7"/>
    </x:row>
    <x:row r="14" ht="23" customHeight="1">
      <x:c r="A14" s="3"/>
      <x:c r="B14" s="3"/>
      <x:c r="C14" s="3"/>
      <x:c r="D14" s="3"/>
    </x:row>
    <x:row r="15" ht="70" customHeight="1">
      <x:c r="A15" s="5" t="str">
        <x:v>NI e justificativas</x:v>
      </x:c>
      <x:c r="B15" s="6" t="str">
        <x:v>14 notas revisadas; volume e múltiplos locais são premissas. Consenso da equipe continua pendente.</x:v>
      </x:c>
      <x:c r="C15" s="6"/>
      <x:c r="D15" s="7"/>
    </x:row>
    <x:row r="16" ht="23" customHeight="1">
      <x:c r="A16" s="3"/>
      <x:c r="B16" s="3"/>
      <x:c r="C16" s="3"/>
      <x:c r="D16" s="3"/>
    </x:row>
    <x:row r="17" ht="70" customHeight="1">
      <x:c r="A17" s="5" t="str">
        <x:v>FA e PFA</x:v>
      </x:c>
      <x:c r="B17" s="6" t="str">
        <x:v>Fórmulas ligadas ao PFB/NI. Divergência 0,35 versus 0,65 dos slides explicada.</x:v>
      </x:c>
      <x:c r="C17" s="6"/>
      <x:c r="D17" s="7"/>
    </x:row>
    <x:row r="18" ht="23" customHeight="1">
      <x:c r="A18" s="3"/>
      <x:c r="B18" s="3"/>
      <x:c r="C18" s="3"/>
      <x:c r="D18" s="3"/>
    </x:row>
    <x:row r="19" ht="70" customHeight="1">
      <x:c r="A19" s="5" t="str">
        <x:v>Esforço, prazo e custo</x:v>
      </x:c>
      <x:c r="B19" s="6" t="str">
        <x:v>Premissas editáveis, unidades e fórmulas; refere-se ao desenvolvimento integral. Esforço restante não medido.</x:v>
      </x:c>
      <x:c r="C19" s="6"/>
      <x:c r="D19" s="7"/>
    </x:row>
    <x:row r="20" ht="23" customHeight="1">
      <x:c r="A20" s="3"/>
      <x:c r="B20" s="3"/>
      <x:c r="C20" s="3"/>
      <x:c r="D20" s="3"/>
    </x:row>
    <x:row r="21" ht="70" customHeight="1">
      <x:c r="A21" s="5" t="str">
        <x:v>Preservação</x:v>
      </x:c>
      <x:c r="B21" s="6" t="str">
        <x:v>Modelo e três planilhas individuais preservados por verificação de SHA-256.</x:v>
      </x:c>
      <x:c r="C21" s="6"/>
      <x:c r="D21" s="7"/>
    </x:row>
    <x:row r="22" ht="23" customHeight="1">
      <x:c r="A22" s="3"/>
      <x:c r="B22" s="3"/>
      <x:c r="C22" s="3"/>
      <x:c r="D22" s="3"/>
    </x:row>
    <x:row r="23" ht="70" customHeight="1">
      <x:c r="A23" s="5" t="str">
        <x:v>Inconsistência CE06</x:v>
      </x:c>
      <x:c r="B23" s="6" t="str">
        <x:v>Ficha anterior confundia campos internos do DTO com saída exibida. Removidos cinco campos não exibidos; adicionado código da posição.</x:v>
      </x:c>
      <x:c r="C23" s="6"/>
      <x:c r="D23" s="7"/>
    </x:row>
    <x:row r="24" ht="23" customHeight="1">
      <x:c r="A24" s="3"/>
      <x:c r="B24" s="3"/>
      <x:c r="C24" s="3"/>
      <x:c r="D24" s="3"/>
    </x:row>
    <x:row r="25" ht="70" customHeight="1">
      <x:c r="A25" s="5" t="str">
        <x:v>Inconsistência CE10</x:v>
      </x:c>
      <x:c r="B25" s="6" t="str">
        <x:v>Status Estornado calculado por EXISTS não estava na ficha. Reclassificado como SE10, sem duplicação de função.</x:v>
      </x:c>
      <x:c r="C25" s="6"/>
      <x:c r="D25" s="7"/>
    </x:row>
    <x:row r="26" ht="23" customHeight="1">
      <x:c r="A26" s="3"/>
      <x:c r="B26" s="3"/>
      <x:c r="C26" s="3"/>
      <x:c r="D26" s="3"/>
    </x:row>
    <x:row r="27" ht="70" customHeight="1">
      <x:c r="A27" s="5" t="str">
        <x:v>Inconsistência SE06</x:v>
      </x:c>
      <x:c r="B27" s="6" t="str">
        <x:v>Campos não exibidos no dashboard removidos; contagem de produtos exibidos adicionada. Peso permanece complexo.</x:v>
      </x:c>
      <x:c r="C27" s="6"/>
      <x:c r="D27" s="7"/>
    </x:row>
    <x:row r="28" ht="23" customHeight="1">
      <x:c r="A28" s="3"/>
      <x:c r="B28" s="3"/>
      <x:c r="C28" s="3"/>
      <x:c r="D28" s="3"/>
    </x:row>
    <x:row r="29" ht="70" customHeight="1">
      <x:c r="A29" s="5" t="str">
        <x:v>Inconsistência NI</x:v>
      </x:c>
      <x:c r="B29" s="6" t="str">
        <x:v>Notas de desempenho/implantação/operação excediam evidência. NI 41 passa a 38.</x:v>
      </x:c>
      <x:c r="C29" s="6"/>
      <x:c r="D29" s="7"/>
    </x:row>
    <x:row r="30" ht="23" customHeight="1">
      <x:c r="A30" s="3"/>
      <x:c r="B30" s="3"/>
      <x:c r="C30" s="3"/>
      <x:c r="D30" s="3"/>
    </x:row>
    <x:row r="31" ht="70" customHeight="1">
      <x:c r="A31" s="5" t="str">
        <x:v>Documentos antigos</x:v>
      </x:c>
      <x:c r="B31" s="6" t="str">
        <x:v>README de APF declara nomes não informados e cobertura antiga, apesar dos recortes posteriores; PDF de divisão também anterior. Não servem como prova atual.</x:v>
      </x:c>
      <x:c r="C31" s="6"/>
      <x:c r="D31" s="7"/>
    </x:row>
    <x:row r="32" ht="23" customHeight="1">
      <x:c r="A32" s="3"/>
      <x:c r="B32" s="3"/>
      <x:c r="C32" s="3"/>
      <x:c r="D32" s="3"/>
    </x:row>
    <x:row r="33" ht="70" customHeight="1">
      <x:c r="A33" s="5" t="str">
        <x:v>Limite de evidência</x:v>
      </x:c>
      <x:c r="B33" s="6" t="str">
        <x:v>Captura de formulário não comprova operação concluída. Parte dos protótipos continua ilustrativa; executar fluxos restantes se exigidas capturas de todas as operações.</x:v>
      </x:c>
      <x:c r="C33" s="6"/>
      <x:c r="D33" s="7"/>
    </x:row>
    <x:row r="34" ht="23" customHeight="1">
      <x:c r="A34" s="3"/>
      <x:c r="B34" s="3"/>
      <x:c r="C34" s="3"/>
      <x:c r="D34" s="3"/>
    </x:row>
    <x:row r="35" ht="70" customHeight="1">
      <x:c r="A35" s="5" t="str">
        <x:v>Pendência acadêmica</x:v>
      </x:c>
      <x:c r="B35" s="6" t="str">
        <x:v>Confirmar contribuição pessoal, consenso das 14 notas e convenção de um campo de feedback com o professor.</x:v>
      </x:c>
      <x:c r="C35" s="6"/>
      <x:c r="D35" s="7"/>
    </x:row>
    <x:row r="36" ht="23" customHeight="1">
      <x:c r="A36" s="3"/>
      <x:c r="B36" s="3"/>
      <x:c r="C36" s="3"/>
      <x:c r="D36" s="3"/>
    </x:row>
    <x:row r="37" ht="23" customHeight="1">
      <x:c r="A37" s="3"/>
      <x:c r="B37" s="3"/>
      <x:c r="C37" s="3"/>
      <x:c r="D37" s="3"/>
    </x:row>
    <x:row r="38" ht="23" customHeight="1">
      <x:c r="A38" s="3"/>
      <x:c r="B38" s="3"/>
      <x:c r="C38" s="3"/>
      <x:c r="D38" s="3"/>
    </x:row>
    <x:row r="39" ht="23" customHeight="1">
      <x:c r="A39" s="3"/>
      <x:c r="B39" s="3"/>
      <x:c r="C39" s="3"/>
      <x:c r="D39" s="3"/>
    </x:row>
    <x:row r="40" ht="23" customHeight="1">
      <x:c r="A40" s="3"/>
      <x:c r="B40" s="3"/>
      <x:c r="C40" s="3"/>
      <x:c r="D40" s="3"/>
    </x:row>
    <x:row r="41" ht="23" customHeight="1">
      <x:c r="A41" s="3"/>
      <x:c r="B41" s="3"/>
      <x:c r="C41" s="3"/>
      <x:c r="D41" s="3"/>
    </x:row>
    <x:row r="42" ht="23" customHeight="1">
      <x:c r="A42" s="3"/>
      <x:c r="B42" s="3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3"/>
      <x:c r="B44" s="3"/>
      <x:c r="C44" s="3"/>
      <x:c r="D44" s="3"/>
    </x:row>
    <x:row r="45" ht="23" customHeight="1">
      <x:c r="A45" s="3"/>
      <x:c r="B45" s="3"/>
      <x:c r="C45" s="3"/>
      <x:c r="D45" s="3"/>
    </x:row>
    <x:row r="46" ht="23" customHeight="1">
      <x:c r="A46" s="3"/>
      <x:c r="B46" s="3"/>
      <x:c r="C46" s="3"/>
      <x:c r="D46" s="3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23" customHeight="1">
      <x:c r="A57" s="3"/>
      <x:c r="B57" s="3"/>
      <x:c r="C57" s="3"/>
      <x:c r="D57" s="3"/>
    </x:row>
    <x:row r="58" ht="23" customHeight="1">
      <x:c r="A58" s="3"/>
      <x:c r="B58" s="3"/>
      <x:c r="C58" s="3"/>
      <x:c r="D58" s="3"/>
    </x:row>
  </x:sheetData>
  <x:mergeCells>
    <x:mergeCell ref="A1:D1"/>
    <x:mergeCell ref="B3:D3"/>
    <x:mergeCell ref="B5:D5"/>
    <x:mergeCell ref="B7:D7"/>
    <x:mergeCell ref="B9:D9"/>
    <x:mergeCell ref="B11:D11"/>
    <x:mergeCell ref="B13:D13"/>
    <x:mergeCell ref="B15:D15"/>
    <x:mergeCell ref="B17:D17"/>
    <x:mergeCell ref="B19:D19"/>
    <x:mergeCell ref="B21:D21"/>
    <x:mergeCell ref="B23:D23"/>
    <x:mergeCell ref="B25:D25"/>
    <x:mergeCell ref="B27:D27"/>
    <x:mergeCell ref="B29:D29"/>
    <x:mergeCell ref="B31:D31"/>
    <x:mergeCell ref="B33:D33"/>
    <x:mergeCell ref="B35:D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A01 — Modelos de produto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Modelos de produto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/modelos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model/ModeloProduto.java; repository/ModeloProdutoRepository.java; service/ModeloProdutoService.java; templates/modelos.html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modelos de produto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modelos de produto</x:v>
      </x:c>
      <x:c r="B12" s="10" t="str">
        <x:v>código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modelos de produto</x:v>
      </x:c>
      <x:c r="B13" s="10" t="str">
        <x:v>nome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modelos de produto</x:v>
      </x:c>
      <x:c r="B14" s="10" t="str">
        <x:v>marca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modelos de produto</x:v>
      </x:c>
      <x:c r="B15" s="10" t="str">
        <x:v>categoria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Inclusão, alteração e exclusão conforme as EEs de manutenção; consultar catálogo.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5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código; nome; marca; categoria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http://localhost:8080/modelos
2026-10-25T22:02:45.447Z.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ba509e84958c44ea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A02 — Produtos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Produtos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/produtos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model/Produto.java; repository/ProdutoRepository.java; service/ProdutoService.java; templates/produtos.html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produtos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produtos</x:v>
      </x:c>
      <x:c r="B12" s="10" t="str">
        <x:v>código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produtos</x:v>
      </x:c>
      <x:c r="B13" s="10" t="str">
        <x:v>modelo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produtos</x:v>
      </x:c>
      <x:c r="B14" s="10" t="str">
        <x:v>SKU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produtos</x:v>
      </x:c>
      <x:c r="B15" s="10" t="str">
        <x:v>código de barras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produtos</x:v>
      </x:c>
      <x:c r="B16" s="10" t="str">
        <x:v>cor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 t="str">
        <x:v>Registro de produtos</x:v>
      </x:c>
      <x:c r="B17" s="10" t="str">
        <x:v>tamanho</x:v>
      </x:c>
      <x:c r="C17" s="3" t="n">
        <x:f>IF(B17="",0,IF(COUNTIF($B$11:B17,B17)=1,1,0))</x:f>
        <x:v>1</x:v>
      </x:c>
      <x:c r="D17" s="3" t="n">
        <x:f>IF(A17="",0,IF(COUNTIF($A$11:A17,A17)=1,1,0))</x:f>
        <x:v>0</x:v>
      </x:c>
    </x:row>
    <x:row r="18" ht="32" customHeight="1">
      <x:c r="A18" s="10" t="str">
        <x:v>Registro de produtos</x:v>
      </x:c>
      <x:c r="B18" s="10" t="str">
        <x:v>unidade</x:v>
      </x:c>
      <x:c r="C18" s="3" t="n">
        <x:f>IF(B18="",0,IF(COUNTIF($B$11:B18,B18)=1,1,0))</x:f>
        <x:v>1</x:v>
      </x:c>
      <x:c r="D18" s="3" t="n">
        <x:f>IF(A18="",0,IF(COUNTIF($A$11:A18,A18)=1,1,0))</x:f>
        <x:v>0</x:v>
      </x:c>
    </x:row>
    <x:row r="19" ht="32" customHeight="1">
      <x:c r="A19" s="10" t="str">
        <x:v>Registro de produtos</x:v>
      </x:c>
      <x:c r="B19" s="10" t="str">
        <x:v>preço</x:v>
      </x:c>
      <x:c r="C19" s="3" t="n">
        <x:f>IF(B19="",0,IF(COUNTIF($B$11:B19,B19)=1,1,0))</x:f>
        <x:v>1</x:v>
      </x:c>
      <x:c r="D19" s="3" t="n">
        <x:f>IF(A19="",0,IF(COUNTIF($A$11:A19,A19)=1,1,0))</x:f>
        <x:v>0</x:v>
      </x:c>
    </x:row>
    <x:row r="20" ht="32" customHeight="1">
      <x:c r="A20" s="10" t="str">
        <x:v>Registro de produtos</x:v>
      </x:c>
      <x:c r="B20" s="10" t="str">
        <x:v>características</x:v>
      </x:c>
      <x:c r="C20" s="3" t="n">
        <x:f>IF(B20="",0,IF(COUNTIF($B$11:B20,B20)=1,1,0))</x:f>
        <x:v>1</x:v>
      </x:c>
      <x:c r="D20" s="3" t="n">
        <x:f>IF(A20="",0,IF(COUNTIF($A$11:A20,A20)=1,1,0))</x:f>
        <x:v>0</x:v>
      </x:c>
    </x:row>
    <x:row r="21" ht="32" customHeight="1">
      <x:c r="A21" s="10" t="str">
        <x:v>Registro de produtos</x:v>
      </x:c>
      <x:c r="B21" s="10" t="str">
        <x:v>ativo</x:v>
      </x:c>
      <x:c r="C21" s="3" t="n">
        <x:f>IF(B21="",0,IF(COUNTIF($B$11:B21,B21)=1,1,0))</x:f>
        <x:v>1</x:v>
      </x:c>
      <x:c r="D21" s="3" t="n">
        <x:f>IF(A21="",0,IF(COUNTIF($A$11:A21,A21)=1,1,0))</x:f>
        <x:v>0</x:v>
      </x:c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Inclusão, alteração e exclusão conforme as EEs de manutenção; consultar catálogo.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11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código; modelo; SKU; código de barras; cor; tamanho; unidade; preço; características; ativo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http://localhost:8080/produtos
2026-10-25T22:02:45.673Z.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4df1a16fc289412c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A03 — Posições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Posições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/posicoes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model/Posicao.java; repository/PosicaoRepository.java; service/PosicaoService.java; templates/posicoes.html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posições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posições</x:v>
      </x:c>
      <x:c r="B12" s="10" t="str">
        <x:v>identificador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posições</x:v>
      </x:c>
      <x:c r="B13" s="10" t="str">
        <x:v>código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posições</x:v>
      </x:c>
      <x:c r="B14" s="10" t="str">
        <x:v>setor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posições</x:v>
      </x:c>
      <x:c r="B15" s="10" t="str">
        <x:v>linha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posições</x:v>
      </x:c>
      <x:c r="B16" s="10" t="str">
        <x:v>coluna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 t="str">
        <x:v>Registro de posições</x:v>
      </x:c>
      <x:c r="B17" s="10" t="str">
        <x:v>capacidade</x:v>
      </x:c>
      <x:c r="C17" s="3" t="n">
        <x:f>IF(B17="",0,IF(COUNTIF($B$11:B17,B17)=1,1,0))</x:f>
        <x:v>1</x:v>
      </x:c>
      <x:c r="D17" s="3" t="n">
        <x:f>IF(A17="",0,IF(COUNTIF($A$11:A17,A17)=1,1,0))</x:f>
        <x:v>0</x:v>
      </x:c>
    </x:row>
    <x:row r="18" ht="32" customHeight="1">
      <x:c r="A18" s="10" t="str">
        <x:v>Registro de posições</x:v>
      </x:c>
      <x:c r="B18" s="10" t="str">
        <x:v>unidade</x:v>
      </x:c>
      <x:c r="C18" s="3" t="n">
        <x:f>IF(B18="",0,IF(COUNTIF($B$11:B18,B18)=1,1,0))</x:f>
        <x:v>1</x:v>
      </x:c>
      <x:c r="D18" s="3" t="n">
        <x:f>IF(A18="",0,IF(COUNTIF($A$11:A18,A18)=1,1,0))</x:f>
        <x:v>0</x:v>
      </x:c>
    </x:row>
    <x:row r="19" ht="32" customHeight="1">
      <x:c r="A19" s="10" t="str">
        <x:v>Registro de posições</x:v>
      </x:c>
      <x:c r="B19" s="10" t="str">
        <x:v>dispositivo</x:v>
      </x:c>
      <x:c r="C19" s="3" t="n">
        <x:f>IF(B19="",0,IF(COUNTIF($B$11:B19,B19)=1,1,0))</x:f>
        <x:v>1</x:v>
      </x:c>
      <x:c r="D19" s="3" t="n">
        <x:f>IF(A19="",0,IF(COUNTIF($A$11:A19,A19)=1,1,0))</x:f>
        <x:v>0</x:v>
      </x:c>
    </x:row>
    <x:row r="20" ht="32" customHeight="1">
      <x:c r="A20" s="10" t="str">
        <x:v>Registro de posições</x:v>
      </x:c>
      <x:c r="B20" s="10" t="str">
        <x:v>pino</x:v>
      </x:c>
      <x:c r="C20" s="3" t="n">
        <x:f>IF(B20="",0,IF(COUNTIF($B$11:B20,B20)=1,1,0))</x:f>
        <x:v>1</x:v>
      </x:c>
      <x:c r="D20" s="3" t="n">
        <x:f>IF(A20="",0,IF(COUNTIF($A$11:A20,A20)=1,1,0))</x:f>
        <x:v>0</x:v>
      </x:c>
    </x:row>
    <x:row r="21" ht="32" customHeight="1">
      <x:c r="A21" s="10" t="str">
        <x:v>Registro de posições</x:v>
      </x:c>
      <x:c r="B21" s="10" t="str">
        <x:v>ativo</x:v>
      </x:c>
      <x:c r="C21" s="3" t="n">
        <x:f>IF(B21="",0,IF(COUNTIF($B$11:B21,B21)=1,1,0))</x:f>
        <x:v>1</x:v>
      </x:c>
      <x:c r="D21" s="3" t="n">
        <x:f>IF(A21="",0,IF(COUNTIF($A$11:A21,A21)=1,1,0))</x:f>
        <x:v>0</x:v>
      </x:c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Inclusão, alteração e exclusão conforme as EEs de manutenção; consultar catálogo.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11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identificador; código; setor; linha; coluna; capacidade; unidade; dispositivo; pino; ativo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http://localhost:8080/posicoes
2026-10-25T22:02:45.805Z.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c9413ca9ea914329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A04 — Estoque por posição / vínculos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Estoque por posição / vínculos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/vinculos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model/Ocupacao.java; repository/OcupacaoRepository.java; service/VinculoService.java; templates/vinculos.html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estoque por posição / vínculos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estoque por posição / vínculos</x:v>
      </x:c>
      <x:c r="B12" s="10" t="str">
        <x:v>produto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estoque por posição / vínculos</x:v>
      </x:c>
      <x:c r="B13" s="10" t="str">
        <x:v>posição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estoque por posição / vínculos</x:v>
      </x:c>
      <x:c r="B14" s="10" t="str">
        <x:v>quantidade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Inclusão, alteração e exclusão conforme as EEs de manutenção; consultar catálogo.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4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produto; posição; quantidade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http://localhost:8080/vinculos
2026-10-25T22:02:46.015Z.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d82d4b5deb8543e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A05 — Movimentações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Movimentações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/historico</x:v>
      </x:c>
      <x:c r="C5" s="6"/>
      <x:c r="D5" s="7"/>
    </x:row>
    <x:row r="6" ht="58" customHeight="1">
      <x:c r="A6" s="5" t="str">
        <x:v>Permissões</x:v>
      </x:c>
      <x:c r="B6" s="6" t="str">
        <x:v>Permissão historico e isolamento pela loja autenticada.</x:v>
      </x:c>
      <x:c r="C6" s="6"/>
      <x:c r="D6" s="7"/>
    </x:row>
    <x:row r="7" ht="62" customHeight="1">
      <x:c r="A7" s="5" t="str">
        <x:v>Evidência atual</x:v>
      </x:c>
      <x:c r="B7" s="6" t="str">
        <x:v>model/Movimentacao.java; repository/MovimentacaoRepository.java; service/EstoqueService.java; templates/historico.html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movimentações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movimentações</x:v>
      </x:c>
      <x:c r="B12" s="10" t="str">
        <x:v>número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movimentações</x:v>
      </x:c>
      <x:c r="B13" s="10" t="str">
        <x:v>produto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movimentações</x:v>
      </x:c>
      <x:c r="B14" s="10" t="str">
        <x:v>posição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movimentações</x:v>
      </x:c>
      <x:c r="B15" s="10" t="str">
        <x:v>responsável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movimentações</x:v>
      </x:c>
      <x:c r="B16" s="10" t="str">
        <x:v>tipo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 t="str">
        <x:v>Registro de movimentações</x:v>
      </x:c>
      <x:c r="B17" s="10" t="str">
        <x:v>variação</x:v>
      </x:c>
      <x:c r="C17" s="3" t="n">
        <x:f>IF(B17="",0,IF(COUNTIF($B$11:B17,B17)=1,1,0))</x:f>
        <x:v>1</x:v>
      </x:c>
      <x:c r="D17" s="3" t="n">
        <x:f>IF(A17="",0,IF(COUNTIF($A$11:A17,A17)=1,1,0))</x:f>
        <x:v>0</x:v>
      </x:c>
    </x:row>
    <x:row r="18" ht="32" customHeight="1">
      <x:c r="A18" s="10" t="str">
        <x:v>Registro de movimentações</x:v>
      </x:c>
      <x:c r="B18" s="10" t="str">
        <x:v>saldo anterior</x:v>
      </x:c>
      <x:c r="C18" s="3" t="n">
        <x:f>IF(B18="",0,IF(COUNTIF($B$11:B18,B18)=1,1,0))</x:f>
        <x:v>1</x:v>
      </x:c>
      <x:c r="D18" s="3" t="n">
        <x:f>IF(A18="",0,IF(COUNTIF($A$11:A18,A18)=1,1,0))</x:f>
        <x:v>0</x:v>
      </x:c>
    </x:row>
    <x:row r="19" ht="32" customHeight="1">
      <x:c r="A19" s="10" t="str">
        <x:v>Registro de movimentações</x:v>
      </x:c>
      <x:c r="B19" s="10" t="str">
        <x:v>saldo posterior</x:v>
      </x:c>
      <x:c r="C19" s="3" t="n">
        <x:f>IF(B19="",0,IF(COUNTIF($B$11:B19,B19)=1,1,0))</x:f>
        <x:v>1</x:v>
      </x:c>
      <x:c r="D19" s="3" t="n">
        <x:f>IF(A19="",0,IF(COUNTIF($A$11:A19,A19)=1,1,0))</x:f>
        <x:v>0</x:v>
      </x:c>
    </x:row>
    <x:row r="20" ht="32" customHeight="1">
      <x:c r="A20" s="10" t="str">
        <x:v>Registro de movimentações</x:v>
      </x:c>
      <x:c r="B20" s="10" t="str">
        <x:v>motivo</x:v>
      </x:c>
      <x:c r="C20" s="3" t="n">
        <x:f>IF(B20="",0,IF(COUNTIF($B$11:B20,B20)=1,1,0))</x:f>
        <x:v>1</x:v>
      </x:c>
      <x:c r="D20" s="3" t="n">
        <x:f>IF(A20="",0,IF(COUNTIF($A$11:A20,A20)=1,1,0))</x:f>
        <x:v>0</x:v>
      </x:c>
    </x:row>
    <x:row r="21" ht="32" customHeight="1">
      <x:c r="A21" s="10" t="str">
        <x:v>Registro de movimentações</x:v>
      </x:c>
      <x:c r="B21" s="10" t="str">
        <x:v>data</x:v>
      </x:c>
      <x:c r="C21" s="3" t="n">
        <x:f>IF(B21="",0,IF(COUNTIF($B$11:B21,B21)=1,1,0))</x:f>
        <x:v>1</x:v>
      </x:c>
      <x:c r="D21" s="3" t="n">
        <x:f>IF(A21="",0,IF(COUNTIF($A$11:A21,A21)=1,1,0))</x:f>
        <x:v>0</x:v>
      </x:c>
    </x:row>
    <x:row r="22" ht="32" customHeight="1">
      <x:c r="A22" s="10" t="str">
        <x:v>Registro de movimentações</x:v>
      </x:c>
      <x:c r="B22" s="10" t="str">
        <x:v>movimento original</x:v>
      </x:c>
      <x:c r="C22" s="3" t="n">
        <x:f>IF(B22="",0,IF(COUNTIF($B$11:B22,B22)=1,1,0))</x:f>
        <x:v>1</x:v>
      </x:c>
      <x:c r="D22" s="3" t="n">
        <x:f>IF(A22="",0,IF(COUNTIF($A$11:A22,A22)=1,1,0))</x:f>
        <x:v>0</x:v>
      </x:c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Registro imutável por movimentos; correção por estorno, sem CRUD arbitrário.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12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número; produto; posição; responsável; tipo; variação; saldo anterior; saldo posterior; motivo; data; movimento original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http://localhost:8080/historico
2026-10-25T22:02:46.171Z.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b54c5c7bf074a11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A06 — Usuários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Usuários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/usuarios</x:v>
      </x:c>
      <x:c r="C5" s="6"/>
      <x:c r="D5" s="7"/>
    </x:row>
    <x:row r="6" ht="58" customHeight="1">
      <x:c r="A6" s="5" t="str">
        <x:v>Permissões</x:v>
      </x:c>
      <x:c r="B6" s="6" t="str">
        <x:v>Permissão usuarios; proteção do último administrador e impedimento de autoexclusão.</x:v>
      </x:c>
      <x:c r="C6" s="6"/>
      <x:c r="D6" s="7"/>
    </x:row>
    <x:row r="7" ht="62" customHeight="1">
      <x:c r="A7" s="5" t="str">
        <x:v>Evidência atual</x:v>
      </x:c>
      <x:c r="B7" s="6" t="str">
        <x:v>model/Usuario.java; repository/UsuarioRepository.java; service/UsuarioService.java; templates/usuarios.html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usuários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usuários</x:v>
      </x:c>
      <x:c r="B12" s="10" t="str">
        <x:v>código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usuários</x:v>
      </x:c>
      <x:c r="B13" s="10" t="str">
        <x:v>nome de usuário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usuários</x:v>
      </x:c>
      <x:c r="B14" s="10" t="str">
        <x:v>senha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usuários</x:v>
      </x:c>
      <x:c r="B15" s="10" t="str">
        <x:v>perfil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usuários</x:v>
      </x:c>
      <x:c r="B16" s="10" t="str">
        <x:v>ativo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Inclusão, alteração e exclusão conforme as EEs de manutenção; consultar catálogo.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6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código; nome de usuário; senha; perfil; ativo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2026-10-25T22:02:46.381Z.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72cc630a9e6f453b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A07 — Permissões por perfil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Permissões por perfil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/usuarios</x:v>
      </x:c>
      <x:c r="C5" s="6"/>
      <x:c r="D5" s="7"/>
    </x:row>
    <x:row r="6" ht="58" customHeight="1">
      <x:c r="A6" s="5" t="str">
        <x:v>Permissões</x:v>
      </x:c>
      <x:c r="B6" s="6" t="str">
        <x:v>Administrador ou global, permissão rbac; consulta da matriz exige usuarios e exibição exige rbac.</x:v>
      </x:c>
      <x:c r="C6" s="6"/>
      <x:c r="D6" s="7"/>
    </x:row>
    <x:row r="7" ht="62" customHeight="1">
      <x:c r="A7" s="5" t="str">
        <x:v>Evidência atual</x:v>
      </x:c>
      <x:c r="B7" s="6" t="str">
        <x:v>model/PermissaoPerfil.java; repository/PermissaoRepository.java; service/PermissaoService.java; templates/usuarios.html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permissões por perfil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permissões por perfil</x:v>
      </x:c>
      <x:c r="B12" s="10" t="str">
        <x:v>perfil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permissões por perfil</x:v>
      </x:c>
      <x:c r="B13" s="10" t="str">
        <x:v>permissão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Inicialização junto da loja; matriz alterada por EE19. Não existe cadastro independente de novos perfis.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3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perfil; permissão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2026-10-25T22:02:46.577Z.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c0e7a9362784d2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A08 — Lojas e configuração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Lojas e configuração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/global e /iot/configuracao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model/Loja.java; repository/LojaRepository.java; service/LojaService.java; service/ConfiguracaoIoTService.java; templates/global.html e iot.html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lojas e configuração</x:v>
      </x:c>
      <x:c r="B11" s="10" t="str">
        <x:v>código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lojas e configuração</x:v>
      </x:c>
      <x:c r="B12" s="10" t="str">
        <x:v>identificador público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lojas e configuração</x:v>
      </x:c>
      <x:c r="B13" s="10" t="str">
        <x:v>nome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lojas e configuração</x:v>
      </x:c>
      <x:c r="B14" s="10" t="str">
        <x:v>IoT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lojas e configuração</x:v>
      </x:c>
      <x:c r="B15" s="10" t="str">
        <x:v>relatórios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lojas e configuração</x:v>
      </x:c>
      <x:c r="B16" s="10" t="str">
        <x:v>ocupação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 t="str">
        <x:v>Registro de lojas e configuração</x:v>
      </x:c>
      <x:c r="B17" s="10" t="str">
        <x:v>fracionados</x:v>
      </x:c>
      <x:c r="C17" s="3" t="n">
        <x:f>IF(B17="",0,IF(COUNTIF($B$11:B17,B17)=1,1,0))</x:f>
        <x:v>1</x:v>
      </x:c>
      <x:c r="D17" s="3" t="n">
        <x:f>IF(A17="",0,IF(COUNTIF($A$11:A17,A17)=1,1,0))</x:f>
        <x:v>0</x:v>
      </x:c>
    </x:row>
    <x:row r="18" ht="32" customHeight="1">
      <x:c r="A18" s="10" t="str">
        <x:v>Registro de lojas e configuração</x:v>
      </x:c>
      <x:c r="B18" s="10" t="str">
        <x:v>host MQTT</x:v>
      </x:c>
      <x:c r="C18" s="3" t="n">
        <x:f>IF(B18="",0,IF(COUNTIF($B$11:B18,B18)=1,1,0))</x:f>
        <x:v>1</x:v>
      </x:c>
      <x:c r="D18" s="3" t="n">
        <x:f>IF(A18="",0,IF(COUNTIF($A$11:A18,A18)=1,1,0))</x:f>
        <x:v>0</x:v>
      </x:c>
    </x:row>
    <x:row r="19" ht="32" customHeight="1">
      <x:c r="A19" s="10" t="str">
        <x:v>Registro de lojas e configuração</x:v>
      </x:c>
      <x:c r="B19" s="10" t="str">
        <x:v>porta MQTT</x:v>
      </x:c>
      <x:c r="C19" s="3" t="n">
        <x:f>IF(B19="",0,IF(COUNTIF($B$11:B19,B19)=1,1,0))</x:f>
        <x:v>1</x:v>
      </x:c>
      <x:c r="D19" s="3" t="n">
        <x:f>IF(A19="",0,IF(COUNTIF($A$11:A19,A19)=1,1,0))</x:f>
        <x:v>0</x:v>
      </x:c>
    </x:row>
    <x:row r="20" ht="32" customHeight="1">
      <x:c r="A20" s="10" t="str">
        <x:v>Registro de lojas e configuração</x:v>
      </x:c>
      <x:c r="B20" s="10" t="str">
        <x:v>QoS</x:v>
      </x:c>
      <x:c r="C20" s="3" t="n">
        <x:f>IF(B20="",0,IF(COUNTIF($B$11:B20,B20)=1,1,0))</x:f>
        <x:v>1</x:v>
      </x:c>
      <x:c r="D20" s="3" t="n">
        <x:f>IF(A20="",0,IF(COUNTIF($A$11:A20,A20)=1,1,0))</x:f>
        <x:v>0</x:v>
      </x:c>
    </x:row>
    <x:row r="21" ht="32" customHeight="1">
      <x:c r="A21" s="10" t="str">
        <x:v>Registro de lojas e configuração</x:v>
      </x:c>
      <x:c r="B21" s="10" t="str">
        <x:v>tempo LED</x:v>
      </x:c>
      <x:c r="C21" s="3" t="n">
        <x:f>IF(B21="",0,IF(COUNTIF($B$11:B21,B21)=1,1,0))</x:f>
        <x:v>1</x:v>
      </x:c>
      <x:c r="D21" s="3" t="n">
        <x:f>IF(A21="",0,IF(COUNTIF($A$11:A21,A21)=1,1,0))</x:f>
        <x:v>0</x:v>
      </x:c>
    </x:row>
    <x:row r="22" ht="32" customHeight="1">
      <x:c r="A22" s="10" t="str">
        <x:v>Registro de lojas e configuração</x:v>
      </x:c>
      <x:c r="B22" s="10" t="str">
        <x:v>ativo</x:v>
      </x:c>
      <x:c r="C22" s="3" t="n">
        <x:f>IF(B22="",0,IF(COUNTIF($B$11:B22,B22)=1,1,0))</x:f>
        <x:v>1</x:v>
      </x:c>
      <x:c r="D22" s="3" t="n">
        <x:f>IF(A22="",0,IF(COUNTIF($A$11:A22,A22)=1,1,0))</x:f>
        <x:v>0</x:v>
      </x:c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Criar, alterar e desativar loja; configuração IoT é parte deste grupo.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12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código; identificador público; nome; IoT; relatórios; ocupação; fracionados; host MQTT; porta MQTT; QoS; tempo LED; ativo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http://localhost:8080/iot/configuracao
2026-10-25T22:02:46.703Z.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d94bd6c6817f4eb4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A09 — Auditoria consultável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ALI</x:v>
      </x:c>
      <x:c r="C2" s="6"/>
      <x:c r="D2" s="7"/>
    </x:row>
    <x:row r="3" ht="38" customHeight="1">
      <x:c r="A3" s="5" t="str">
        <x:v>Intenção / finalidade</x:v>
      </x:c>
      <x:c r="B3" s="6" t="str">
        <x:v>Manter Auditoria consultável como grupo lógico reconhecido pelo usuário.</x:v>
      </x:c>
      <x:c r="C3" s="6"/>
      <x:c r="D3" s="7"/>
    </x:row>
    <x:row r="4" ht="64" customHeight="1">
      <x:c r="A4" s="5" t="str">
        <x:v>Fronteira e classificação</x:v>
      </x:c>
      <x:c r="B4" s="6" t="str">
        <x:v>Grupo persistente mantido pelo estoque; RL é tipo de registro, não quantidade de linhas.</x:v>
      </x:c>
      <x:c r="C4" s="6"/>
      <x:c r="D4" s="7"/>
    </x:row>
    <x:row r="5" ht="36" customHeight="1">
      <x:c r="A5" s="5" t="str">
        <x:v>Rota / contexto</x:v>
      </x:c>
      <x:c r="B5" s="6" t="str">
        <x:v>/historico (Auditoria recente)</x:v>
      </x:c>
      <x:c r="C5" s="6"/>
      <x:c r="D5" s="7"/>
    </x:row>
    <x:row r="6" ht="58" customHeight="1">
      <x:c r="A6" s="5" t="str">
        <x:v>Permissões</x:v>
      </x:c>
      <x:c r="B6" s="6" t="str">
        <x:v>Permissão historico e isolamento pela loja autenticada.</x:v>
      </x:c>
      <x:c r="C6" s="6"/>
      <x:c r="D6" s="7"/>
    </x:row>
    <x:row r="7" ht="62" customHeight="1">
      <x:c r="A7" s="5" t="str">
        <x:v>Evidência atual</x:v>
      </x:c>
      <x:c r="B7" s="6" t="str">
        <x:v>model/RegistroAuditoria.java; repository/AuditoriaRepository.java; service/HistoricoService.java; templates/historico.html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auditoria consultável</x:v>
      </x:c>
      <x:c r="B11" s="10" t="str">
        <x:v>loja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auditoria consultável</x:v>
      </x:c>
      <x:c r="B12" s="10" t="str">
        <x:v>número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auditoria consultável</x:v>
      </x:c>
      <x:c r="B13" s="10" t="str">
        <x:v>responsável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auditoria consultável</x:v>
      </x:c>
      <x:c r="B14" s="10" t="str">
        <x:v>ação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auditoria consultável</x:v>
      </x:c>
      <x:c r="B15" s="10" t="str">
        <x:v>detalhe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Registro de auditoria consultável</x:v>
      </x:c>
      <x:c r="B16" s="10" t="str">
        <x:v>data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Escrita automática pelas operações auditadas; consulta pelo histórico. Sem edição/exclusão pelo usuário.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6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INDEX(Matrizes!$B$13:$D$17,MATCH("ALI",Matrizes!$A$13:$A$17,0),B64)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número; responsável; ação; detalhe; data</x:v>
      </x:c>
      <x:c r="C70" s="6"/>
      <x:c r="D70" s="7"/>
    </x:row>
    <x:row r="71" ht="50" customHeight="1">
      <x:c r="A71" s="5" t="str">
        <x:v>Acionamento</x:v>
      </x:c>
      <x:c r="B71" s="6" t="str">
        <x:v>Salvar / alterar / excluir quando permitido pelo grupo.</x:v>
      </x:c>
      <x:c r="C71" s="6"/>
      <x:c r="D71" s="7"/>
    </x:row>
    <x:row r="72" ht="94" customHeight="1">
      <x:c r="A72" s="5" t="str">
        <x:v>Saída / estado esperado</x:v>
      </x:c>
      <x:c r="B72" s="6" t="str">
        <x:v>Estado persistido do grupo lógico; manutenção pelos processos indicados. Não representa execução de uma operação nesta figura.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http://localhost:8080/historico
2026-10-25T22:02:48.686Z. Auditoria consultável real;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177235126d0d40d1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X01 — Fornecedores externos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AIE</x:v>
      </x:c>
      <x:c r="C2" s="6"/>
      <x:c r="D2" s="7"/>
    </x:row>
    <x:row r="3" ht="38" customHeight="1">
      <x:c r="A3" s="5" t="str">
        <x:v>Intenção / finalidade</x:v>
      </x:c>
      <x:c r="B3" s="6" t="str">
        <x:v>Consultar Fornecedores externos mantidos fora da fronteira.</x:v>
      </x:c>
      <x:c r="C3" s="6"/>
      <x:c r="D3" s="7"/>
    </x:row>
    <x:row r="4" ht="64" customHeight="1">
      <x:c r="A4" s="5" t="str">
        <x:v>Fronteira e classificação</x:v>
      </x:c>
      <x:c r="B4" s="6" t="str">
        <x:v>Persistência TSV e manutenção CLI no provedor independente. O estoque executa somente GET.</x:v>
      </x:c>
      <x:c r="C4" s="6"/>
      <x:c r="D4" s="7"/>
    </x:row>
    <x:row r="5" ht="36" customHeight="1">
      <x:c r="A5" s="5" t="str">
        <x:v>Rota / contexto</x:v>
      </x:c>
      <x:c r="B5" s="6" t="str">
        <x:v>/fornecedores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external/fornecedores/Provedor.java; fornecedores.tsv; integration/FornecedorGateway.java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Registro de fornecedores externos</x:v>
      </x:c>
      <x:c r="B11" s="10" t="str">
        <x:v>código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Registro de fornecedores externos</x:v>
      </x:c>
      <x:c r="B12" s="10" t="str">
        <x:v>nome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Registro de fornecedores externos</x:v>
      </x:c>
      <x:c r="B13" s="10" t="str">
        <x:v>documento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Registro de fornecedores externos</x:v>
      </x:c>
      <x:c r="B14" s="10" t="str">
        <x:v>e-mail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Registro de fornecedores externos</x:v>
      </x:c>
      <x:c r="B15" s="10" t="str">
        <x:v>telefone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CLI externa salvar/excluir; não incluída nas EEs do estoque.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5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INDEX(Matrizes!$B$13:$D$17,MATCH("AIE",Matrizes!$A$13:$A$17,0),B64)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código; nome; documento; e-mail; telefone</x:v>
      </x:c>
      <x:c r="C70" s="6"/>
      <x:c r="D70" s="7"/>
    </x:row>
    <x:row r="71" ht="50" customHeight="1">
      <x:c r="A71" s="5" t="str">
        <x:v>Acionamento</x:v>
      </x:c>
      <x:c r="B71" s="6" t="str">
        <x:v>Consultar no estoque; manter no provedor externo.</x:v>
      </x:c>
      <x:c r="C71" s="6"/>
      <x:c r="D71" s="7"/>
    </x:row>
    <x:row r="72" ht="94" customHeight="1">
      <x:c r="A72" s="5" t="str">
        <x:v>Saída / estado esperado</x:v>
      </x:c>
      <x:c r="B72" s="6" t="str">
        <x:v>Registros recuperados do provedor independente. Inclusão/alteração/exclusão via CLI externa, fora do PFB do estoque.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http://localhost:8080/fornecedores?q=F001
2026-10-25T22:02:47.652Z.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2763300aac63441e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X02 — Ofertas externas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AIE</x:v>
      </x:c>
      <x:c r="C2" s="6"/>
      <x:c r="D2" s="7"/>
    </x:row>
    <x:row r="3" ht="38" customHeight="1">
      <x:c r="A3" s="5" t="str">
        <x:v>Intenção / finalidade</x:v>
      </x:c>
      <x:c r="B3" s="6" t="str">
        <x:v>Consultar Ofertas externas mantidos fora da fronteira.</x:v>
      </x:c>
      <x:c r="C3" s="6"/>
      <x:c r="D3" s="7"/>
    </x:row>
    <x:row r="4" ht="64" customHeight="1">
      <x:c r="A4" s="5" t="str">
        <x:v>Fronteira e classificação</x:v>
      </x:c>
      <x:c r="B4" s="6" t="str">
        <x:v>Persistência TSV e manutenção CLI no provedor independente. O estoque executa somente GET.</x:v>
      </x:c>
      <x:c r="C4" s="6"/>
      <x:c r="D4" s="7"/>
    </x:row>
    <x:row r="5" ht="36" customHeight="1">
      <x:c r="A5" s="5" t="str">
        <x:v>Rota / contexto</x:v>
      </x:c>
      <x:c r="B5" s="6" t="str">
        <x:v>/ofertas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external/ofertas/Provedor.java; ofertas.tsv; integration/OfertaGateway.java</x:v>
      </x:c>
      <x:c r="C7" s="6"/>
      <x:c r="D7" s="7"/>
    </x:row>
    <x:row r="8" ht="110" customHeight="1">
      <x:c r="A8" s="5" t="str">
        <x:v>Dados internos / regra</x:v>
      </x:c>
      <x:c r="B8" s="6" t="str">
        <x:v>Campos de negócio abaixo. Chaves técnicas, CSRF, versão de sessão e idempotência não são TD funcionais.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Registro lógico</x:v>
      </x:c>
      <x:c r="B10" s="9" t="str">
        <x:v>Item de dado (TD)</x:v>
      </x:c>
      <x:c r="C10" s="9" t="str">
        <x:v>TD distinto</x:v>
      </x:c>
      <x:c r="D10" s="9" t="str">
        <x:v>RL distinto</x:v>
      </x:c>
    </x:row>
    <x:row r="11" ht="32" customHeight="1">
      <x:c r="A11" s="10" t="str">
        <x:v>Oferta comercial externa</x:v>
      </x:c>
      <x:c r="B11" s="10" t="str">
        <x:v>GTIN</x:v>
      </x:c>
      <x:c r="C11" s="3" t="n">
        <x:f>IF(B11="",0,IF(COUNTIF($B$11:B11,B11)=1,1,0))</x:f>
        <x:v>1</x:v>
      </x:c>
      <x:c r="D11" s="3" t="n">
        <x:f>IF(A11="",0,IF(COUNTIF($A$11:A11,A11)=1,1,0))</x:f>
        <x:v>1</x:v>
      </x:c>
    </x:row>
    <x:row r="12" ht="32" customHeight="1">
      <x:c r="A12" s="10" t="str">
        <x:v>Oferta comercial externa</x:v>
      </x:c>
      <x:c r="B12" s="10" t="str">
        <x:v>código do fornecedor</x:v>
      </x:c>
      <x:c r="C12" s="3" t="n">
        <x:f>IF(B12="",0,IF(COUNTIF($B$11:B12,B12)=1,1,0))</x:f>
        <x:v>1</x:v>
      </x:c>
      <x:c r="D12" s="3" t="n">
        <x:f>IF(A12="",0,IF(COUNTIF($A$11:A12,A12)=1,1,0))</x:f>
        <x:v>0</x:v>
      </x:c>
    </x:row>
    <x:row r="13" ht="32" customHeight="1">
      <x:c r="A13" s="10" t="str">
        <x:v>Oferta comercial externa</x:v>
      </x:c>
      <x:c r="B13" s="10" t="str">
        <x:v>SKU externo</x:v>
      </x:c>
      <x:c r="C13" s="3" t="n">
        <x:f>IF(B13="",0,IF(COUNTIF($B$11:B13,B13)=1,1,0))</x:f>
        <x:v>1</x:v>
      </x:c>
      <x:c r="D13" s="3" t="n">
        <x:f>IF(A13="",0,IF(COUNTIF($A$11:A13,A13)=1,1,0))</x:f>
        <x:v>0</x:v>
      </x:c>
    </x:row>
    <x:row r="14" ht="32" customHeight="1">
      <x:c r="A14" s="10" t="str">
        <x:v>Oferta comercial externa</x:v>
      </x:c>
      <x:c r="B14" s="10" t="str">
        <x:v>descrição</x:v>
      </x:c>
      <x:c r="C14" s="3" t="n">
        <x:f>IF(B14="",0,IF(COUNTIF($B$11:B14,B14)=1,1,0))</x:f>
        <x:v>1</x:v>
      </x:c>
      <x:c r="D14" s="3" t="n">
        <x:f>IF(A14="",0,IF(COUNTIF($A$11:A14,A14)=1,1,0))</x:f>
        <x:v>0</x:v>
      </x:c>
    </x:row>
    <x:row r="15" ht="32" customHeight="1">
      <x:c r="A15" s="10" t="str">
        <x:v>Oferta comercial externa</x:v>
      </x:c>
      <x:c r="B15" s="10" t="str">
        <x:v>marca</x:v>
      </x:c>
      <x:c r="C15" s="3" t="n">
        <x:f>IF(B15="",0,IF(COUNTIF($B$11:B15,B15)=1,1,0))</x:f>
        <x:v>1</x:v>
      </x:c>
      <x:c r="D15" s="3" t="n">
        <x:f>IF(A15="",0,IF(COUNTIF($A$11:A15,A15)=1,1,0))</x:f>
        <x:v>0</x:v>
      </x:c>
    </x:row>
    <x:row r="16" ht="32" customHeight="1">
      <x:c r="A16" s="10" t="str">
        <x:v>Oferta comercial externa</x:v>
      </x:c>
      <x:c r="B16" s="10" t="str">
        <x:v>unidade</x:v>
      </x:c>
      <x:c r="C16" s="3" t="n">
        <x:f>IF(B16="",0,IF(COUNTIF($B$11:B16,B16)=1,1,0))</x:f>
        <x:v>1</x:v>
      </x:c>
      <x:c r="D16" s="3" t="n">
        <x:f>IF(A16="",0,IF(COUNTIF($A$11:A16,A16)=1,1,0))</x:f>
        <x:v>0</x:v>
      </x:c>
    </x:row>
    <x:row r="17" ht="32" customHeight="1">
      <x:c r="A17" s="10" t="str">
        <x:v>Oferta comercial externa</x:v>
      </x:c>
      <x:c r="B17" s="10" t="str">
        <x:v>preço cotado</x:v>
      </x:c>
      <x:c r="C17" s="3" t="n">
        <x:f>IF(B17="",0,IF(COUNTIF($B$11:B17,B17)=1,1,0))</x:f>
        <x:v>1</x:v>
      </x:c>
      <x:c r="D17" s="3" t="n">
        <x:f>IF(A17="",0,IF(COUNTIF($A$11:A17,A17)=1,1,0))</x:f>
        <x:v>0</x:v>
      </x:c>
    </x:row>
    <x:row r="18" ht="32" customHeight="1">
      <x:c r="A18" s="10" t="str">
        <x:v>Oferta comercial externa</x:v>
      </x:c>
      <x:c r="B18" s="10" t="str">
        <x:v>disponibilidade</x:v>
      </x:c>
      <x:c r="C18" s="3" t="n">
        <x:f>IF(B18="",0,IF(COUNTIF($B$11:B18,B18)=1,1,0))</x:f>
        <x:v>1</x:v>
      </x:c>
      <x:c r="D18" s="3" t="n">
        <x:f>IF(A18="",0,IF(COUNTIF($A$11:A18,A18)=1,1,0))</x:f>
        <x:v>0</x:v>
      </x:c>
    </x:row>
    <x:row r="19" ht="32" customHeight="1">
      <x:c r="A19" s="10" t="str">
        <x:v>Oferta comercial externa</x:v>
      </x:c>
      <x:c r="B19" s="10" t="str">
        <x:v>data de atualização</x:v>
      </x:c>
      <x:c r="C19" s="3" t="n">
        <x:f>IF(B19="",0,IF(COUNTIF($B$11:B19,B19)=1,1,0))</x:f>
        <x:v>1</x:v>
      </x:c>
      <x:c r="D19" s="3" t="n">
        <x:f>IF(A19="",0,IF(COUNTIF($A$11:A19,A19)=1,1,0))</x:f>
        <x:v>0</x:v>
      </x:c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Manutenção do grupo lógico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65" customHeight="1">
      <x:c r="A46" s="5" t="str">
        <x:v>Manutenção</x:v>
      </x:c>
      <x:c r="B46" s="6" t="str">
        <x:v>CLI externa salvar/excluir; não incluída nas EEs do estoque.</x:v>
      </x:c>
      <x:c r="C46" s="6"/>
      <x:c r="D46" s="7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Somar RL distintos, não linhas armazenadas. Campos repetidos contam uma vez.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SUM(C11:C42)</x:f>
        <x:v>9</x:v>
      </x:c>
      <x:c r="C60" s="3" t="str">
        <x:v>RL distintos</x:v>
      </x:c>
      <x:c r="D60" s="3" t="n">
        <x:f>SUM(D11:D42)</x:f>
        <x:v>1</x:v>
      </x:c>
    </x:row>
    <x:row r="61" ht="23" customHeight="1">
      <x:c r="A61" s="3" t="str">
        <x:v>TD entrada CE</x:v>
      </x:c>
      <x:c r="B61" s="3" t="n">
        <x:f>0</x:f>
        <x:v>0</x:v>
      </x:c>
      <x:c r="C61" s="3" t="str">
        <x:v>TD saída sem repetição</x:v>
      </x:c>
      <x:c r="D61" s="3" t="n">
        <x:f>0</x:f>
        <x:v>0</x:v>
      </x:c>
    </x:row>
    <x:row r="62" ht="23" customHeight="1">
      <x:c r="A62" s="3" t="str">
        <x:v>AR entrada CE</x:v>
      </x:c>
      <x:c r="B62" s="3" t="n">
        <x:f>0</x:f>
        <x:v>0</x:v>
      </x:c>
      <x:c r="C62" s="3" t="str">
        <x:v>AR saída CE</x:v>
      </x:c>
      <x:c r="D62" s="3" t="n">
        <x:f>0</x:f>
        <x:v>0</x:v>
      </x:c>
    </x:row>
    <x:row r="63" ht="23" customHeight="1">
      <x:c r="A63" s="3" t="str">
        <x:v>Índice entrada CE</x:v>
      </x:c>
      <x:c r="B63" s="3" t="n">
        <x:f>0</x:f>
        <x:v>0</x:v>
      </x:c>
      <x:c r="C63" s="3" t="str">
        <x:v>Índice saída CE</x:v>
      </x:c>
      <x:c r="D63" s="3" t="n">
        <x:f>0</x:f>
        <x:v>0</x:v>
      </x:c>
    </x:row>
    <x:row r="64" ht="23" customHeight="1">
      <x:c r="A64" s="3" t="str">
        <x:v>Índice adotado</x:v>
      </x:c>
      <x:c r="B64" s="3" t="n">
        <x:f>INDEX(Matrizes!$B$5:$D$7,IF(D60&lt;=1,1,IF(D60&lt;=5,2,3)),IF(B60&lt;=19,1,IF(B60&lt;=50,2,3)))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INDEX(Matrizes!$B$13:$D$17,MATCH("AIE",Matrizes!$A$13:$A$17,0),B64)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Peso por TD/RL da Parte I. Cada grupo entra uma única vez no coletivo.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GTIN; código do fornecedor; SKU externo; descrição; marca; unidade; preço cotado; disponibilidade; data de atualização</x:v>
      </x:c>
      <x:c r="C70" s="6"/>
      <x:c r="D70" s="7"/>
    </x:row>
    <x:row r="71" ht="50" customHeight="1">
      <x:c r="A71" s="5" t="str">
        <x:v>Acionamento</x:v>
      </x:c>
      <x:c r="B71" s="6" t="str">
        <x:v>Consultar no estoque; manter no provedor externo.</x:v>
      </x:c>
      <x:c r="C71" s="6"/>
      <x:c r="D71" s="7"/>
    </x:row>
    <x:row r="72" ht="94" customHeight="1">
      <x:c r="A72" s="5" t="str">
        <x:v>Saída / estado esperado</x:v>
      </x:c>
      <x:c r="B72" s="6" t="str">
        <x:v>Registros recuperados do provedor independente. Inclusão/alteração/exclusão via CLI externa, fora do PFB do estoque.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http://localhost:8080/ofertas?fornecedor=F001
2026-10-25T22:02:48.056Z.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46:D46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a516e83b22341b7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CE04 — Consultar fornecedores externos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fornecedores externos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/fornecedores?q=F001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GET /fornecedores?q=; AnaliseService.consultar; FornecedorGateway</x:v>
      </x:c>
      <x:c r="C7" s="6"/>
      <x:c r="D7" s="7"/>
    </x:row>
    <x:row r="8" ht="110" customHeight="1">
      <x:c r="A8" s="5" t="str">
        <x:v>Dados internos / regra</x:v>
      </x:c>
      <x:c r="B8" s="6" t="str">
        <x:v>X01: código, nome, documento, e-mail, telefone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filtro código, nome ou documento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código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nome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documento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e-mail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telefone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X01</x:v>
      </x:c>
      <x:c r="B46" s="3" t="str">
        <x:v>Fornecedores externos</x:v>
      </x:c>
      <x:c r="C46" s="3" t="n">
        <x:v>1</x:v>
      </x:c>
      <x:c r="D46" s="3" t="n">
        <x:v>1</x:v>
      </x:c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8</x:v>
      </x:c>
      <x:c r="C60" s="3" t="str">
        <x:v>AR distintos</x:v>
      </x:c>
      <x:c r="D60" s="3" t="n">
        <x:f>COUNTA(A46:A56)</x:f>
        <x:v>1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5</x:v>
      </x:c>
    </x:row>
    <x:row r="62" ht="23" customHeight="1">
      <x:c r="A62" s="3" t="str">
        <x:v>AR entrada CE</x:v>
      </x:c>
      <x:c r="B62" s="3" t="n">
        <x:f>SUM(C46:C56)</x:f>
        <x:v>1</x:v>
      </x:c>
      <x:c r="C62" s="3" t="str">
        <x:v>AR saída CE</x:v>
      </x:c>
      <x:c r="D62" s="3" t="n">
        <x:f>SUM(D46:D56)</x:f>
        <x:v>1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filtro código, nome ou documento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código; nome; documento; e-mail; telefone.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http://localhost:8080/fornecedores?q=F001
2026-10-25T22:02:47.652Z.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c85f387c54774077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CE05 — Consultar modelos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modelos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/modelos?id=…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ModeloProdutoService.listar/buscar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modelo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nome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marca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categoria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1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3</x:v>
      </x:c>
    </x:row>
    <x:row r="62" ht="23" customHeight="1">
      <x:c r="A62" s="3" t="str">
        <x:v>AR entrada CE</x:v>
      </x:c>
      <x:c r="B62" s="3" t="n">
        <x:f>SUM(C46:C56)</x:f>
        <x:v>1</x:v>
      </x:c>
      <x:c r="C62" s="3" t="str">
        <x:v>AR saída CE</x:v>
      </x:c>
      <x:c r="D62" s="3" t="n">
        <x:f>SUM(D46:D56)</x:f>
        <x:v>1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modelo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nome; marca; categoria.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http://localhost:8080/modelos
2026-10-25T22:02:45.447Z.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4ceebb4f24f54bd1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CE06 — Consultar vínculos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vínculos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/vinculos?productId=…&amp;positionId=…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VinculoService.listar/buscar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 | A02: loja, código, modelo, SKU, código de barras, cor, tamanho, unidade, preço, características, ativo | A03: loja, identificador, código, setor, linha, coluna, capacidade, unidade, dispositivo, pino, ativo | A04: loja, produto, posição, quantidade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SKU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nome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código da posição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setor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unidade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quantidade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A04</x:v>
      </x:c>
      <x:c r="B49" s="3" t="str">
        <x:v>Estoque por posição / vínculos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10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6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3</x:v>
      </x:c>
    </x:row>
    <x:row r="64" ht="23" customHeight="1">
      <x:c r="A64" s="3" t="str">
        <x:v>Índice adotado</x:v>
      </x:c>
      <x:c r="B64" s="3" t="n">
        <x:f>MAX(B63,D63)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SKU; nome; código da posição; setor; unidade; quantidade.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http://localhost:8080/vinculos
2026-10-25T22:02:46.015Z.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7cd4b90f6e6f4e49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CE07 — Consultar equipe e permissões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equipe e permissões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/usuarios?id=…</x:v>
      </x:c>
      <x:c r="C5" s="6"/>
      <x:c r="D5" s="7"/>
    </x:row>
    <x:row r="6" ht="58" customHeight="1">
      <x:c r="A6" s="5" t="str">
        <x:v>Permissões</x:v>
      </x:c>
      <x:c r="B6" s="6" t="str">
        <x:v>Permissão usuarios; proteção do último administrador e impedimento de autoexclusão.</x:v>
      </x:c>
      <x:c r="C6" s="6"/>
      <x:c r="D6" s="7"/>
    </x:row>
    <x:row r="7" ht="62" customHeight="1">
      <x:c r="A7" s="5" t="str">
        <x:v>Evidência atual</x:v>
      </x:c>
      <x:c r="B7" s="6" t="str">
        <x:v>UsuarioController.listar</x:v>
      </x:c>
      <x:c r="C7" s="6"/>
      <x:c r="D7" s="7"/>
    </x:row>
    <x:row r="8" ht="110" customHeight="1">
      <x:c r="A8" s="5" t="str">
        <x:v>Dados internos / regra</x:v>
      </x:c>
      <x:c r="B8" s="6" t="str">
        <x:v>A06: loja, código, nome de usuário, senha, perfil, ativo | A07: loja, perfil, permissão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usuário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nome de usuário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perfil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permissão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A07</x:v>
      </x:c>
      <x:c r="B47" s="3" t="str">
        <x:v>Permissões por perfil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3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usuário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nome de usuário; perfil; permissão.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2026-10-25T22:02:46.381Z.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43071dfb44e4129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CE08 — Consultar lojas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lojas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/global?id=…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LojaController /global; LojaService.listar/editar</x:v>
      </x:c>
      <x:c r="C7" s="6"/>
      <x:c r="D7" s="7"/>
    </x:row>
    <x:row r="8" ht="110" customHeight="1">
      <x:c r="A8" s="5" t="str">
        <x:v>Dados internos / regra</x:v>
      </x:c>
      <x:c r="B8" s="6" t="str">
        <x:v>A08: código, identificador público, nome, IoT, relatórios, ocupação, fracionados, host MQTT, porta MQTT, QoS, tempo LED, ativo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loja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identificador público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nome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IoT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relatórios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ocupação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fracionados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9</x:v>
      </x:c>
      <x:c r="C60" s="3" t="str">
        <x:v>AR distintos</x:v>
      </x:c>
      <x:c r="D60" s="3" t="n">
        <x:f>COUNTA(A46:A56)</x:f>
        <x:v>1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6</x:v>
      </x:c>
    </x:row>
    <x:row r="62" ht="23" customHeight="1">
      <x:c r="A62" s="3" t="str">
        <x:v>AR entrada CE</x:v>
      </x:c>
      <x:c r="B62" s="3" t="n">
        <x:f>SUM(C46:C56)</x:f>
        <x:v>1</x:v>
      </x:c>
      <x:c r="C62" s="3" t="str">
        <x:v>AR saída CE</x:v>
      </x:c>
      <x:c r="D62" s="3" t="n">
        <x:f>SUM(D46:D56)</x:f>
        <x:v>1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identificador público; nome; IoT; relatórios; ocupação; fracionados.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http://localhost:8080/global?id=3
2026-10-25T22:02:50.905Z. Loja selecionada e atributos recuperados.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120a58754e64847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CE09 — Consultar configuração IoT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configuração IoT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/iot/configuracao</x:v>
      </x:c>
      <x:c r="C5" s="6"/>
      <x:c r="D5" s="7"/>
    </x:row>
    <x:row r="6" ht="58" customHeight="1">
      <x:c r="A6" s="5" t="str">
        <x:v>Permissões</x:v>
      </x:c>
      <x:c r="B6" s="6" t="str">
        <x:v>Permissão iot e recurso iot habilitado.</x:v>
      </x:c>
      <x:c r="C6" s="6"/>
      <x:c r="D6" s="7"/>
    </x:row>
    <x:row r="7" ht="62" customHeight="1">
      <x:c r="A7" s="5" t="str">
        <x:v>Evidência atual</x:v>
      </x:c>
      <x:c r="B7" s="6" t="str">
        <x:v>ConfiguracaoIoTService.buscar</x:v>
      </x:c>
      <x:c r="C7" s="6"/>
      <x:c r="D7" s="7"/>
    </x:row>
    <x:row r="8" ht="110" customHeight="1">
      <x:c r="A8" s="5" t="str">
        <x:v>Dados internos / regra</x:v>
      </x:c>
      <x:c r="B8" s="6" t="str">
        <x:v>A08: código, identificador público, nome, IoT, relatórios, ocupação, fracionados, host MQTT, porta MQTT, QoS, tempo LED, ativo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acionamento</x:v>
      </x:c>
      <x:c r="B11" s="10" t="str">
        <x:v>Controle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mensagem de resultado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host MQTT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 t="str">
        <x:v>porta MQTT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QoS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tempo LED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1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4</x:v>
      </x:c>
    </x:row>
    <x:row r="62" ht="23" customHeight="1">
      <x:c r="A62" s="3" t="str">
        <x:v>AR entrada CE</x:v>
      </x:c>
      <x:c r="B62" s="3" t="n">
        <x:f>SUM(C46:C56)</x:f>
        <x:v>1</x:v>
      </x:c>
      <x:c r="C62" s="3" t="str">
        <x:v>AR saída CE</x:v>
      </x:c>
      <x:c r="D62" s="3" t="n">
        <x:f>SUM(D46:D56)</x:f>
        <x:v>1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Acessar a rota e acionar a consulta/comando; contexto de loja vem da sessão.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host MQTT; porta MQTT; QoS; tempo LED.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http://localhost:8080/iot/configuracao
2026-10-25T22:02:46.703Z.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ef5c6b01a924489d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CE11 — Consultar auditoria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auditoria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/historico (Auditoria recente)</x:v>
      </x:c>
      <x:c r="C5" s="6"/>
      <x:c r="D5" s="7"/>
    </x:row>
    <x:row r="6" ht="58" customHeight="1">
      <x:c r="A6" s="5" t="str">
        <x:v>Permissões</x:v>
      </x:c>
      <x:c r="B6" s="6" t="str">
        <x:v>Permissão historico e isolamento pela loja autenticada.</x:v>
      </x:c>
      <x:c r="C6" s="6"/>
      <x:c r="D6" s="7"/>
    </x:row>
    <x:row r="7" ht="62" customHeight="1">
      <x:c r="A7" s="5" t="str">
        <x:v>Evidência atual</x:v>
      </x:c>
      <x:c r="B7" s="6" t="str">
        <x:v>HistoricoService.auditoria</x:v>
      </x:c>
      <x:c r="C7" s="6"/>
      <x:c r="D7" s="7"/>
    </x:row>
    <x:row r="8" ht="110" customHeight="1">
      <x:c r="A8" s="5" t="str">
        <x:v>Dados internos / regra</x:v>
      </x:c>
      <x:c r="B8" s="6" t="str">
        <x:v>A06: loja, código, nome de usuário, senha, perfil, ativo | A09: loja, número, responsável, ação, detalhe, data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acionamento</x:v>
      </x:c>
      <x:c r="B11" s="10" t="str">
        <x:v>Controle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mensagem de resultado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data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 t="str">
        <x:v>responsável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ação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detalhe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4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Acessar a rota e acionar a consulta/comando; contexto de loja vem da sessão.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data; responsável; ação; detalhe.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http://localhost:8080/historico
2026-10-25T22:02:48.686Z. Auditoria consultável real;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bfba8663555448ef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CE12 — Consultar ofertas externas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CE</x:v>
      </x:c>
      <x:c r="C2" s="6"/>
      <x:c r="D2" s="7"/>
    </x:row>
    <x:row r="3" ht="38" customHeight="1">
      <x:c r="A3" s="5" t="str">
        <x:v>Intenção / finalidade</x:v>
      </x:c>
      <x:c r="B3" s="6" t="str">
        <x:v>Consultar ofertas externas</x:v>
      </x:c>
      <x:c r="C3" s="6"/>
      <x:c r="D3" s="7"/>
    </x:row>
    <x:row r="4" ht="64" customHeight="1">
      <x:c r="A4" s="5" t="str">
        <x:v>Fronteira e classificação</x:v>
      </x:c>
      <x:c r="B4" s="6" t="str">
        <x:v>Consulta externa: recupera dados; não mantém arquivos nem deriva informação de negócio.</x:v>
      </x:c>
      <x:c r="C4" s="6"/>
      <x:c r="D4" s="7"/>
    </x:row>
    <x:row r="5" ht="36" customHeight="1">
      <x:c r="A5" s="5" t="str">
        <x:v>Rota / contexto</x:v>
      </x:c>
      <x:c r="B5" s="6" t="str">
        <x:v>/ofertas?gtin=…&amp;fornecedor=…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GET /ofertas; OfertaService.consultar; OfertaGateway; external/ofertas/Provedor.java</x:v>
      </x:c>
      <x:c r="C7" s="6"/>
      <x:c r="D7" s="7"/>
    </x:row>
    <x:row r="8" ht="110" customHeight="1">
      <x:c r="A8" s="5" t="str">
        <x:v>Dados internos / regra</x:v>
      </x:c>
      <x:c r="B8" s="6" t="str">
        <x:v>X02: nove campos da oferta. Filtros exatos opcionais combinados por GTIN e código do fornecedor. Não mantém arquivos nem deriva dados.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GTIN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código do fornecedor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GTIN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0</x:v>
      </x:c>
    </x:row>
    <x:row r="16" ht="32" customHeight="1">
      <x:c r="A16" s="10" t="str">
        <x:v>código do fornecedor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0</x:v>
      </x:c>
    </x:row>
    <x:row r="17" ht="32" customHeight="1">
      <x:c r="A17" s="10" t="str">
        <x:v>SKU externo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descrição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marca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unidade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 t="str">
        <x:v>preço cotado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disponibilidade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data de atualização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X02</x:v>
      </x:c>
      <x:c r="B46" s="3" t="str">
        <x:v>Ofertas externas</x:v>
      </x:c>
      <x:c r="C46" s="3" t="n">
        <x:v>1</x:v>
      </x:c>
      <x:c r="D46" s="3" t="n">
        <x:v>1</x:v>
      </x:c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Arquivos do processamento de seleção/recuperação. Sem validação independente de entrada: a consulta usa os mesmos arquivos. Contagem total usa união, nunca soma entrada + saída.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11</x:v>
      </x:c>
      <x:c r="C60" s="3" t="str">
        <x:v>AR distintos</x:v>
      </x:c>
      <x:c r="D60" s="3" t="n">
        <x:f>COUNTA(A46:A56)</x:f>
        <x:v>1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7</x:v>
      </x:c>
    </x:row>
    <x:row r="62" ht="23" customHeight="1">
      <x:c r="A62" s="3" t="str">
        <x:v>AR entrada CE</x:v>
      </x:c>
      <x:c r="B62" s="3" t="n">
        <x:f>SUM(C46:C56)</x:f>
        <x:v>1</x:v>
      </x:c>
      <x:c r="C62" s="3" t="str">
        <x:v>AR saída CE</x:v>
      </x:c>
      <x:c r="D62" s="3" t="n">
        <x:f>SUM(D46:D56)</x:f>
        <x:v>1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MAX(B63,D63)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INDEX(Matrizes!$B$13:$D$17,MATCH("CE",Matrizes!$A$13:$A$17,0),B64)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Parte III, p. 7 e 10–13: retirar TD repetidos, classificar entrada e saída separadamente, selecionar MAX. AR de cada lado ficam editáveis em C/D46:56.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GTIN; código do fornecedor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Campos recuperados: GTIN; código do fornecedor; SKU externo; descrição; marca; unidade; preço cotado; disponibilidade; data de atualização. Sem escrita nem dado de negócio derivado.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http://localhost:8080/ofertas?fornecedor=F001
2026-10-25T22:02:48.056Z.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db8a383b4bc541ac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EE01 — Incluir produto, inclusive grade e saldo inicial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produto, inclusive grade e saldo inicial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/produtos; /excluir/produto/{id}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ProdutoService.salvar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A01: nome, marca e categoria do modelo. A02: modelo, SKU, código de barras, cor, tamanho, unidade, preço, características e ativo. A03: posição e unidade, na entrada inicial. A04: produto, posição e quantidade inicial. A05: produto, posição, responsável, tipo, variação, saldos anterior/posterior, motivo e data, quando há saldo inicial. A09: loja, responsável, ação, detalhe e data (gerada). Identificações dos registros são geradas pelo banco; leituras/manutenções internas não são TD adicionais da interface.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nome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marca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categoria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SKU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código de barras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cor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tamanho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unidade</x:v>
      </x:c>
      <x:c r="B18" s="10" t="str">
        <x:v>Entrada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preço</x:v>
      </x:c>
      <x:c r="B19" s="10" t="str">
        <x:v>Entrada</x:v>
      </x:c>
      <x:c r="C19" s="3" t="n">
        <x:f>IF(AND(A19&lt;&gt;"",B19&lt;&gt;"Saída",COUNTIF($A$11:A19,A19)=1),1,0)</x:f>
        <x:v>1</x:v>
      </x:c>
      <x:c r="D19" s="3" t="n">
        <x:f>IF(AND(A19&lt;&gt;"",B19="Saída",COUNTIF($A$11:A19,A19)=1),1,0)</x:f>
        <x:v>0</x:v>
      </x:c>
    </x:row>
    <x:row r="20" ht="32" customHeight="1">
      <x:c r="A20" s="10" t="str">
        <x:v>características</x:v>
      </x:c>
      <x:c r="B20" s="10" t="str">
        <x:v>Entrada</x:v>
      </x:c>
      <x:c r="C20" s="3" t="n">
        <x:f>IF(AND(A20&lt;&gt;"",B20&lt;&gt;"Saída",COUNTIF($A$11:A20,A20)=1),1,0)</x:f>
        <x:v>1</x:v>
      </x:c>
      <x:c r="D20" s="3" t="n">
        <x:f>IF(AND(A20&lt;&gt;"",B20="Saída",COUNTIF($A$11:A20,A20)=1),1,0)</x:f>
        <x:v>0</x:v>
      </x:c>
    </x:row>
    <x:row r="21" ht="32" customHeight="1">
      <x:c r="A21" s="10" t="str">
        <x:v>estrutura</x:v>
      </x:c>
      <x:c r="B21" s="10" t="str">
        <x:v>Entrada</x:v>
      </x:c>
      <x:c r="C21" s="3" t="n">
        <x:f>IF(AND(A21&lt;&gt;"",B21&lt;&gt;"Saída",COUNTIF($A$11:A21,A21)=1),1,0)</x:f>
        <x:v>1</x:v>
      </x:c>
      <x:c r="D21" s="3" t="n">
        <x:f>IF(AND(A21&lt;&gt;"",B21="Saída",COUNTIF($A$11:A21,A21)=1),1,0)</x:f>
        <x:v>0</x:v>
      </x:c>
    </x:row>
    <x:row r="22" ht="32" customHeight="1">
      <x:c r="A22" s="10" t="str">
        <x:v>tamanhos da grade</x:v>
      </x:c>
      <x:c r="B22" s="10" t="str">
        <x:v>Entrada</x:v>
      </x:c>
      <x:c r="C22" s="3" t="n">
        <x:f>IF(AND(A22&lt;&gt;"",B22&lt;&gt;"Saída",COUNTIF($A$11:A22,A22)=1),1,0)</x:f>
        <x:v>1</x:v>
      </x:c>
      <x:c r="D22" s="3" t="n">
        <x:f>IF(AND(A22&lt;&gt;"",B22="Saída",COUNTIF($A$11:A22,A22)=1),1,0)</x:f>
        <x:v>0</x:v>
      </x:c>
    </x:row>
    <x:row r="23" ht="32" customHeight="1">
      <x:c r="A23" s="10" t="str">
        <x:v>posição inicial</x:v>
      </x:c>
      <x:c r="B23" s="10" t="str">
        <x:v>Entrada</x:v>
      </x:c>
      <x:c r="C23" s="3" t="n">
        <x:f>IF(AND(A23&lt;&gt;"",B23&lt;&gt;"Saída",COUNTIF($A$11:A23,A23)=1),1,0)</x:f>
        <x:v>1</x:v>
      </x:c>
      <x:c r="D23" s="3" t="n">
        <x:f>IF(AND(A23&lt;&gt;"",B23="Saída",COUNTIF($A$11:A23,A23)=1),1,0)</x:f>
        <x:v>0</x:v>
      </x:c>
    </x:row>
    <x:row r="24" ht="32" customHeight="1">
      <x:c r="A24" s="10" t="str">
        <x:v>quantidades iniciais</x:v>
      </x:c>
      <x:c r="B24" s="10" t="str">
        <x:v>Entrada</x:v>
      </x:c>
      <x:c r="C24" s="3" t="n">
        <x:f>IF(AND(A24&lt;&gt;"",B24&lt;&gt;"Saída",COUNTIF($A$11:A24,A24)=1),1,0)</x:f>
        <x:v>1</x:v>
      </x:c>
      <x:c r="D24" s="3" t="n">
        <x:f>IF(AND(A24&lt;&gt;"",B24="Saída",COUNTIF($A$11:A24,A24)=1),1,0)</x:f>
        <x:v>0</x:v>
      </x:c>
    </x:row>
    <x:row r="25" ht="32" customHeight="1">
      <x:c r="A25" s="10" t="str">
        <x:v>acionamento</x:v>
      </x:c>
      <x:c r="B25" s="10" t="str">
        <x:v>Controle</x:v>
      </x:c>
      <x:c r="C25" s="3" t="n">
        <x:f>IF(AND(A25&lt;&gt;"",B25&lt;&gt;"Saída",COUNTIF($A$11:A25,A25)=1),1,0)</x:f>
        <x:v>1</x:v>
      </x:c>
      <x:c r="D25" s="3" t="n">
        <x:f>IF(AND(A25&lt;&gt;"",B25="Saída",COUNTIF($A$11:A25,A25)=1),1,0)</x:f>
        <x:v>0</x:v>
      </x:c>
    </x:row>
    <x:row r="26" ht="32" customHeight="1">
      <x:c r="A26" s="10" t="str">
        <x:v>mensagem de resultado</x:v>
      </x:c>
      <x:c r="B26" s="10" t="str">
        <x:v>Saída</x:v>
      </x:c>
      <x:c r="C26" s="3" t="n">
        <x:f>IF(AND(A26&lt;&gt;"",B26&lt;&gt;"Saída",COUNTIF($A$11:A26,A26)=1),1,0)</x:f>
        <x:v>0</x:v>
      </x:c>
      <x:c r="D26" s="3" t="n">
        <x:f>IF(AND(A26&lt;&gt;"",B26="Saída",COUNTIF($A$11:A26,A26)=1),1,0)</x:f>
        <x:v>1</x:v>
      </x:c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A04</x:v>
      </x:c>
      <x:c r="B49" s="3" t="str">
        <x:v>Estoque por posição / vínculos</x:v>
      </x:c>
      <x:c r="C49" s="3" t="n">
        <x:v>1</x:v>
      </x:c>
      <x:c r="D49" s="3" t="n">
        <x:v>1</x:v>
      </x:c>
    </x:row>
    <x:row r="50" ht="23" customHeight="1">
      <x:c r="A50" s="3" t="str">
        <x:v>A05</x:v>
      </x:c>
      <x:c r="B50" s="3" t="str">
        <x:v>Movimentações</x:v>
      </x:c>
      <x:c r="C50" s="3" t="n">
        <x:v>1</x:v>
      </x:c>
      <x:c r="D50" s="3" t="n">
        <x:v>1</x:v>
      </x:c>
    </x:row>
    <x:row r="51" ht="23" customHeight="1">
      <x:c r="A51" s="3" t="str">
        <x:v>A09</x:v>
      </x:c>
      <x:c r="B51" s="3" t="str">
        <x:v>Auditoria consultável</x:v>
      </x:c>
      <x:c r="C51" s="3" t="n">
        <x:v>1</x:v>
      </x:c>
      <x:c r="D51" s="3" t="n">
        <x:v>1</x:v>
      </x:c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16</x:v>
      </x:c>
      <x:c r="C60" s="3" t="str">
        <x:v>AR distintos</x:v>
      </x:c>
      <x:c r="D60" s="3" t="n">
        <x:f>COUNTA(A46:A56)</x:f>
        <x:v>6</x:v>
      </x:c>
    </x:row>
    <x:row r="61" ht="23" customHeight="1">
      <x:c r="A61" s="3" t="str">
        <x:v>TD entrada CE</x:v>
      </x:c>
      <x:c r="B61" s="3" t="n">
        <x:f>SUM(C11:C42)</x:f>
        <x:v>15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6</x:v>
      </x:c>
      <x:c r="C62" s="3" t="str">
        <x:v>AR saída CE</x:v>
      </x:c>
      <x:c r="D62" s="3" t="n">
        <x:f>SUM(D46:D56)</x:f>
        <x:v>6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nome; marca; categoria; SKU; código de barras; cor; tamanho; unidade; preço; características; estrutura; tamanhos da grade; posição inicial; quantidades iniciais</x:v>
      </x:c>
      <x:c r="C70" s="6"/>
      <x:c r="D70" s="7"/>
    </x:row>
    <x:row r="71" ht="50" customHeight="1">
      <x:c r="A71" s="5" t="str">
        <x:v>Acionamento</x:v>
      </x:c>
      <x:c r="B71" s="6" t="str">
        <x:v>Incluir produto, inclusive grade e saldo inicial. Comando real: /produtos; /excluir/produto/{id}</x:v>
      </x:c>
      <x:c r="C71" s="6"/>
      <x:c r="D71" s="7"/>
    </x:row>
    <x:row r="72" ht="94" customHeight="1">
      <x:c r="A72" s="5" t="str">
        <x:v>Saída / estado esperado</x:v>
      </x:c>
      <x:c r="B72" s="6" t="str">
        <x:v>Produto salvo. Uma grade pode criar vários produtos e saldos; tipos de dados contam uma vez.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http://localhost:8080/produtos
2026-10-25T22:02:45.673Z.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dc1c1e45a8d4b71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EE02 — Alterar produto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produto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/produtos; /excluir/produto/{id}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ProdutoService.salvar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A01: modelo; A02: unidade anterior; A04: vínculos para validar mudança de unidade; A09: registro da alteração.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marca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categoria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SKU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código de barras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cor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tamanho</x:v>
      </x:c>
      <x:c r="B18" s="10" t="str">
        <x:v>Entrada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unidade</x:v>
      </x:c>
      <x:c r="B19" s="10" t="str">
        <x:v>Entrada</x:v>
      </x:c>
      <x:c r="C19" s="3" t="n">
        <x:f>IF(AND(A19&lt;&gt;"",B19&lt;&gt;"Saída",COUNTIF($A$11:A19,A19)=1),1,0)</x:f>
        <x:v>1</x:v>
      </x:c>
      <x:c r="D19" s="3" t="n">
        <x:f>IF(AND(A19&lt;&gt;"",B19="Saída",COUNTIF($A$11:A19,A19)=1),1,0)</x:f>
        <x:v>0</x:v>
      </x:c>
    </x:row>
    <x:row r="20" ht="32" customHeight="1">
      <x:c r="A20" s="10" t="str">
        <x:v>preço</x:v>
      </x:c>
      <x:c r="B20" s="10" t="str">
        <x:v>Entrada</x:v>
      </x:c>
      <x:c r="C20" s="3" t="n">
        <x:f>IF(AND(A20&lt;&gt;"",B20&lt;&gt;"Saída",COUNTIF($A$11:A20,A20)=1),1,0)</x:f>
        <x:v>1</x:v>
      </x:c>
      <x:c r="D20" s="3" t="n">
        <x:f>IF(AND(A20&lt;&gt;"",B20="Saída",COUNTIF($A$11:A20,A20)=1),1,0)</x:f>
        <x:v>0</x:v>
      </x:c>
    </x:row>
    <x:row r="21" ht="32" customHeight="1">
      <x:c r="A21" s="10" t="str">
        <x:v>características</x:v>
      </x:c>
      <x:c r="B21" s="10" t="str">
        <x:v>Entrada</x:v>
      </x:c>
      <x:c r="C21" s="3" t="n">
        <x:f>IF(AND(A21&lt;&gt;"",B21&lt;&gt;"Saída",COUNTIF($A$11:A21,A21)=1),1,0)</x:f>
        <x:v>1</x:v>
      </x:c>
      <x:c r="D21" s="3" t="n">
        <x:f>IF(AND(A21&lt;&gt;"",B21="Saída",COUNTIF($A$11:A21,A21)=1),1,0)</x:f>
        <x:v>0</x:v>
      </x:c>
    </x:row>
    <x:row r="22" ht="32" customHeight="1">
      <x:c r="A22" s="10" t="str">
        <x:v>acionamento</x:v>
      </x:c>
      <x:c r="B22" s="10" t="str">
        <x:v>Controle</x:v>
      </x:c>
      <x:c r="C22" s="3" t="n">
        <x:f>IF(AND(A22&lt;&gt;"",B22&lt;&gt;"Saída",COUNTIF($A$11:A22,A22)=1),1,0)</x:f>
        <x:v>1</x:v>
      </x:c>
      <x:c r="D22" s="3" t="n">
        <x:f>IF(AND(A22&lt;&gt;"",B22="Saída",COUNTIF($A$11:A22,A22)=1),1,0)</x:f>
        <x:v>0</x:v>
      </x:c>
    </x:row>
    <x:row r="23" ht="32" customHeight="1">
      <x:c r="A23" s="10" t="str">
        <x:v>mensagem de resultado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A09</x:v>
      </x:c>
      <x:c r="B49" s="3" t="str">
        <x:v>Auditoria consultável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13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12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nome; marca; categoria; SKU; código de barras; cor; tamanho; unidade; preço; características</x:v>
      </x:c>
      <x:c r="C70" s="6"/>
      <x:c r="D70" s="7"/>
    </x:row>
    <x:row r="71" ht="50" customHeight="1">
      <x:c r="A71" s="5" t="str">
        <x:v>Acionamento</x:v>
      </x:c>
      <x:c r="B71" s="6" t="str">
        <x:v>Alterar produto. Comando real: /produtos; /excluir/produto/{id}</x:v>
      </x:c>
      <x:c r="C71" s="6"/>
      <x:c r="D71" s="7"/>
    </x:row>
    <x:row r="72" ht="94" customHeight="1">
      <x:c r="A72" s="5" t="str">
        <x:v>Saída / estado esperado</x:v>
      </x:c>
      <x:c r="B72" s="6" t="str">
        <x:v>Produto salvo; nova associação de modelo e atributos persistidos.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http://localhost:8080/produtos
2026-10-25T22:02:45.673Z.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1aec1e151c2346c5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EE03 — Excluir produto logicamente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produto logicamente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/produtos; /excluir/produto/{id}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ProdutoService.excluir</x:v>
      </x:c>
      <x:c r="C7" s="6"/>
      <x:c r="D7" s="7"/>
    </x:row>
    <x:row r="8" ht="110" customHeight="1">
      <x:c r="A8" s="5" t="str">
        <x:v>Dados internos / regra</x:v>
      </x:c>
      <x:c r="B8" s="6" t="str">
        <x:v>A02: ativo; A04: quantidade e vínculos removidos se vazios; A09: registro da exclusão.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A04</x:v>
      </x:c>
      <x:c r="B47" s="3" t="str">
        <x:v>Estoque por posição / vínculos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</x:v>
      </x:c>
      <x:c r="C70" s="6"/>
      <x:c r="D70" s="7"/>
    </x:row>
    <x:row r="71" ht="50" customHeight="1">
      <x:c r="A71" s="5" t="str">
        <x:v>Acionamento</x:v>
      </x:c>
      <x:c r="B71" s="6" t="str">
        <x:v>Excluir produto logicamente. Comando real: /produtos; /excluir/produto/{id}</x:v>
      </x:c>
      <x:c r="C71" s="6"/>
      <x:c r="D71" s="7"/>
    </x:row>
    <x:row r="72" ht="94" customHeight="1">
      <x:c r="A72" s="5" t="str">
        <x:v>Saída / estado esperado</x:v>
      </x:c>
      <x:c r="B72" s="6" t="str">
        <x:v>Produto desativado; vínculos vazios removidos; histórico preservado.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http://localhost:8080/produtos
2026-10-25T22:02:45.673Z.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8201ff5405f941dc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EE04 — Incluir modelo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modelo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/modelos; /excluir/modelo/{id}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ModeloProdutoService.salvar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A01: loja, nome, marca e categoria; identificação do modelo gerada no cadastro. A09: loja, responsável, ação modelo.salvar, detalhe com a identificação do modelo e data gerada. Esses dados de auditoria são mantidos internamente e não são campos extras recebidos pela interface.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nome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marca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categoria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5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nome; marca; categoria</x:v>
      </x:c>
      <x:c r="C70" s="6"/>
      <x:c r="D70" s="7"/>
    </x:row>
    <x:row r="71" ht="50" customHeight="1">
      <x:c r="A71" s="5" t="str">
        <x:v>Acionamento</x:v>
      </x:c>
      <x:c r="B71" s="6" t="str">
        <x:v>Incluir modelo. Comando real: /modelos; /excluir/modelo/{id}</x:v>
      </x:c>
      <x:c r="C71" s="6"/>
      <x:c r="D71" s="7"/>
    </x:row>
    <x:row r="72" ht="94" customHeight="1">
      <x:c r="A72" s="5" t="str">
        <x:v>Saída / estado esperado</x:v>
      </x:c>
      <x:c r="B72" s="6" t="str">
        <x:v>Modelo salvo.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http://localhost:8080/modelos
2026-10-25T22:02:49.041Z. Modelo salvo pela aplicação; operação realmente executada.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00b285ce7e44540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EE05 — Alterar modelo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modelo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/modelos; /excluir/modelo/{id}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ModeloProdutoService.salvar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A01: código e cadastro anterior; A09: registro de alteração.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modelo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marca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categoria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acionamento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mensagem de resultado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5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modelo; nome; marca; categoria</x:v>
      </x:c>
      <x:c r="C70" s="6"/>
      <x:c r="D70" s="7"/>
    </x:row>
    <x:row r="71" ht="50" customHeight="1">
      <x:c r="A71" s="5" t="str">
        <x:v>Acionamento</x:v>
      </x:c>
      <x:c r="B71" s="6" t="str">
        <x:v>Alterar modelo. Comando real: /modelos; /excluir/modelo/{id}</x:v>
      </x:c>
      <x:c r="C71" s="6"/>
      <x:c r="D71" s="7"/>
    </x:row>
    <x:row r="72" ht="94" customHeight="1">
      <x:c r="A72" s="5" t="str">
        <x:v>Saída / estado esperado</x:v>
      </x:c>
      <x:c r="B72" s="6" t="str">
        <x:v>Modelo salvo.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http://localhost:8080/modelos
2026-10-25T22:02:49.737Z. Alteração enviada e concluída.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4b182d7e8b074944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EE06 — Excluir modelo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modelo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/modelos; /excluir/modelo/{id}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ModeloProdutoService.excluir</x:v>
      </x:c>
      <x:c r="C7" s="6"/>
      <x:c r="D7" s="7"/>
    </x:row>
    <x:row r="8" ht="110" customHeight="1">
      <x:c r="A8" s="5" t="str">
        <x:v>Dados internos / regra</x:v>
      </x:c>
      <x:c r="B8" s="6" t="str">
        <x:v>A02: referência ao modelo bloqueia exclusão; A01: código; A09: registro da exclusão.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modelo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modelo</x:v>
      </x:c>
      <x:c r="C70" s="6"/>
      <x:c r="D70" s="7"/>
    </x:row>
    <x:row r="71" ht="50" customHeight="1">
      <x:c r="A71" s="5" t="str">
        <x:v>Acionamento</x:v>
      </x:c>
      <x:c r="B71" s="6" t="str">
        <x:v>Excluir modelo. Comando real: /modelos; /excluir/modelo/{id}</x:v>
      </x:c>
      <x:c r="C71" s="6"/>
      <x:c r="D71" s="7"/>
    </x:row>
    <x:row r="72" ht="94" customHeight="1">
      <x:c r="A72" s="5" t="str">
        <x:v>Saída / estado esperado</x:v>
      </x:c>
      <x:c r="B72" s="6" t="str">
        <x:v>Modelo excluído fisicamente se não estiver vinculado a produtos.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http://localhost:8080/modelos
2026-10-25T22:02:50.066Z. Exclusão física realmente executada; registro temporário removido.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2c12e8b3e7a442de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EE07 — Incluir posição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posição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/posicoes; /excluir/posicao/{id}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PosicaoService.salvar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A03: loja, código, setor, linha, coluna, capacidade, unidade, dispositivo, pino e ativo; identificação gerada no cadastro. A09: loja, responsável, ação posicao.salvar, detalhe com a identificação da posição e data gerada. Auditoria é manutenção interna, sem TD extras na interface.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código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setor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linha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coluna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capacidade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unidade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dispositivo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pino</x:v>
      </x:c>
      <x:c r="B18" s="10" t="str">
        <x:v>Entrada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acionamento</x:v>
      </x:c>
      <x:c r="B19" s="10" t="str">
        <x:v>Controle</x:v>
      </x:c>
      <x:c r="C19" s="3" t="n">
        <x:f>IF(AND(A19&lt;&gt;"",B19&lt;&gt;"Saída",COUNTIF($A$11:A19,A19)=1),1,0)</x:f>
        <x:v>1</x:v>
      </x:c>
      <x:c r="D19" s="3" t="n">
        <x:f>IF(AND(A19&lt;&gt;"",B19="Saída",COUNTIF($A$11:A19,A19)=1),1,0)</x:f>
        <x:v>0</x:v>
      </x:c>
    </x:row>
    <x:row r="20" ht="32" customHeight="1">
      <x:c r="A20" s="10" t="str">
        <x:v>mensagem de resultado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A03</x:v>
      </x:c>
      <x:c r="B46" s="3" t="str">
        <x:v>Posições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10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9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código; setor; linha; coluna; capacidade; unidade; dispositivo; pino</x:v>
      </x:c>
      <x:c r="C70" s="6"/>
      <x:c r="D70" s="7"/>
    </x:row>
    <x:row r="71" ht="50" customHeight="1">
      <x:c r="A71" s="5" t="str">
        <x:v>Acionamento</x:v>
      </x:c>
      <x:c r="B71" s="6" t="str">
        <x:v>Incluir posição. Comando real: /posicoes; /excluir/posicao/{id}</x:v>
      </x:c>
      <x:c r="C71" s="6"/>
      <x:c r="D71" s="7"/>
    </x:row>
    <x:row r="72" ht="94" customHeight="1">
      <x:c r="A72" s="5" t="str">
        <x:v>Saída / estado esperado</x:v>
      </x:c>
      <x:c r="B72" s="6" t="str">
        <x:v>Posição salva.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http://localhost:8080/posicoes
2026-10-25T22:02:45.805Z.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564d53f3ebea4166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EE08 — Alterar posição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posição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/posicoes; /excluir/posicao/{id}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PosicaoService.salvar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A03: unidade anterior; A04: vínculos existentes; A09: registro da alteração.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posição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código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setor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linha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coluna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capacidade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unidade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dispositivo</x:v>
      </x:c>
      <x:c r="B18" s="10" t="str">
        <x:v>Entrada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pino</x:v>
      </x:c>
      <x:c r="B19" s="10" t="str">
        <x:v>Entrada</x:v>
      </x:c>
      <x:c r="C19" s="3" t="n">
        <x:f>IF(AND(A19&lt;&gt;"",B19&lt;&gt;"Saída",COUNTIF($A$11:A19,A19)=1),1,0)</x:f>
        <x:v>1</x:v>
      </x:c>
      <x:c r="D19" s="3" t="n">
        <x:f>IF(AND(A19&lt;&gt;"",B19="Saída",COUNTIF($A$11:A19,A19)=1),1,0)</x:f>
        <x:v>0</x:v>
      </x:c>
    </x:row>
    <x:row r="20" ht="32" customHeight="1">
      <x:c r="A20" s="10" t="str">
        <x:v>acionamento</x:v>
      </x:c>
      <x:c r="B20" s="10" t="str">
        <x:v>Controle</x:v>
      </x:c>
      <x:c r="C20" s="3" t="n">
        <x:f>IF(AND(A20&lt;&gt;"",B20&lt;&gt;"Saída",COUNTIF($A$11:A20,A20)=1),1,0)</x:f>
        <x:v>1</x:v>
      </x:c>
      <x:c r="D20" s="3" t="n">
        <x:f>IF(AND(A20&lt;&gt;"",B20="Saída",COUNTIF($A$11:A20,A20)=1),1,0)</x:f>
        <x:v>0</x:v>
      </x:c>
    </x:row>
    <x:row r="21" ht="32" customHeight="1">
      <x:c r="A21" s="10" t="str">
        <x:v>mensagem de resultado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A03</x:v>
      </x:c>
      <x:c r="B46" s="3" t="str">
        <x:v>Posições</x:v>
      </x:c>
      <x:c r="C46" s="3" t="n">
        <x:v>1</x:v>
      </x:c>
      <x:c r="D46" s="3" t="n">
        <x:v>1</x:v>
      </x:c>
    </x:row>
    <x:row r="47" ht="23" customHeight="1">
      <x:c r="A47" s="3" t="str">
        <x:v>A04</x:v>
      </x:c>
      <x:c r="B47" s="3" t="str">
        <x:v>Estoque por posição / vínculos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11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10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posição; código; setor; linha; coluna; capacidade; unidade; dispositivo; pino</x:v>
      </x:c>
      <x:c r="C70" s="6"/>
      <x:c r="D70" s="7"/>
    </x:row>
    <x:row r="71" ht="50" customHeight="1">
      <x:c r="A71" s="5" t="str">
        <x:v>Acionamento</x:v>
      </x:c>
      <x:c r="B71" s="6" t="str">
        <x:v>Alterar posição. Comando real: /posicoes; /excluir/posicao/{id}</x:v>
      </x:c>
      <x:c r="C71" s="6"/>
      <x:c r="D71" s="7"/>
    </x:row>
    <x:row r="72" ht="94" customHeight="1">
      <x:c r="A72" s="5" t="str">
        <x:v>Saída / estado esperado</x:v>
      </x:c>
      <x:c r="B72" s="6" t="str">
        <x:v>Posição salva; troca de unidade exige ausência de vínculos.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http://localhost:8080/posicoes
2026-10-25T22:02:45.805Z.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d0735ddd35444a7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EE09 — Excluir posição logicamente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posição logicamente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/posicoes; /excluir/posicao/{id}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PosicaoService.excluir</x:v>
      </x:c>
      <x:c r="C7" s="6"/>
      <x:c r="D7" s="7"/>
    </x:row>
    <x:row r="8" ht="110" customHeight="1">
      <x:c r="A8" s="5" t="str">
        <x:v>Dados internos / regra</x:v>
      </x:c>
      <x:c r="B8" s="6" t="str">
        <x:v>A03: ativo; A04: quantidade e vínculos vazios; A09: registro da exclusão.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posição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A03</x:v>
      </x:c>
      <x:c r="B46" s="3" t="str">
        <x:v>Posições</x:v>
      </x:c>
      <x:c r="C46" s="3" t="n">
        <x:v>1</x:v>
      </x:c>
      <x:c r="D46" s="3" t="n">
        <x:v>1</x:v>
      </x:c>
    </x:row>
    <x:row r="47" ht="23" customHeight="1">
      <x:c r="A47" s="3" t="str">
        <x:v>A04</x:v>
      </x:c>
      <x:c r="B47" s="3" t="str">
        <x:v>Estoque por posição / vínculos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posição</x:v>
      </x:c>
      <x:c r="C70" s="6"/>
      <x:c r="D70" s="7"/>
    </x:row>
    <x:row r="71" ht="50" customHeight="1">
      <x:c r="A71" s="5" t="str">
        <x:v>Acionamento</x:v>
      </x:c>
      <x:c r="B71" s="6" t="str">
        <x:v>Excluir posição logicamente. Comando real: /posicoes; /excluir/posicao/{id}</x:v>
      </x:c>
      <x:c r="C71" s="6"/>
      <x:c r="D71" s="7"/>
    </x:row>
    <x:row r="72" ht="94" customHeight="1">
      <x:c r="A72" s="5" t="str">
        <x:v>Saída / estado esperado</x:v>
      </x:c>
      <x:c r="B72" s="6" t="str">
        <x:v>Posição desativada; histórico preservado; exige saldo zero.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http://localhost:8080/posicoes
2026-10-25T22:02:45.805Z.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b8ba68e6f451421f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EE10 — Incluir vínculo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vínculo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/vinculos (create/update/delete)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VinculoService.salvar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A02: identificação do produto, unidade e ativo. A03: identificação da posição, unidade e ativo. A04: loja, produto, posição e quantidade inicial zero. A09: loja, responsável, ação vinculo.criar, detalhe produto:posição e data gerada. O usuário informa somente produto/posição; quantidade não é entrada desta EE.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A09</x:v>
      </x:c>
      <x:c r="B49" s="3" t="str">
        <x:v>Auditoria consultável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4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</x:v>
      </x:c>
      <x:c r="C70" s="6"/>
      <x:c r="D70" s="7"/>
    </x:row>
    <x:row r="71" ht="50" customHeight="1">
      <x:c r="A71" s="5" t="str">
        <x:v>Acionamento</x:v>
      </x:c>
      <x:c r="B71" s="6" t="str">
        <x:v>Incluir vínculo. Comando real: /vinculos (create/update/delete)</x:v>
      </x:c>
      <x:c r="C71" s="6"/>
      <x:c r="D71" s="7"/>
    </x:row>
    <x:row r="72" ht="94" customHeight="1">
      <x:c r="A72" s="5" t="str">
        <x:v>Saída / estado esperado</x:v>
      </x:c>
      <x:c r="B72" s="6" t="str">
        <x:v>Vínculo criado com quantidade zero.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http://localhost:8080/vinculos
2026-10-25T22:02:46.015Z.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1e91b5cc93f24bbd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EE11 — Alterar vínculo vazio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vínculo vazio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/vinculos (create/update/delete)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VinculoService.editar</x:v>
      </x:c>
      <x:c r="C7" s="6"/>
      <x:c r="D7" s="7"/>
    </x:row>
    <x:row r="8" ht="110" customHeight="1">
      <x:c r="A8" s="5" t="str">
        <x:v>Dados internos / regra</x:v>
      </x:c>
      <x:c r="B8" s="6" t="str">
        <x:v>A02/A03: unidades do destino; A04: saldo original e chave do destino;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 original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 original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produto destino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posição destino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acionamento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mensagem de resultado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A09</x:v>
      </x:c>
      <x:c r="B49" s="3" t="str">
        <x:v>Auditoria consultável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5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 original; posição original; produto destino; posição destino</x:v>
      </x:c>
      <x:c r="C70" s="6"/>
      <x:c r="D70" s="7"/>
    </x:row>
    <x:row r="71" ht="50" customHeight="1">
      <x:c r="A71" s="5" t="str">
        <x:v>Acionamento</x:v>
      </x:c>
      <x:c r="B71" s="6" t="str">
        <x:v>Alterar vínculo vazio. Comando real: /vinculos (create/update/delete)</x:v>
      </x:c>
      <x:c r="C71" s="6"/>
      <x:c r="D71" s="7"/>
    </x:row>
    <x:row r="72" ht="94" customHeight="1">
      <x:c r="A72" s="5" t="str">
        <x:v>Saída / estado esperado</x:v>
      </x:c>
      <x:c r="B72" s="6" t="str">
        <x:v>Vínculo original vazio substituído por novo produto/posição, em transação.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http://localhost:8080/vinculos
2026-10-25T22:02:46.015Z.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5a1327004d1141b7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EE12 — Excluir vínculo vazio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vínculo vazio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/vinculos (create/update/delete)</x:v>
      </x:c>
      <x:c r="C5" s="6"/>
      <x:c r="D5" s="7"/>
    </x:row>
    <x:row r="6" ht="58" customHeight="1">
      <x:c r="A6" s="5" t="str">
        <x:v>Permissões</x:v>
      </x:c>
      <x:c r="B6" s="6" t="str">
        <x:v>Permissão cadastros para manutenção; consultar para leitura quando aplicável. Loja sempre validada.</x:v>
      </x:c>
      <x:c r="C6" s="6"/>
      <x:c r="D6" s="7"/>
    </x:row>
    <x:row r="7" ht="62" customHeight="1">
      <x:c r="A7" s="5" t="str">
        <x:v>Evidência atual</x:v>
      </x:c>
      <x:c r="B7" s="6" t="str">
        <x:v>VinculoService.salvar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A02/A03: identificação; A04: saldo;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A09</x:v>
      </x:c>
      <x:c r="B49" s="3" t="str">
        <x:v>Auditoria consultável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4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</x:v>
      </x:c>
      <x:c r="C70" s="6"/>
      <x:c r="D70" s="7"/>
    </x:row>
    <x:row r="71" ht="50" customHeight="1">
      <x:c r="A71" s="5" t="str">
        <x:v>Acionamento</x:v>
      </x:c>
      <x:c r="B71" s="6" t="str">
        <x:v>Excluir vínculo vazio. Comando real: /vinculos (create/update/delete)</x:v>
      </x:c>
      <x:c r="C71" s="6"/>
      <x:c r="D71" s="7"/>
    </x:row>
    <x:row r="72" ht="94" customHeight="1">
      <x:c r="A72" s="5" t="str">
        <x:v>Saída / estado esperado</x:v>
      </x:c>
      <x:c r="B72" s="6" t="str">
        <x:v>Vínculo vazio removido fisicamente.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http://localhost:8080/vinculos
2026-10-25T22:02:46.015Z.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f4adefd755c48f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EE13 — Incluir usuário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usuário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/usuarios (save/delete)</x:v>
      </x:c>
      <x:c r="C5" s="6"/>
      <x:c r="D5" s="7"/>
    </x:row>
    <x:row r="6" ht="58" customHeight="1">
      <x:c r="A6" s="5" t="str">
        <x:v>Permissões</x:v>
      </x:c>
      <x:c r="B6" s="6" t="str">
        <x:v>Permissão usuarios; proteção do último administrador e impedimento de autoexclusão.</x:v>
      </x:c>
      <x:c r="C6" s="6"/>
      <x:c r="D6" s="7"/>
    </x:row>
    <x:row r="7" ht="62" customHeight="1">
      <x:c r="A7" s="5" t="str">
        <x:v>Evidência atual</x:v>
      </x:c>
      <x:c r="B7" s="6" t="str">
        <x:v>UsuarioService.salvar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A08: identificação da loja e ativo. A06: loja, nome de usuário, senha (persistida como hash), perfil e ativo; identificação gerada. A09: loja, responsável, ação usuario.salvar, detalhe nome/perfil e data gerada. Hash é representação técnica da senha, não um segundo TD.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nome de usuário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perfil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senha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5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nome de usuário; perfil; senha</x:v>
      </x:c>
      <x:c r="C70" s="6"/>
      <x:c r="D70" s="7"/>
    </x:row>
    <x:row r="71" ht="50" customHeight="1">
      <x:c r="A71" s="5" t="str">
        <x:v>Acionamento</x:v>
      </x:c>
      <x:c r="B71" s="6" t="str">
        <x:v>Incluir usuário. Comando real: /usuarios (save/delete)</x:v>
      </x:c>
      <x:c r="C71" s="6"/>
      <x:c r="D71" s="7"/>
    </x:row>
    <x:row r="72" ht="94" customHeight="1">
      <x:c r="A72" s="5" t="str">
        <x:v>Saída / estado esperado</x:v>
      </x:c>
      <x:c r="B72" s="6" t="str">
        <x:v>Usuário criado com senha protegida por BCrypt.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2026-10-25T22:02:46.381Z.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91cb6be58339458b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EE14 — Alterar usuário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usuário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/usuarios (save/delete)</x:v>
      </x:c>
      <x:c r="C5" s="6"/>
      <x:c r="D5" s="7"/>
    </x:row>
    <x:row r="6" ht="58" customHeight="1">
      <x:c r="A6" s="5" t="str">
        <x:v>Permissões</x:v>
      </x:c>
      <x:c r="B6" s="6" t="str">
        <x:v>Permissão usuarios; proteção do último administrador e impedimento de autoexclusão.</x:v>
      </x:c>
      <x:c r="C6" s="6"/>
      <x:c r="D6" s="7"/>
    </x:row>
    <x:row r="7" ht="62" customHeight="1">
      <x:c r="A7" s="5" t="str">
        <x:v>Evidência atual</x:v>
      </x:c>
      <x:c r="B7" s="6" t="str">
        <x:v>UsuarioService.salvar</x:v>
      </x:c>
      <x:c r="C7" s="6"/>
      <x:c r="D7" s="7"/>
    </x:row>
    <x:row r="8" ht="110" customHeight="1">
      <x:c r="A8" s="5" t="str">
        <x:v>Dados internos / regra</x:v>
      </x:c>
      <x:c r="B8" s="6" t="str">
        <x:v>A06: perfil, senha anterior e administradores ativos; A08: loja;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usuário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 de usuário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perfil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senha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acionamento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mensagem de resultado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5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usuário; nome de usuário; perfil; senha</x:v>
      </x:c>
      <x:c r="C70" s="6"/>
      <x:c r="D70" s="7"/>
    </x:row>
    <x:row r="71" ht="50" customHeight="1">
      <x:c r="A71" s="5" t="str">
        <x:v>Acionamento</x:v>
      </x:c>
      <x:c r="B71" s="6" t="str">
        <x:v>Alterar usuário. Comando real: /usuarios (save/delete)</x:v>
      </x:c>
      <x:c r="C71" s="6"/>
      <x:c r="D71" s="7"/>
    </x:row>
    <x:row r="72" ht="94" customHeight="1">
      <x:c r="A72" s="5" t="str">
        <x:v>Saída / estado esperado</x:v>
      </x:c>
      <x:c r="B72" s="6" t="str">
        <x:v>Usuário atualizado; sessões anteriores revogadas.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2026-10-25T22:02:46.381Z.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b59c42ec3ce24c5a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EE15 — Excluir usuário logicamente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usuário logicamente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/usuarios (save/delete)</x:v>
      </x:c>
      <x:c r="C5" s="6"/>
      <x:c r="D5" s="7"/>
    </x:row>
    <x:row r="6" ht="58" customHeight="1">
      <x:c r="A6" s="5" t="str">
        <x:v>Permissões</x:v>
      </x:c>
      <x:c r="B6" s="6" t="str">
        <x:v>Permissão usuarios; proteção do último administrador e impedimento de autoexclusão.</x:v>
      </x:c>
      <x:c r="C6" s="6"/>
      <x:c r="D6" s="7"/>
    </x:row>
    <x:row r="7" ht="62" customHeight="1">
      <x:c r="A7" s="5" t="str">
        <x:v>Evidência atual</x:v>
      </x:c>
      <x:c r="B7" s="6" t="str">
        <x:v>UsuarioService.salvar(action=delete)</x:v>
      </x:c>
      <x:c r="C7" s="6"/>
      <x:c r="D7" s="7"/>
    </x:row>
    <x:row r="8" ht="110" customHeight="1">
      <x:c r="A8" s="5" t="str">
        <x:v>Dados internos / regra</x:v>
      </x:c>
      <x:c r="B8" s="6" t="str">
        <x:v>O formulário envia nome/perfil para validação; A06: ativo/perfil/administradores; A08: loja;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usuário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 de usuário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perfil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5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usuário; nome de usuário; perfil</x:v>
      </x:c>
      <x:c r="C70" s="6"/>
      <x:c r="D70" s="7"/>
    </x:row>
    <x:row r="71" ht="50" customHeight="1">
      <x:c r="A71" s="5" t="str">
        <x:v>Acionamento</x:v>
      </x:c>
      <x:c r="B71" s="6" t="str">
        <x:v>Excluir usuário logicamente. Comando real: /usuarios (save/delete)</x:v>
      </x:c>
      <x:c r="C71" s="6"/>
      <x:c r="D71" s="7"/>
    </x:row>
    <x:row r="72" ht="94" customHeight="1">
      <x:c r="A72" s="5" t="str">
        <x:v>Saída / estado esperado</x:v>
      </x:c>
      <x:c r="B72" s="6" t="str">
        <x:v>Usuário desativado logicamente; histórico preservado.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2026-10-25T22:02:46.381Z.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35a309960e64776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EE16 — Incluir loja e administrador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Incluir loja e administrador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/global/lojas; /global/lojas/{id}/excluir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LojaService.salvar</x:v>
      </x:c>
      <x:c r="C7" s="6"/>
      <x:c r="D7" s="7"/>
    </x:row>
    <x:row r="8" ht="110" customHeight="1">
      <x:c r="A8" s="5" t="str">
        <x:v>Dados internos / regra</x:v>
      </x:c>
      <x:c r="B8" s="6" t="str">
        <x:v>Mantém A08, cria A06, inicializa A07, registra A09.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identificador público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IoT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relatórios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ocupação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fracionados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usuário administrador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senha administrador</x:v>
      </x:c>
      <x:c r="B18" s="10" t="str">
        <x:v>Entrada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acionamento</x:v>
      </x:c>
      <x:c r="B19" s="10" t="str">
        <x:v>Controle</x:v>
      </x:c>
      <x:c r="C19" s="3" t="n">
        <x:f>IF(AND(A19&lt;&gt;"",B19&lt;&gt;"Saída",COUNTIF($A$11:A19,A19)=1),1,0)</x:f>
        <x:v>1</x:v>
      </x:c>
      <x:c r="D19" s="3" t="n">
        <x:f>IF(AND(A19&lt;&gt;"",B19="Saída",COUNTIF($A$11:A19,A19)=1),1,0)</x:f>
        <x:v>0</x:v>
      </x:c>
    </x:row>
    <x:row r="20" ht="32" customHeight="1">
      <x:c r="A20" s="10" t="str">
        <x:v>mensagem de resultado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 t="str">
        <x:v>A06</x:v>
      </x:c>
      <x:c r="B47" s="3" t="str">
        <x:v>Usuários</x:v>
      </x:c>
      <x:c r="C47" s="3" t="n">
        <x:v>1</x:v>
      </x:c>
      <x:c r="D47" s="3" t="n">
        <x:v>1</x:v>
      </x:c>
    </x:row>
    <x:row r="48" ht="23" customHeight="1">
      <x:c r="A48" s="3" t="str">
        <x:v>A07</x:v>
      </x:c>
      <x:c r="B48" s="3" t="str">
        <x:v>Permissões por perfil</x:v>
      </x:c>
      <x:c r="C48" s="3" t="n">
        <x:v>1</x:v>
      </x:c>
      <x:c r="D48" s="3" t="n">
        <x:v>1</x:v>
      </x:c>
    </x:row>
    <x:row r="49" ht="23" customHeight="1">
      <x:c r="A49" s="3" t="str">
        <x:v>A09</x:v>
      </x:c>
      <x:c r="B49" s="3" t="str">
        <x:v>Auditoria consultável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10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9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identificador público; nome; IoT; relatórios; ocupação; fracionados; usuário administrador; senha administrador</x:v>
      </x:c>
      <x:c r="C70" s="6"/>
      <x:c r="D70" s="7"/>
    </x:row>
    <x:row r="71" ht="50" customHeight="1">
      <x:c r="A71" s="5" t="str">
        <x:v>Acionamento</x:v>
      </x:c>
      <x:c r="B71" s="6" t="str">
        <x:v>Incluir loja e administrador. Comando real: /global/lojas; /global/lojas/{id}/excluir</x:v>
      </x:c>
      <x:c r="C71" s="6"/>
      <x:c r="D71" s="7"/>
    </x:row>
    <x:row r="72" ht="94" customHeight="1">
      <x:c r="A72" s="5" t="str">
        <x:v>Saída / estado esperado</x:v>
      </x:c>
      <x:c r="B72" s="6" t="str">
        <x:v>Loja, administrador inicial e permissões criados.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http://localhost:8080/global?id=3
2026-10-25T22:02:50.905Z. Loja selecionada e atributos recuperados.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5cda4e769f54e19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EE17 — Alterar loja e recursos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loja e recursos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/global/lojas; /global/lojas/{id}/excluir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LojaService.salvar</x:v>
      </x:c>
      <x:c r="C7" s="6"/>
      <x:c r="D7" s="7"/>
    </x:row>
    <x:row r="8" ht="110" customHeight="1">
      <x:c r="A8" s="5" t="str">
        <x:v>Dados internos / regra</x:v>
      </x:c>
      <x:c r="B8" s="6" t="str">
        <x:v>A08: configuração; A02: unidade/ativo para impedir desabilitar fracionados em uso;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loja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identificador público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nome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IoT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relatórios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ocupação</x:v>
      </x:c>
      <x:c r="B16" s="10" t="str">
        <x:v>Entrada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fracionados</x:v>
      </x:c>
      <x:c r="B17" s="10" t="str">
        <x:v>Entrada</x:v>
      </x:c>
      <x:c r="C17" s="3" t="n">
        <x:f>IF(AND(A17&lt;&gt;"",B17&lt;&gt;"Saída",COUNTIF($A$11:A17,A17)=1),1,0)</x:f>
        <x:v>1</x:v>
      </x:c>
      <x:c r="D17" s="3" t="n">
        <x:f>IF(AND(A17&lt;&gt;"",B17="Saída",COUNTIF($A$11:A17,A17)=1),1,0)</x:f>
        <x:v>0</x:v>
      </x:c>
    </x:row>
    <x:row r="18" ht="32" customHeight="1">
      <x:c r="A18" s="10" t="str">
        <x:v>acionamento</x:v>
      </x:c>
      <x:c r="B18" s="10" t="str">
        <x:v>Controle</x:v>
      </x:c>
      <x:c r="C18" s="3" t="n">
        <x:f>IF(AND(A18&lt;&gt;"",B18&lt;&gt;"Saída",COUNTIF($A$11:A18,A18)=1),1,0)</x:f>
        <x:v>1</x:v>
      </x:c>
      <x:c r="D18" s="3" t="n">
        <x:f>IF(AND(A18&lt;&gt;"",B18="Saída",COUNTIF($A$11:A18,A18)=1),1,0)</x:f>
        <x:v>0</x:v>
      </x:c>
    </x:row>
    <x:row r="19" ht="32" customHeight="1">
      <x:c r="A19" s="10" t="str">
        <x:v>mensagem de resultado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9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8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identificador público; nome; IoT; relatórios; ocupação; fracionados</x:v>
      </x:c>
      <x:c r="C70" s="6"/>
      <x:c r="D70" s="7"/>
    </x:row>
    <x:row r="71" ht="50" customHeight="1">
      <x:c r="A71" s="5" t="str">
        <x:v>Acionamento</x:v>
      </x:c>
      <x:c r="B71" s="6" t="str">
        <x:v>Alterar loja e recursos. Comando real: /global/lojas; /global/lojas/{id}/excluir</x:v>
      </x:c>
      <x:c r="C71" s="6"/>
      <x:c r="D71" s="7"/>
    </x:row>
    <x:row r="72" ht="94" customHeight="1">
      <x:c r="A72" s="5" t="str">
        <x:v>Saída / estado esperado</x:v>
      </x:c>
      <x:c r="B72" s="6" t="str">
        <x:v>Nome e recursos da loja alterados; identificador público não muda.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http://localhost:8080/global?id=3
2026-10-25T22:02:50.905Z. Loja selecionada e atributos recuperados.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e72b88ab5a67427f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EE18 — Excluir loja logicamente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Excluir loja logicamente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/global/lojas; /global/lojas/{id}/excluir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LojaService.excluir</x:v>
      </x:c>
      <x:c r="C7" s="6"/>
      <x:c r="D7" s="7"/>
    </x:row>
    <x:row r="8" ht="110" customHeight="1">
      <x:c r="A8" s="5" t="str">
        <x:v>Dados internos / regra</x:v>
      </x:c>
      <x:c r="B8" s="6" t="str">
        <x:v>A08: nome/ativo;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loja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</x:v>
      </x:c>
      <x:c r="C70" s="6"/>
      <x:c r="D70" s="7"/>
    </x:row>
    <x:row r="71" ht="50" customHeight="1">
      <x:c r="A71" s="5" t="str">
        <x:v>Acionamento</x:v>
      </x:c>
      <x:c r="B71" s="6" t="str">
        <x:v>Excluir loja logicamente. Comando real: /global/lojas; /global/lojas/{id}/excluir</x:v>
      </x:c>
      <x:c r="C71" s="6"/>
      <x:c r="D71" s="7"/>
    </x:row>
    <x:row r="72" ht="94" customHeight="1">
      <x:c r="A72" s="5" t="str">
        <x:v>Saída / estado esperado</x:v>
      </x:c>
      <x:c r="B72" s="6" t="str">
        <x:v>Loja desativada; usuários perdem acesso; dados preservados.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http://localhost:8080/global?id=3
2026-10-25T22:02:50.905Z. Loja selecionada e atributos recuperados.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c197e4ef3b14924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EE19 — Alterar matriz de permissões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matriz de permissões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/permissoes</x:v>
      </x:c>
      <x:c r="C5" s="6"/>
      <x:c r="D5" s="7"/>
    </x:row>
    <x:row r="6" ht="58" customHeight="1">
      <x:c r="A6" s="5" t="str">
        <x:v>Permissões</x:v>
      </x:c>
      <x:c r="B6" s="6" t="str">
        <x:v>Administrador ou global, permissão rbac; consulta da matriz exige usuarios e exibição exige rbac.</x:v>
      </x:c>
      <x:c r="C6" s="6"/>
      <x:c r="D6" s="7"/>
    </x:row>
    <x:row r="7" ht="62" customHeight="1">
      <x:c r="A7" s="5" t="str">
        <x:v>Evidência atual</x:v>
      </x:c>
      <x:c r="B7" s="6" t="str">
        <x:v>PermissaoService.atualizar</x:v>
      </x:c>
      <x:c r="C7" s="6"/>
      <x:c r="D7" s="7"/>
    </x:row>
    <x:row r="8" ht="110" customHeight="1">
      <x:c r="A8" s="5" t="str">
        <x:v>Dados internos / regra</x:v>
      </x:c>
      <x:c r="B8" s="6" t="str">
        <x:v>A07: perfil/permissão; cada par repetido é ocorrência, não novo tipo de dado;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perfil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permissão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concedida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A07</x:v>
      </x:c>
      <x:c r="B46" s="3" t="str">
        <x:v>Permissões por perfil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5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perfil; permissão; concedida</x:v>
      </x:c>
      <x:c r="C70" s="6"/>
      <x:c r="D70" s="7"/>
    </x:row>
    <x:row r="71" ht="50" customHeight="1">
      <x:c r="A71" s="5" t="str">
        <x:v>Acionamento</x:v>
      </x:c>
      <x:c r="B71" s="6" t="str">
        <x:v>Alterar matriz de permissões. Comando real: /permissoes</x:v>
      </x:c>
      <x:c r="C71" s="6"/>
      <x:c r="D71" s="7"/>
    </x:row>
    <x:row r="72" ht="94" customHeight="1">
      <x:c r="A72" s="5" t="str">
        <x:v>Saída / estado esperado</x:v>
      </x:c>
      <x:c r="B72" s="6" t="str">
        <x:v>Matriz atualizada; perfil administrador mantém acesso.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http://localhost:8080/usuarios
2026-10-25T22:02:46.577Z.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6ca9d7b986d438b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EE20 — Alterar configuração IoT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Alterar configuração IoT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/iot/configuracao</x:v>
      </x:c>
      <x:c r="C5" s="6"/>
      <x:c r="D5" s="7"/>
    </x:row>
    <x:row r="6" ht="58" customHeight="1">
      <x:c r="A6" s="5" t="str">
        <x:v>Permissões</x:v>
      </x:c>
      <x:c r="B6" s="6" t="str">
        <x:v>Permissão iot e recurso iot habilitado.</x:v>
      </x:c>
      <x:c r="C6" s="6"/>
      <x:c r="D6" s="7"/>
    </x:row>
    <x:row r="7" ht="62" customHeight="1">
      <x:c r="A7" s="5" t="str">
        <x:v>Evidência atual</x:v>
      </x:c>
      <x:c r="B7" s="6" t="str">
        <x:v>ConfiguracaoIoTService.salvar</x:v>
      </x:c>
      <x:c r="C7" s="6"/>
      <x:c r="D7" s="7"/>
    </x:row>
    <x:row r="8" ht="110" customHeight="1">
      <x:c r="A8" s="5" t="str">
        <x:v>Dados internos / regra</x:v>
      </x:c>
      <x:c r="B8" s="6" t="str">
        <x:v>A08: configuração da loja;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host MQTT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porta MQTT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QoS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tempo LED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acionamento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mensagem de resultado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6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5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host MQTT; porta MQTT; QoS; tempo LED</x:v>
      </x:c>
      <x:c r="C70" s="6"/>
      <x:c r="D70" s="7"/>
    </x:row>
    <x:row r="71" ht="50" customHeight="1">
      <x:c r="A71" s="5" t="str">
        <x:v>Acionamento</x:v>
      </x:c>
      <x:c r="B71" s="6" t="str">
        <x:v>Alterar configuração IoT. Comando real: /iot/configuracao</x:v>
      </x:c>
      <x:c r="C71" s="6"/>
      <x:c r="D71" s="7"/>
    </x:row>
    <x:row r="72" ht="94" customHeight="1">
      <x:c r="A72" s="5" t="str">
        <x:v>Saída / estado esperado</x:v>
      </x:c>
      <x:c r="B72" s="6" t="str">
        <x:v>Configuração salva.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http://localhost:8080/iot/configuracao
2026-10-25T22:02:46.703Z.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5dfe2aebb1a44311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EE21 — Registrar entrada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Registrar entrada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/movimentar</x:v>
      </x:c>
      <x:c r="C5" s="6"/>
      <x:c r="D5" s="7"/>
    </x:row>
    <x:row r="6" ht="58" customHeight="1">
      <x:c r="A6" s="5" t="str">
        <x:v>Permissões</x:v>
      </x:c>
      <x:c r="B6" s="6" t="str">
        <x:v>Permissão correspondente: entrada, saida ou ajuste; unidade kg exige fractional.</x:v>
      </x:c>
      <x:c r="C6" s="6"/>
      <x:c r="D6" s="7"/>
    </x:row>
    <x:row r="7" ht="62" customHeight="1">
      <x:c r="A7" s="5" t="str">
        <x:v>Evidência atual</x:v>
      </x:c>
      <x:c r="B7" s="6" t="str">
        <x:v>EstoqueService.movimentar</x:v>
      </x:c>
      <x:c r="C7" s="6"/>
      <x:c r="D7" s="7"/>
    </x:row>
    <x:row r="8" ht="110" customHeight="1">
      <x:c r="A8" s="5" t="str">
        <x:v>Dados internos / regra</x:v>
      </x:c>
      <x:c r="B8" s="6" t="str">
        <x:v>A02: identificação, unidade e ativo do produto. A03: identificação, unidade e ativo da posição. A04: loja, produto, posição e quantidade anterior/posterior. A05: produto, posição, responsável, tipo, variação, saldo anterior, saldo posterior, motivo e data; número gerado e movimento original vazio na entrada normal. A09: loja, responsável, ação, detalhe e data. Chave técnica de idempotência excluída dos TD.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tipo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quantidade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motivo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acionamento</x:v>
      </x:c>
      <x:c r="B16" s="10" t="str">
        <x:v>Controle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mensagem de resultado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A09</x:v>
      </x:c>
      <x:c r="B50" s="3" t="str">
        <x:v>Auditoria consultável</x:v>
      </x:c>
      <x:c r="C50" s="3" t="n">
        <x:v>1</x:v>
      </x:c>
      <x:c r="D50" s="3" t="n">
        <x:v>1</x:v>
      </x:c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7</x:v>
      </x:c>
      <x:c r="C60" s="3" t="str">
        <x:v>AR distintos</x:v>
      </x:c>
      <x:c r="D60" s="3" t="n">
        <x:f>COUNTA(A46:A56)</x:f>
        <x:v>5</x:v>
      </x:c>
    </x:row>
    <x:row r="61" ht="23" customHeight="1">
      <x:c r="A61" s="3" t="str">
        <x:v>TD entrada CE</x:v>
      </x:c>
      <x:c r="B61" s="3" t="n">
        <x:f>SUM(C11:C42)</x:f>
        <x:v>6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5</x:v>
      </x:c>
      <x:c r="C62" s="3" t="str">
        <x:v>AR saída CE</x:v>
      </x:c>
      <x:c r="D62" s="3" t="n">
        <x:f>SUM(D46:D56)</x:f>
        <x:v>5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posição; tipo; quantidade; motivo</x:v>
      </x:c>
      <x:c r="C70" s="6"/>
      <x:c r="D70" s="7"/>
    </x:row>
    <x:row r="71" ht="50" customHeight="1">
      <x:c r="A71" s="5" t="str">
        <x:v>Acionamento</x:v>
      </x:c>
      <x:c r="B71" s="6" t="str">
        <x:v>Registrar entrada. Comando real: /movimentar</x:v>
      </x:c>
      <x:c r="C71" s="6"/>
      <x:c r="D71" s="7"/>
    </x:row>
    <x:row r="72" ht="94" customHeight="1">
      <x:c r="A72" s="5" t="str">
        <x:v>Saída / estado esperado</x:v>
      </x:c>
      <x:c r="B72" s="6" t="str">
        <x:v>Saldo aumenta; movimento e auditoria registrados.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http://localhost:8080/movimentar
2026-10-25T22:02:48.392Z.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d2500e53f14445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EE22 — Registrar saída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Registrar saída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/movimentar</x:v>
      </x:c>
      <x:c r="C5" s="6"/>
      <x:c r="D5" s="7"/>
    </x:row>
    <x:row r="6" ht="58" customHeight="1">
      <x:c r="A6" s="5" t="str">
        <x:v>Permissões</x:v>
      </x:c>
      <x:c r="B6" s="6" t="str">
        <x:v>Permissão correspondente: entrada, saida ou ajuste; unidade kg exige fractional.</x:v>
      </x:c>
      <x:c r="C6" s="6"/>
      <x:c r="D6" s="7"/>
    </x:row>
    <x:row r="7" ht="62" customHeight="1">
      <x:c r="A7" s="5" t="str">
        <x:v>Evidência atual</x:v>
      </x:c>
      <x:c r="B7" s="6" t="str">
        <x:v>EstoqueService.movimentar</x:v>
      </x:c>
      <x:c r="C7" s="6"/>
      <x:c r="D7" s="7"/>
    </x:row>
    <x:row r="8" ht="110" customHeight="1">
      <x:c r="A8" s="5" t="str">
        <x:v>Dados internos / regra</x:v>
      </x:c>
      <x:c r="B8" s="6" t="str">
        <x:v>A02/A03: unidades; A04: saldo; A05: movimento e saldos; A09: registro. Chave técnica de idempotência excluída.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tipo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quantidade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motivo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acionamento</x:v>
      </x:c>
      <x:c r="B16" s="10" t="str">
        <x:v>Controle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mensagem de resultado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A09</x:v>
      </x:c>
      <x:c r="B50" s="3" t="str">
        <x:v>Auditoria consultável</x:v>
      </x:c>
      <x:c r="C50" s="3" t="n">
        <x:v>1</x:v>
      </x:c>
      <x:c r="D50" s="3" t="n">
        <x:v>1</x:v>
      </x:c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7</x:v>
      </x:c>
      <x:c r="C60" s="3" t="str">
        <x:v>AR distintos</x:v>
      </x:c>
      <x:c r="D60" s="3" t="n">
        <x:f>COUNTA(A46:A56)</x:f>
        <x:v>5</x:v>
      </x:c>
    </x:row>
    <x:row r="61" ht="23" customHeight="1">
      <x:c r="A61" s="3" t="str">
        <x:v>TD entrada CE</x:v>
      </x:c>
      <x:c r="B61" s="3" t="n">
        <x:f>SUM(C11:C42)</x:f>
        <x:v>6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5</x:v>
      </x:c>
      <x:c r="C62" s="3" t="str">
        <x:v>AR saída CE</x:v>
      </x:c>
      <x:c r="D62" s="3" t="n">
        <x:f>SUM(D46:D56)</x:f>
        <x:v>5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posição; tipo; quantidade; motivo</x:v>
      </x:c>
      <x:c r="C70" s="6"/>
      <x:c r="D70" s="7"/>
    </x:row>
    <x:row r="71" ht="50" customHeight="1">
      <x:c r="A71" s="5" t="str">
        <x:v>Acionamento</x:v>
      </x:c>
      <x:c r="B71" s="6" t="str">
        <x:v>Registrar saída. Comando real: /movimentar</x:v>
      </x:c>
      <x:c r="C71" s="6"/>
      <x:c r="D71" s="7"/>
    </x:row>
    <x:row r="72" ht="94" customHeight="1">
      <x:c r="A72" s="5" t="str">
        <x:v>Saída / estado esperado</x:v>
      </x:c>
      <x:c r="B72" s="6" t="str">
        <x:v>Saldo diminui; saldo negativo rejeitado.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http://localhost:8080/movimentar
2026-10-25T22:02:48.392Z.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7f8f880607e469f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EE23 — Ajustar saldo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Ajustar saldo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/movimentar</x:v>
      </x:c>
      <x:c r="C5" s="6"/>
      <x:c r="D5" s="7"/>
    </x:row>
    <x:row r="6" ht="58" customHeight="1">
      <x:c r="A6" s="5" t="str">
        <x:v>Permissões</x:v>
      </x:c>
      <x:c r="B6" s="6" t="str">
        <x:v>Permissão correspondente: entrada, saida ou ajuste; unidade kg exige fractional.</x:v>
      </x:c>
      <x:c r="C6" s="6"/>
      <x:c r="D6" s="7"/>
    </x:row>
    <x:row r="7" ht="62" customHeight="1">
      <x:c r="A7" s="5" t="str">
        <x:v>Evidência atual</x:v>
      </x:c>
      <x:c r="B7" s="6" t="str">
        <x:v>EstoqueService.movimentar</x:v>
      </x:c>
      <x:c r="C7" s="6"/>
      <x:c r="D7" s="7"/>
    </x:row>
    <x:row r="8" ht="110" customHeight="1">
      <x:c r="A8" s="5" t="str">
        <x:v>Dados internos / regra</x:v>
      </x:c>
      <x:c r="B8" s="6" t="str">
        <x:v>A02/A03: unidades; A04: saldo; A05: movimento e saldos; A09: registro. Chave técnica de idempotência excluída.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posição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tipo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quantidade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motivo</x:v>
      </x:c>
      <x:c r="B15" s="10" t="str">
        <x:v>Entrada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acionamento</x:v>
      </x:c>
      <x:c r="B16" s="10" t="str">
        <x:v>Controle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mensagem de resultado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A09</x:v>
      </x:c>
      <x:c r="B50" s="3" t="str">
        <x:v>Auditoria consultável</x:v>
      </x:c>
      <x:c r="C50" s="3" t="n">
        <x:v>1</x:v>
      </x:c>
      <x:c r="D50" s="3" t="n">
        <x:v>1</x:v>
      </x:c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7</x:v>
      </x:c>
      <x:c r="C60" s="3" t="str">
        <x:v>AR distintos</x:v>
      </x:c>
      <x:c r="D60" s="3" t="n">
        <x:f>COUNTA(A46:A56)</x:f>
        <x:v>5</x:v>
      </x:c>
    </x:row>
    <x:row r="61" ht="23" customHeight="1">
      <x:c r="A61" s="3" t="str">
        <x:v>TD entrada CE</x:v>
      </x:c>
      <x:c r="B61" s="3" t="n">
        <x:f>SUM(C11:C42)</x:f>
        <x:v>6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5</x:v>
      </x:c>
      <x:c r="C62" s="3" t="str">
        <x:v>AR saída CE</x:v>
      </x:c>
      <x:c r="D62" s="3" t="n">
        <x:f>SUM(D46:D56)</x:f>
        <x:v>5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posição; tipo; quantidade; motivo</x:v>
      </x:c>
      <x:c r="C70" s="6"/>
      <x:c r="D70" s="7"/>
    </x:row>
    <x:row r="71" ht="50" customHeight="1">
      <x:c r="A71" s="5" t="str">
        <x:v>Acionamento</x:v>
      </x:c>
      <x:c r="B71" s="6" t="str">
        <x:v>Ajustar saldo. Comando real: /movimentar</x:v>
      </x:c>
      <x:c r="C71" s="6"/>
      <x:c r="D71" s="7"/>
    </x:row>
    <x:row r="72" ht="94" customHeight="1">
      <x:c r="A72" s="5" t="str">
        <x:v>Saída / estado esperado</x:v>
      </x:c>
      <x:c r="B72" s="6" t="str">
        <x:v>Saldo passa à quantidade informada; diferença registrada.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http://localhost:8080/movimentar
2026-10-25T22:02:48.392Z.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388f4343eb64885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EE24 — Estornar movimentação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Estornar movimentação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/estorno</x:v>
      </x:c>
      <x:c r="C5" s="6"/>
      <x:c r="D5" s="7"/>
    </x:row>
    <x:row r="6" ht="58" customHeight="1">
      <x:c r="A6" s="5" t="str">
        <x:v>Permissões</x:v>
      </x:c>
      <x:c r="B6" s="6" t="str">
        <x:v>Permissão estorno; somente entrada/saída ainda não estornada.</x:v>
      </x:c>
      <x:c r="C6" s="6"/>
      <x:c r="D6" s="7"/>
    </x:row>
    <x:row r="7" ht="62" customHeight="1">
      <x:c r="A7" s="5" t="str">
        <x:v>Evidência atual</x:v>
      </x:c>
      <x:c r="B7" s="6" t="str">
        <x:v>EstoqueService.estornar</x:v>
      </x:c>
      <x:c r="C7" s="6"/>
      <x:c r="D7" s="7"/>
    </x:row>
    <x:row r="8" ht="110" customHeight="1">
      <x:c r="A8" s="5" t="str">
        <x:v>Dados internos / regra</x:v>
      </x:c>
      <x:c r="B8" s="6" t="str">
        <x:v>A05: tipo/produto/posição/variação/original; A04: saldo; A02/A03: unidades; A09: registro.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movimento original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motivo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A03</x:v>
      </x:c>
      <x:c r="B47" s="3" t="str">
        <x:v>Posições</x:v>
      </x:c>
      <x:c r="C47" s="3" t="n">
        <x:v>1</x:v>
      </x:c>
      <x:c r="D47" s="3" t="n">
        <x:v>1</x:v>
      </x:c>
    </x:row>
    <x:row r="48" ht="23" customHeight="1">
      <x:c r="A48" s="3" t="str">
        <x:v>A04</x:v>
      </x:c>
      <x:c r="B48" s="3" t="str">
        <x:v>Estoque por posição / vínculos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A09</x:v>
      </x:c>
      <x:c r="B50" s="3" t="str">
        <x:v>Auditoria consultável</x:v>
      </x:c>
      <x:c r="C50" s="3" t="n">
        <x:v>1</x:v>
      </x:c>
      <x:c r="D50" s="3" t="n">
        <x:v>1</x:v>
      </x:c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4</x:v>
      </x:c>
      <x:c r="C60" s="3" t="str">
        <x:v>AR distintos</x:v>
      </x:c>
      <x:c r="D60" s="3" t="n">
        <x:f>COUNTA(A46:A56)</x:f>
        <x:v>5</x:v>
      </x:c>
    </x:row>
    <x:row r="61" ht="23" customHeight="1">
      <x:c r="A61" s="3" t="str">
        <x:v>TD entrada CE</x:v>
      </x:c>
      <x:c r="B61" s="3" t="n">
        <x:f>SUM(C11:C42)</x:f>
        <x:v>3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5</x:v>
      </x:c>
      <x:c r="C62" s="3" t="str">
        <x:v>AR saída CE</x:v>
      </x:c>
      <x:c r="D62" s="3" t="n">
        <x:f>SUM(D46:D56)</x:f>
        <x:v>5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movimento original; motivo</x:v>
      </x:c>
      <x:c r="C70" s="6"/>
      <x:c r="D70" s="7"/>
    </x:row>
    <x:row r="71" ht="50" customHeight="1">
      <x:c r="A71" s="5" t="str">
        <x:v>Acionamento</x:v>
      </x:c>
      <x:c r="B71" s="6" t="str">
        <x:v>Estornar movimentação. Comando real: /estorno</x:v>
      </x:c>
      <x:c r="C71" s="6"/>
      <x:c r="D71" s="7"/>
    </x:row>
    <x:row r="72" ht="94" customHeight="1">
      <x:c r="A72" s="5" t="str">
        <x:v>Saída / estado esperado</x:v>
      </x:c>
      <x:c r="B72" s="6" t="str">
        <x:v>Movimento compensatório registrado; original preservado; segundo estorno rejeitado.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http://localhost:8080/estorno
2026-10-25T22:02:48.516Z.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edcd4f97490249ba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EE25 — Autenticar usuário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Autenticar usuário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/login</x:v>
      </x:c>
      <x:c r="C5" s="6"/>
      <x:c r="D5" s="7"/>
    </x:row>
    <x:row r="6" ht="58" customHeight="1">
      <x:c r="A6" s="5" t="str">
        <x:v>Permissões</x:v>
      </x:c>
      <x:c r="B6" s="6" t="str">
        <x:v>Autenticação ou encerramento da sessão; CSRF e bloqueio de tentativas no login.</x:v>
      </x:c>
      <x:c r="C6" s="6"/>
      <x:c r="D6" s="7"/>
    </x:row>
    <x:row r="7" ht="62" customHeight="1">
      <x:c r="A7" s="5" t="str">
        <x:v>Evidência atual</x:v>
      </x:c>
      <x:c r="B7" s="6" t="str">
        <x:v>AutenticacaoService.autenticar</x:v>
      </x:c>
      <x:c r="C7" s="6"/>
      <x:c r="D7" s="7"/>
    </x:row>
    <x:row r="8" ht="110" customHeight="1">
      <x:c r="A8" s="5" t="str">
        <x:v>Dados internos / regra</x:v>
      </x:c>
      <x:c r="B8" s="6" t="str">
        <x:v>A06: credencial/perfil/ativo; A08: identificador público/ativo via consulta de autenticação; A09: login. Tentativas temporárias excluídas.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loja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nome de usuário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senha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A06</x:v>
      </x:c>
      <x:c r="B46" s="3" t="str">
        <x:v>Usuários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5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6</x:v>
      </x:c>
      <x:c r="C65" s="11" t="str">
        <x:v>PF desta função</x:v>
      </x:c>
      <x:c r="D65" s="11" t="n">
        <x:f>B65</x:f>
        <x:v>6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loja; nome de usuário; senha</x:v>
      </x:c>
      <x:c r="C70" s="6"/>
      <x:c r="D70" s="7"/>
    </x:row>
    <x:row r="71" ht="50" customHeight="1">
      <x:c r="A71" s="5" t="str">
        <x:v>Acionamento</x:v>
      </x:c>
      <x:c r="B71" s="6" t="str">
        <x:v>Autenticar usuário. Comando real: /login</x:v>
      </x:c>
      <x:c r="C71" s="6"/>
      <x:c r="D71" s="7"/>
    </x:row>
    <x:row r="72" ht="94" customHeight="1">
      <x:c r="A72" s="5" t="str">
        <x:v>Saída / estado esperado</x:v>
      </x:c>
      <x:c r="B72" s="6" t="str">
        <x:v>Sessão autenticada; auditoria de login persistida.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
2026-10-25T22:02:45.281Z. Autenticação realizada na loja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f507cdd8c2ae43f4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EE26 — Selecionar loja de trabalho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Selecionar loja de trabalho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/global/selecionar</x:v>
      </x:c>
      <x:c r="C5" s="6"/>
      <x:c r="D5" s="7"/>
    </x:row>
    <x:row r="6" ht="58" customHeight="1">
      <x:c r="A6" s="5" t="str">
        <x:v>Permissões</x:v>
      </x:c>
      <x:c r="B6" s="6" t="str">
        <x:v>Superadministrador global; configuração IoT exige permissão iot e recurso iot.</x:v>
      </x:c>
      <x:c r="C6" s="6"/>
      <x:c r="D6" s="7"/>
    </x:row>
    <x:row r="7" ht="62" customHeight="1">
      <x:c r="A7" s="5" t="str">
        <x:v>Evidência atual</x:v>
      </x:c>
      <x:c r="B7" s="6" t="str">
        <x:v>LojaService.selecionar</x:v>
      </x:c>
      <x:c r="C7" s="6"/>
      <x:c r="D7" s="7"/>
    </x:row>
    <x:row r="8" ht="110" customHeight="1">
      <x:c r="A8" s="5" t="str">
        <x:v>Dados internos / regra</x:v>
      </x:c>
      <x:c r="B8" s="6" t="str">
        <x:v>A08: loja selecionada; A09: registro do acesso global.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loja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A08</x:v>
      </x:c>
      <x:c r="B46" s="3" t="str">
        <x:v>Lojas e configuração</x:v>
      </x:c>
      <x:c r="C46" s="3" t="n">
        <x:v>1</x:v>
      </x:c>
      <x:c r="D46" s="3" t="n">
        <x:v>1</x:v>
      </x:c>
    </x:row>
    <x:row r="47" ht="23" customHeight="1">
      <x:c r="A47" s="3" t="str">
        <x:v>A09</x:v>
      </x:c>
      <x:c r="B47" s="3" t="str">
        <x:v>Auditoria consultável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loja</x:v>
      </x:c>
      <x:c r="C70" s="6"/>
      <x:c r="D70" s="7"/>
    </x:row>
    <x:row r="71" ht="50" customHeight="1">
      <x:c r="A71" s="5" t="str">
        <x:v>Acionamento</x:v>
      </x:c>
      <x:c r="B71" s="6" t="str">
        <x:v>Selecionar loja de trabalho. Comando real: /global/selecionar</x:v>
      </x:c>
      <x:c r="C71" s="6"/>
      <x:c r="D71" s="7"/>
    </x:row>
    <x:row r="72" ht="94" customHeight="1">
      <x:c r="A72" s="5" t="str">
        <x:v>Saída / estado esperado</x:v>
      </x:c>
      <x:c r="B72" s="6" t="str">
        <x:v>Loja da sessão selecionada e seleção auditada.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http://localhost:8080/global
2026-10-25T22:02:50.760Z. Consulta global, entrada e lista.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b8274397ae1b416b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EE27 — Sinalizar posição por LED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Sinalizar posição por LED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/api/iot/sinalizar/{id}</x:v>
      </x:c>
      <x:c r="C5" s="6"/>
      <x:c r="D5" s="7"/>
    </x:row>
    <x:row r="6" ht="58" customHeight="1">
      <x:c r="A6" s="5" t="str">
        <x:v>Permissões</x:v>
      </x:c>
      <x:c r="B6" s="6" t="str">
        <x:v>Permissão consultar, recurso iot e posição com dispositivo/pino configurados.</x:v>
      </x:c>
      <x:c r="C6" s="6"/>
      <x:c r="D6" s="7"/>
    </x:row>
    <x:row r="7" ht="62" customHeight="1">
      <x:c r="A7" s="5" t="str">
        <x:v>Evidência atual</x:v>
      </x:c>
      <x:c r="B7" s="6" t="str">
        <x:v>IoTService.sinalizar</x:v>
      </x:c>
      <x:c r="C7" s="6"/>
      <x:c r="D7" s="7"/>
    </x:row>
    <x:row r="8" ht="110" customHeight="1">
      <x:c r="A8" s="5" t="str">
        <x:v>Dados internos / regra</x:v>
      </x:c>
      <x:c r="B8" s="6" t="str">
        <x:v>A03: dispositivo/pino; A08: host/porta/QoS/tempo LED; A09: registro. Intenção primária: enviar controle para ligar LED.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posição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acionamento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mensagem de resultado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A03</x:v>
      </x:c>
      <x:c r="B46" s="3" t="str">
        <x:v>Posições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 t="str">
        <x:v>A09</x:v>
      </x:c>
      <x:c r="B48" s="3" t="str">
        <x:v>Auditoria consultável</x:v>
      </x:c>
      <x:c r="C48" s="3" t="n">
        <x:v>1</x:v>
      </x:c>
      <x:c r="D48" s="3" t="n">
        <x:v>1</x:v>
      </x:c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3</x:v>
      </x:c>
      <x:c r="C60" s="3" t="str">
        <x:v>AR distintos</x:v>
      </x:c>
      <x:c r="D60" s="3" t="n">
        <x:f>COUNTA(A46:A56)</x:f>
        <x:v>3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3</x:v>
      </x:c>
      <x:c r="C62" s="3" t="str">
        <x:v>AR saída CE</x:v>
      </x:c>
      <x:c r="D62" s="3" t="n">
        <x:f>SUM(D46:D56)</x:f>
        <x:v>3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4</x:v>
      </x:c>
      <x:c r="C65" s="11" t="str">
        <x:v>PF desta função</x:v>
      </x:c>
      <x:c r="D65" s="11" t="n">
        <x:f>B65</x:f>
        <x:v>4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posição</x:v>
      </x:c>
      <x:c r="C70" s="6"/>
      <x:c r="D70" s="7"/>
    </x:row>
    <x:row r="71" ht="50" customHeight="1">
      <x:c r="A71" s="5" t="str">
        <x:v>Acionamento</x:v>
      </x:c>
      <x:c r="B71" s="6" t="str">
        <x:v>Sinalizar posição por LED. Comando real: /api/iot/sinalizar/{id}</x:v>
      </x:c>
      <x:c r="C71" s="6"/>
      <x:c r="D71" s="7"/>
    </x:row>
    <x:row r="72" ht="94" customHeight="1">
      <x:c r="A72" s="5" t="str">
        <x:v>Saída / estado esperado</x:v>
      </x:c>
      <x:c r="B72" s="6" t="str">
        <x:v>Comando enviado ao broker; confirmação depende do dispositivo, real ou simulado.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
2026-10-25T22:02:47.110Z. Captura real da aplicação atual; dados de demonstração. Tela contextual: não comprova envio nem conclusão desta operação.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61043c1177ce4e92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EE28 — Encerrar sessão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EE</x:v>
      </x:c>
      <x:c r="C2" s="6"/>
      <x:c r="D2" s="7"/>
    </x:row>
    <x:row r="3" ht="38" customHeight="1">
      <x:c r="A3" s="5" t="str">
        <x:v>Intenção / finalidade</x:v>
      </x:c>
      <x:c r="B3" s="6" t="str">
        <x:v>Encerrar sessão</x:v>
      </x:c>
      <x:c r="C3" s="6"/>
      <x:c r="D3" s="7"/>
    </x:row>
    <x:row r="4" ht="64" customHeight="1">
      <x:c r="A4" s="5" t="str">
        <x:v>Fronteira e classificação</x:v>
      </x:c>
      <x:c r="B4" s="6" t="str">
        <x:v>Entrada externa: mantém ALIs ou altera comportamento. Chamadas auxiliares não são novas funções.</x:v>
      </x:c>
      <x:c r="C4" s="6"/>
      <x:c r="D4" s="7"/>
    </x:row>
    <x:row r="5" ht="36" customHeight="1">
      <x:c r="A5" s="5" t="str">
        <x:v>Rota / contexto</x:v>
      </x:c>
      <x:c r="B5" s="6" t="str">
        <x:v>/logout</x:v>
      </x:c>
      <x:c r="C5" s="6"/>
      <x:c r="D5" s="7"/>
    </x:row>
    <x:row r="6" ht="58" customHeight="1">
      <x:c r="A6" s="5" t="str">
        <x:v>Permissões</x:v>
      </x:c>
      <x:c r="B6" s="6" t="str">
        <x:v>Autenticação ou encerramento da sessão; CSRF e bloqueio de tentativas no login.</x:v>
      </x:c>
      <x:c r="C6" s="6"/>
      <x:c r="D6" s="7"/>
    </x:row>
    <x:row r="7" ht="62" customHeight="1">
      <x:c r="A7" s="5" t="str">
        <x:v>Evidência atual</x:v>
      </x:c>
      <x:c r="B7" s="6" t="str">
        <x:v>SegurancaConfig /logout</x:v>
      </x:c>
      <x:c r="C7" s="6"/>
      <x:c r="D7" s="7"/>
    </x:row>
    <x:row r="8" ht="110" customHeight="1">
      <x:c r="A8" s="5" t="str">
        <x:v>Dados internos / regra</x:v>
      </x:c>
      <x:c r="B8" s="6" t="str">
        <x:v>Altera o comportamento de acesso; sessão temporária não é ALI.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acionamento</x:v>
      </x:c>
      <x:c r="B11" s="10" t="str">
        <x:v>Controle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mensagem de resultado</x:v>
      </x:c>
      <x:c r="B12" s="10" t="str">
        <x:v>Saída</x:v>
      </x:c>
      <x:c r="C12" s="3" t="n">
        <x:f>IF(AND(A12&lt;&gt;"",B12&lt;&gt;"Saída",COUNTIF($A$11:A12,A12)=1),1,0)</x:f>
        <x:v>0</x:v>
      </x:c>
      <x:c r="D12" s="3" t="n">
        <x:f>IF(AND(A12&lt;&gt;"",B12="Saída",COUNTIF($A$11:A12,A12)=1),1,0)</x:f>
        <x:v>1</x:v>
      </x:c>
    </x:row>
    <x:row r="13" ht="32" customHeight="1">
      <x:c r="A13" s="10"/>
      <x:c r="B13" s="10"/>
      <x:c r="C13" s="3"/>
      <x:c r="D13" s="3"/>
    </x:row>
    <x:row r="14" ht="32" customHeight="1">
      <x:c r="A14" s="10"/>
      <x:c r="B14" s="10"/>
      <x:c r="C14" s="3"/>
      <x:c r="D14" s="3"/>
    </x:row>
    <x:row r="15" ht="32" customHeight="1">
      <x:c r="A15" s="10"/>
      <x:c r="B15" s="10"/>
      <x:c r="C15" s="3"/>
      <x:c r="D15" s="3"/>
    </x:row>
    <x:row r="16" ht="32" customHeight="1">
      <x:c r="A16" s="10"/>
      <x:c r="B16" s="10"/>
      <x:c r="C16" s="3"/>
      <x:c r="D16" s="3"/>
    </x:row>
    <x:row r="17" ht="32" customHeight="1">
      <x:c r="A17" s="10"/>
      <x:c r="B17" s="10"/>
      <x:c r="C17" s="3"/>
      <x:c r="D17" s="3"/>
    </x:row>
    <x:row r="18" ht="32" customHeight="1">
      <x:c r="A18" s="10"/>
      <x:c r="B18" s="10"/>
      <x:c r="C18" s="3"/>
      <x:c r="D18" s="3"/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/>
      <x:c r="B46" s="3"/>
      <x:c r="C46" s="3"/>
      <x:c r="D46" s="3"/>
    </x:row>
    <x:row r="47" ht="23" customHeight="1">
      <x:c r="A47" s="3"/>
      <x:c r="B47" s="3"/>
      <x:c r="C47" s="3"/>
      <x:c r="D47" s="3"/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2</x:v>
      </x:c>
      <x:c r="C60" s="3" t="str">
        <x:v>AR distintos</x:v>
      </x:c>
      <x:c r="D60" s="3" t="n">
        <x:f>COUNTA(A46:A56)</x:f>
        <x:v>0</x:v>
      </x:c>
    </x:row>
    <x:row r="61" ht="23" customHeight="1">
      <x:c r="A61" s="3" t="str">
        <x:v>TD entrada CE</x:v>
      </x:c>
      <x:c r="B61" s="3" t="n">
        <x:f>SUM(C11:C42)</x:f>
        <x:v>1</x:v>
      </x:c>
      <x:c r="C61" s="3" t="str">
        <x:v>TD saída sem repetição</x:v>
      </x:c>
      <x:c r="D61" s="3" t="n">
        <x:f>SUM(D11:D42)</x:f>
        <x:v>1</x:v>
      </x:c>
    </x:row>
    <x:row r="62" ht="23" customHeight="1">
      <x:c r="A62" s="3" t="str">
        <x:v>AR entrada CE</x:v>
      </x:c>
      <x:c r="B62" s="3" t="n">
        <x:f>SUM(C46:C56)</x:f>
        <x:v>0</x:v>
      </x:c>
      <x:c r="C62" s="3" t="str">
        <x:v>AR saída CE</x:v>
      </x:c>
      <x:c r="D62" s="3" t="n">
        <x:f>SUM(D46:D56)</x:f>
        <x:v>0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INDEX(Matrizes!$B$5:$D$7,IF(D60&lt;=1,1,IF(D60&lt;=2,2,3)),IF(B60&lt;=4,1,IF(B60&lt;=15,2,3)))</x:f>
        <x:v>1</x:v>
      </x:c>
      <x:c r="C64" s="3" t="str">
        <x:v>Complexidade</x:v>
      </x:c>
      <x:c r="D64" s="3" t="str">
        <x:f>INDEX(Matrizes!$B$10:$D$10,1,B64)</x:f>
        <x:v>Simples</x:v>
      </x:c>
    </x:row>
    <x:row r="65" ht="23" customHeight="1">
      <x:c r="A65" s="11" t="str">
        <x:v>Peso apropriado ao tipo</x:v>
      </x:c>
      <x:c r="B65" s="11" t="n">
        <x:f>INDEX(Matrizes!$B$13:$D$17,MATCH("EE",Matrizes!$A$13:$A$17,0),B64)</x:f>
        <x:v>3</x:v>
      </x:c>
      <x:c r="C65" s="11" t="str">
        <x:v>PF desta função</x:v>
      </x:c>
      <x:c r="D65" s="11" t="n">
        <x:f>B65</x:f>
        <x:v>3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Acessar a rota e acionar a consulta/comando; contexto de loja vem da sessão.</x:v>
      </x:c>
      <x:c r="C70" s="6"/>
      <x:c r="D70" s="7"/>
    </x:row>
    <x:row r="71" ht="50" customHeight="1">
      <x:c r="A71" s="5" t="str">
        <x:v>Acionamento</x:v>
      </x:c>
      <x:c r="B71" s="6" t="str">
        <x:v>Encerrar sessão. Comando real: /logout</x:v>
      </x:c>
      <x:c r="C71" s="6"/>
      <x:c r="D71" s="7"/>
    </x:row>
    <x:row r="72" ht="94" customHeight="1">
      <x:c r="A72" s="5" t="str">
        <x:v>Saída / estado esperado</x:v>
      </x:c>
      <x:c r="B72" s="6" t="str">
        <x:v>Sessão encerrada; redirecionamento para /login?logout.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http://localhost:8080/login?logout
2026-10-25T22:02:50.230Z. Sessão encerrada pela aplicação.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36ced10a86514dd7"/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SE02 — Valor potencial do estoque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Valor potencial do estoque</x:v>
      </x:c>
      <x:c r="C3" s="6"/>
      <x:c r="D3" s="7"/>
    </x:row>
    <x:row r="4" ht="64" customHeight="1">
      <x:c r="A4" s="5" t="str">
        <x:v>Fronteira e classificação</x:v>
      </x:c>
      <x:c r="B4" s="6" t="str">
        <x:v>Saldo × preço atual, arredondado em centavos por produto; total = soma dos valores. Não é custo nem receita realizada.</x:v>
      </x:c>
      <x:c r="C4" s="6"/>
      <x:c r="D4" s="7"/>
    </x:row>
    <x:row r="5" ht="36" customHeight="1">
      <x:c r="A5" s="5" t="str">
        <x:v>Rota / contexto</x:v>
      </x:c>
      <x:c r="B5" s="6" t="str">
        <x:v>/relatorios?tipo=valor</x:v>
      </x:c>
      <x:c r="C5" s="6"/>
      <x:c r="D5" s="7"/>
    </x:row>
    <x:row r="6" ht="58" customHeight="1">
      <x:c r="A6" s="5" t="str">
        <x:v>Permissões</x:v>
      </x:c>
      <x:c r="B6" s="6" t="str">
        <x:v>Permissão relatorios e recurso reports. SE09 também audita a exportação.</x:v>
      </x:c>
      <x:c r="C6" s="6"/>
      <x:c r="D6" s="7"/>
    </x:row>
    <x:row r="7" ht="62" customHeight="1">
      <x:c r="A7" s="5" t="str">
        <x:v>Evidência atual</x:v>
      </x:c>
      <x:c r="B7" s="6" t="str">
        <x:v>AnaliseService.relatorio(valor)</x:v>
      </x:c>
      <x:c r="C7" s="6"/>
      <x:c r="D7" s="7"/>
    </x:row>
    <x:row r="8" ht="110" customHeight="1">
      <x:c r="A8" s="5" t="str">
        <x:v>Dados internos / regra</x:v>
      </x:c>
      <x:c r="B8" s="6" t="str">
        <x:v>A02: loja, código, modelo, SKU, código de barras, cor, tamanho, unidade, preço, características, ativo | A04: loja, produto, posição, quantidade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acionamento</x:v>
      </x:c>
      <x:c r="B11" s="10" t="str">
        <x:v>Controle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mensagem de resultado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SKU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 t="str">
        <x:v>unidade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saldo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preço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valor por produto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total da loja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/>
      <x:c r="B19" s="10"/>
      <x:c r="C19" s="3"/>
      <x:c r="D19" s="3"/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A04</x:v>
      </x:c>
      <x:c r="B47" s="3" t="str">
        <x:v>Estoque por posição / vínculos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8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6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Acessar a rota e acionar a consulta/comando; contexto de loja vem da sessão.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Saldo × preço atual, arredondado em centavos por produto; total = soma dos valores. Não é custo nem receita realizada.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http://localhost:8080/relatorios?tipo=valor
2026-10-25T22:02:46.842Z.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ea39f356d9764b32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SE04 — Fluxo de movimentações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Fluxo de movimentações</x:v>
      </x:c>
      <x:c r="C3" s="6"/>
      <x:c r="D3" s="7"/>
    </x:row>
    <x:row r="4" ht="64" customHeight="1">
      <x:c r="A4" s="5" t="str">
        <x:v>Fronteira e classificação</x:v>
      </x:c>
      <x:c r="B4" s="6" t="str">
        <x:v>COUNT(*) e SUM(delta) por produto/tipo. Período inclusivo em America/Sao_Paulo; estornos em categoria própria.</x:v>
      </x:c>
      <x:c r="C4" s="6"/>
      <x:c r="D4" s="7"/>
    </x:row>
    <x:row r="5" ht="36" customHeight="1">
      <x:c r="A5" s="5" t="str">
        <x:v>Rota / contexto</x:v>
      </x:c>
      <x:c r="B5" s="6" t="str">
        <x:v>/relatorios?tipo=fluxo&amp;inicio=…&amp;fim=…</x:v>
      </x:c>
      <x:c r="C5" s="6"/>
      <x:c r="D5" s="7"/>
    </x:row>
    <x:row r="6" ht="58" customHeight="1">
      <x:c r="A6" s="5" t="str">
        <x:v>Permissões</x:v>
      </x:c>
      <x:c r="B6" s="6" t="str">
        <x:v>Permissão relatorios e recurso reports. SE09 também audita a exportação.</x:v>
      </x:c>
      <x:c r="C6" s="6"/>
      <x:c r="D6" s="7"/>
    </x:row>
    <x:row r="7" ht="62" customHeight="1">
      <x:c r="A7" s="5" t="str">
        <x:v>Evidência atual</x:v>
      </x:c>
      <x:c r="B7" s="6" t="str">
        <x:v>AnaliseService.relatorio(fluxo)</x:v>
      </x:c>
      <x:c r="C7" s="6"/>
      <x:c r="D7" s="7"/>
    </x:row>
    <x:row r="8" ht="110" customHeight="1">
      <x:c r="A8" s="5" t="str">
        <x:v>Dados internos / regra</x:v>
      </x:c>
      <x:c r="B8" s="6" t="str">
        <x:v>A02: loja, código, modelo, SKU, código de barras, cor, tamanho, unidade, preço, características, ativo | A05: loja, número, produto, posição, responsável, tipo, variação, saldo anterior, saldo posterior, motivo, data, movimento original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início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fim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SKU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unidade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tipo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número de operações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variação líquida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A05</x:v>
      </x:c>
      <x:c r="B47" s="3" t="str">
        <x:v>Movimentações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9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5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início; fim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COUNT(*) e SUM(delta) por produto/tipo. Período inclusivo em America/Sao_Paulo; estornos em categoria própria.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http://localhost:8080/relatorios?tipo=fluxo
2026-10-25T22:02:46.976Z.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5153ec553278403b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SE06 — Pesquisar estoque e localizar produto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Pesquisar estoque e localizar produto</x:v>
      </x:c>
      <x:c r="C3" s="6"/>
      <x:c r="D3" s="7"/>
    </x:row>
    <x:row r="4" ht="64" customHeight="1">
      <x:c r="A4" s="5" t="str">
        <x:v>Fronteira e classificação</x:v>
      </x:c>
      <x:c r="B4" s="6" t="str">
        <x:v>Soma das posições para obter saldo. Dashboard, busca digitada/voz e lista de produtos reutilizam a mesma intenção; não contar canais novamente.</x:v>
      </x:c>
      <x:c r="C4" s="6"/>
      <x:c r="D4" s="7"/>
    </x:row>
    <x:row r="5" ht="36" customHeight="1">
      <x:c r="A5" s="5" t="str">
        <x:v>Rota / contexto</x:v>
      </x:c>
      <x:c r="B5" s="6" t="str">
        <x:v>/?q=…&amp;produto=…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ProdutoService.pesquisar/buscar; DashboardController; BuscaAssistidaController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 | A02: loja, código, modelo, SKU, código de barras, cor, tamanho, unidade, preço, características, ativo | A03: loja, identificador, código, setor, linha, coluna, capacidade, unidade, dispositivo, pino, ativo | A04: loja, produto, posição, quantidade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busca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produto selecionado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SKU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nome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marca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categoria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cor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tamanho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 t="str">
        <x:v>unidade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preço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saldo total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 t="str">
        <x:v>posição</x:v>
      </x:c>
      <x:c r="B24" s="10" t="str">
        <x:v>Saída</x:v>
      </x:c>
      <x:c r="C24" s="3" t="n">
        <x:f>IF(AND(A24&lt;&gt;"",B24&lt;&gt;"Saída",COUNTIF($A$11:A24,A24)=1),1,0)</x:f>
        <x:v>0</x:v>
      </x:c>
      <x:c r="D24" s="3" t="n">
        <x:f>IF(AND(A24&lt;&gt;"",B24="Saída",COUNTIF($A$11:A24,A24)=1),1,0)</x:f>
        <x:v>1</x:v>
      </x:c>
    </x:row>
    <x:row r="25" ht="32" customHeight="1">
      <x:c r="A25" s="10" t="str">
        <x:v>quantidade na posição</x:v>
      </x:c>
      <x:c r="B25" s="10" t="str">
        <x:v>Saída</x:v>
      </x:c>
      <x:c r="C25" s="3" t="n">
        <x:f>IF(AND(A25&lt;&gt;"",B25&lt;&gt;"Saída",COUNTIF($A$11:A25,A25)=1),1,0)</x:f>
        <x:v>0</x:v>
      </x:c>
      <x:c r="D25" s="3" t="n">
        <x:f>IF(AND(A25&lt;&gt;"",B25="Saída",COUNTIF($A$11:A25,A25)=1),1,0)</x:f>
        <x:v>1</x:v>
      </x:c>
    </x:row>
    <x:row r="26" ht="32" customHeight="1">
      <x:c r="A26" s="10" t="str">
        <x:v>quantidade de produtos exibidos</x:v>
      </x:c>
      <x:c r="B26" s="10" t="str">
        <x:v>Saída</x:v>
      </x:c>
      <x:c r="C26" s="3" t="n">
        <x:f>IF(AND(A26&lt;&gt;"",B26&lt;&gt;"Saída",COUNTIF($A$11:A26,A26)=1),1,0)</x:f>
        <x:v>0</x:v>
      </x:c>
      <x:c r="D26" s="3" t="n">
        <x:f>IF(AND(A26&lt;&gt;"",B26="Saída",COUNTIF($A$11:A26,A26)=1),1,0)</x:f>
        <x:v>1</x:v>
      </x:c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A04</x:v>
      </x:c>
      <x:c r="B49" s="3" t="str">
        <x:v>Estoque por posição / vínculos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16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12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3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busca; produto selecionado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Soma das posições para obter saldo. Dashboard, busca digitada/voz e lista de produtos reutilizam a mesma intenção; não contar canais novamente.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
2026-10-25T22:02:47.110Z.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006933a381dc4c48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SE07 — Mapa operacional de posições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Mapa operacional de posições</x:v>
      </x:c>
      <x:c r="C3" s="6"/>
      <x:c r="D3" s="7"/>
    </x:row>
    <x:row r="4" ht="64" customHeight="1">
      <x:c r="A4" s="5" t="str">
        <x:v>Fronteira e classificação</x:v>
      </x:c>
      <x:c r="B4" s="6" t="str">
        <x:v>Soma as quantidades dos vínculos por posição e compara com a capacidade para apresentar alerta de excesso. Mapa e lista de ocupação são canais do mesmo processo.</x:v>
      </x:c>
      <x:c r="C4" s="6"/>
      <x:c r="D4" s="7"/>
    </x:row>
    <x:row r="5" ht="36" customHeight="1">
      <x:c r="A5" s="5" t="str">
        <x:v>Rota / contexto</x:v>
      </x:c>
      <x:c r="B5" s="6" t="str">
        <x:v>/mapa e /ocupacao</x:v>
      </x:c>
      <x:c r="C5" s="6"/>
      <x:c r="D5" s="7"/>
    </x:row>
    <x:row r="6" ht="58" customHeight="1">
      <x:c r="A6" s="5" t="str">
        <x:v>Permissões</x:v>
      </x:c>
      <x:c r="B6" s="6" t="str">
        <x:v>Permissão consultar; /ocupacao também exige relatorios e recurso occupancy. Sem acesso entre lojas.</x:v>
      </x:c>
      <x:c r="C6" s="6"/>
      <x:c r="D6" s="7"/>
    </x:row>
    <x:row r="7" ht="62" customHeight="1">
      <x:c r="A7" s="5" t="str">
        <x:v>Evidência atual</x:v>
      </x:c>
      <x:c r="B7" s="6" t="str">
        <x:v>MapaController /mapa e /ocupacao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 | A02: loja, código, modelo, SKU, código de barras, cor, tamanho, unidade, preço, características, ativo | A03: loja, identificador, código, setor, linha, coluna, capacidade, unidade, dispositivo, pino, ativo | A04: loja, produto, posição, quantidade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acionamento</x:v>
      </x:c>
      <x:c r="B11" s="10" t="str">
        <x:v>Controle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mensagem de resultado</x:v>
      </x:c>
      <x:c r="B12" s="10" t="str">
        <x:v>Controle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posição</x:v>
      </x:c>
      <x:c r="B13" s="10" t="str">
        <x:v>Saída</x:v>
      </x:c>
      <x:c r="C13" s="3" t="n">
        <x:f>IF(AND(A13&lt;&gt;"",B13&lt;&gt;"Saída",COUNTIF($A$11:A13,A13)=1),1,0)</x:f>
        <x:v>0</x:v>
      </x:c>
      <x:c r="D13" s="3" t="n">
        <x:f>IF(AND(A13&lt;&gt;"",B13="Saída",COUNTIF($A$11:A13,A13)=1),1,0)</x:f>
        <x:v>1</x:v>
      </x:c>
    </x:row>
    <x:row r="14" ht="32" customHeight="1">
      <x:c r="A14" s="10" t="str">
        <x:v>setor</x:v>
      </x:c>
      <x:c r="B14" s="10" t="str">
        <x:v>Saída</x:v>
      </x:c>
      <x:c r="C14" s="3" t="n">
        <x:f>IF(AND(A14&lt;&gt;"",B14&lt;&gt;"Saída",COUNTIF($A$11:A14,A14)=1),1,0)</x:f>
        <x:v>0</x:v>
      </x:c>
      <x:c r="D14" s="3" t="n">
        <x:f>IF(AND(A14&lt;&gt;"",B14="Saída",COUNTIF($A$11:A14,A14)=1),1,0)</x:f>
        <x:v>1</x:v>
      </x:c>
    </x:row>
    <x:row r="15" ht="32" customHeight="1">
      <x:c r="A15" s="10" t="str">
        <x:v>linha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coluna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capacidade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unidade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ocupado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nome do produto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 t="str">
        <x:v>SKU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quantidade do vínculo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alerta de excesso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A04</x:v>
      </x:c>
      <x:c r="B49" s="3" t="str">
        <x:v>Estoque por posição / vínculos</x:v>
      </x:c>
      <x:c r="C49" s="3" t="n">
        <x:v>1</x:v>
      </x:c>
      <x:c r="D49" s="3" t="n">
        <x:v>1</x:v>
      </x:c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13</x:v>
      </x:c>
      <x:c r="C60" s="3" t="str">
        <x:v>AR distintos</x:v>
      </x:c>
      <x:c r="D60" s="3" t="n">
        <x:f>COUNTA(A46:A56)</x:f>
        <x:v>4</x:v>
      </x:c>
    </x:row>
    <x:row r="61" ht="23" customHeight="1">
      <x:c r="A61" s="3" t="str">
        <x:v>TD entrada CE</x:v>
      </x:c>
      <x:c r="B61" s="3" t="n">
        <x:f>SUM(C11:C42)</x:f>
        <x:v>2</x:v>
      </x:c>
      <x:c r="C61" s="3" t="str">
        <x:v>TD saída sem repetição</x:v>
      </x:c>
      <x:c r="D61" s="3" t="n">
        <x:f>SUM(D11:D42)</x:f>
        <x:v>11</x:v>
      </x:c>
    </x:row>
    <x:row r="62" ht="23" customHeight="1">
      <x:c r="A62" s="3" t="str">
        <x:v>AR entrada CE</x:v>
      </x:c>
      <x:c r="B62" s="3" t="n">
        <x:f>SUM(C46:C56)</x:f>
        <x:v>4</x:v>
      </x:c>
      <x:c r="C62" s="3" t="str">
        <x:v>AR saída CE</x:v>
      </x:c>
      <x:c r="D62" s="3" t="n">
        <x:f>SUM(D46:D56)</x:f>
        <x:v>4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2</x:v>
      </x:c>
      <x:c r="C63" s="3" t="str">
        <x:v>Índice saída CE</x:v>
      </x:c>
      <x:c r="D63" s="3" t="n">
        <x:f>INDEX(Matrizes!$B$5:$D$7,IF(D62&lt;=1,1,IF(D62&lt;=3,2,3)),IF(D61&lt;=5,1,IF(D61&lt;=19,2,3)))</x:f>
        <x:v>3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Acessar a rota e acionar a consulta/comando; contexto de loja vem da sessão.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Soma as quantidades dos vínculos por posição e compara com a capacidade para apresentar alerta de excesso. Mapa e lista de ocupação são canais do mesmo processo.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http://localhost:8080/ocupacao
2026-10-25T22:02:47.256Z.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9936a0265e5e4fa8"/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SE08 — Ler peso líquido e subtotal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Ler peso líquido e subtotal</x:v>
      </x:c>
      <x:c r="C3" s="6"/>
      <x:c r="D3" s="7"/>
    </x:row>
    <x:row r="4" ht="64" customHeight="1">
      <x:c r="A4" s="5" t="str">
        <x:v>Fronteira e classificação</x:v>
      </x:c>
      <x:c r="B4" s="6" t="str">
        <x:v>Peso líquido=bruto−tara; subtotal=peso líquido×preço. Telemetria transitória não é AIE.</x:v>
      </x:c>
      <x:c r="C4" s="6"/>
      <x:c r="D4" s="7"/>
    </x:row>
    <x:row r="5" ht="36" customHeight="1">
      <x:c r="A5" s="5" t="str">
        <x:v>Rota / contexto</x:v>
      </x:c>
      <x:c r="B5" s="6" t="str">
        <x:v>/baixa-rapida; GET /api/iot/balanca/{produto}/{device}</x:v>
      </x:c>
      <x:c r="C5" s="6"/>
      <x:c r="D5" s="7"/>
    </x:row>
    <x:row r="6" ht="58" customHeight="1">
      <x:c r="A6" s="5" t="str">
        <x:v>Permissões</x:v>
      </x:c>
      <x:c r="B6" s="6" t="str">
        <x:v>Permissão saida; recursos iot e fractional; produto kg e leitura MQTT com até 5 segundos.</x:v>
      </x:c>
      <x:c r="C6" s="6"/>
      <x:c r="D6" s="7"/>
    </x:row>
    <x:row r="7" ht="62" customHeight="1">
      <x:c r="A7" s="5" t="str">
        <x:v>Evidência atual</x:v>
      </x:c>
      <x:c r="B7" s="6" t="str">
        <x:v>IoTService.peso</x:v>
      </x:c>
      <x:c r="C7" s="6"/>
      <x:c r="D7" s="7"/>
    </x:row>
    <x:row r="8" ht="110" customHeight="1">
      <x:c r="A8" s="5" t="str">
        <x:v>Dados internos / regra</x:v>
      </x:c>
      <x:c r="B8" s="6" t="str">
        <x:v>A02: loja, código, modelo, SKU, código de barras, cor, tamanho, unidade, preço, características, ativo | A08: código, identificador público, nome, IoT, relatórios, ocupação, fracionados, host MQTT, porta MQTT, QoS, tempo LED, ativo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produto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dispositivo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peso bruto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1</x:v>
      </x:c>
    </x:row>
    <x:row r="16" ht="32" customHeight="1">
      <x:c r="A16" s="10" t="str">
        <x:v>tara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peso líquido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subtotal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indicador de simulação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/>
      <x:c r="B20" s="10"/>
      <x:c r="C20" s="3"/>
      <x:c r="D20" s="3"/>
    </x:row>
    <x:row r="21" ht="32" customHeight="1">
      <x:c r="A21" s="10"/>
      <x:c r="B21" s="10"/>
      <x:c r="C21" s="3"/>
      <x:c r="D21" s="3"/>
    </x:row>
    <x:row r="22" ht="32" customHeight="1">
      <x:c r="A22" s="10"/>
      <x:c r="B22" s="10"/>
      <x:c r="C22" s="3"/>
      <x:c r="D22" s="3"/>
    </x:row>
    <x:row r="23" ht="32" customHeight="1">
      <x:c r="A23" s="10"/>
      <x:c r="B23" s="10"/>
      <x:c r="C23" s="3"/>
      <x:c r="D23" s="3"/>
    </x:row>
    <x:row r="24" ht="32" customHeight="1">
      <x:c r="A24" s="10"/>
      <x:c r="B24" s="10"/>
      <x:c r="C24" s="3"/>
      <x:c r="D24" s="3"/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A08</x:v>
      </x:c>
      <x:c r="B47" s="3" t="str">
        <x:v>Lojas e configuração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9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5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1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produto; dispositivo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Peso líquido=bruto−tara; subtotal=peso líquido×preço. Telemetria transitória não é AIE.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http://localhost:8080/baixa-rapida
2026-10-25T22:02:51.480Z. Formulário real de baixa por peso; captura não comprova leitura de telemetria.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c5961ac0b41c4472"/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SE09 — Exportar histórico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Exportar histórico</x:v>
      </x:c>
      <x:c r="C3" s="6"/>
      <x:c r="D3" s="7"/>
    </x:row>
    <x:row r="4" ht="64" customHeight="1">
      <x:c r="A4" s="5" t="str">
        <x:v>Fronteira e classificação</x:v>
      </x:c>
      <x:c r="B4" s="6" t="str">
        <x:v>SE por atualizar A09 com a exportação; CSV/PDF são formatos do mesmo processo. Função preexistente, fora das cinco saídas escolhidas para demonstrar dados calculados.</x:v>
      </x:c>
      <x:c r="C4" s="6"/>
      <x:c r="D4" s="7"/>
    </x:row>
    <x:row r="5" ht="36" customHeight="1">
      <x:c r="A5" s="5" t="str">
        <x:v>Rota / contexto</x:v>
      </x:c>
      <x:c r="B5" s="6" t="str">
        <x:v>/historico/exportar/{csv|pdf}</x:v>
      </x:c>
      <x:c r="C5" s="6"/>
      <x:c r="D5" s="7"/>
    </x:row>
    <x:row r="6" ht="58" customHeight="1">
      <x:c r="A6" s="5" t="str">
        <x:v>Permissões</x:v>
      </x:c>
      <x:c r="B6" s="6" t="str">
        <x:v>Permissão relatorios e recurso reports. SE09 também audita a exportação.</x:v>
      </x:c>
      <x:c r="C6" s="6"/>
      <x:c r="D6" s="7"/>
    </x:row>
    <x:row r="7" ht="62" customHeight="1">
      <x:c r="A7" s="5" t="str">
        <x:v>Evidência atual</x:v>
      </x:c>
      <x:c r="B7" s="6" t="str">
        <x:v>RelatorioService.exportar; RelatorioCsv; RelatorioPdf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 | A09: loja, número, responsável, ação, detalhe, data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tipo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início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fim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formato</x:v>
      </x:c>
      <x:c r="B14" s="10" t="str">
        <x:v>Entrada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acionamento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mensagem de resultado</x:v>
      </x:c>
      <x:c r="B16" s="10" t="str">
        <x:v>Controle</x:v>
      </x:c>
      <x:c r="C16" s="3" t="n">
        <x:f>IF(AND(A16&lt;&gt;"",B16&lt;&gt;"Saída",COUNTIF($A$11:A16,A16)=1),1,0)</x:f>
        <x:v>1</x:v>
      </x:c>
      <x:c r="D16" s="3" t="n">
        <x:f>IF(AND(A16&lt;&gt;"",B16="Saída",COUNTIF($A$11:A16,A16)=1),1,0)</x:f>
        <x:v>0</x:v>
      </x:c>
    </x:row>
    <x:row r="17" ht="32" customHeight="1">
      <x:c r="A17" s="10" t="str">
        <x:v>número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data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SKU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tipo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0</x:v>
      </x:c>
    </x:row>
    <x:row r="21" ht="32" customHeight="1">
      <x:c r="A21" s="10" t="str">
        <x:v>posição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variação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responsável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 t="str">
        <x:v>motivo</x:v>
      </x:c>
      <x:c r="B24" s="10" t="str">
        <x:v>Saída</x:v>
      </x:c>
      <x:c r="C24" s="3" t="n">
        <x:f>IF(AND(A24&lt;&gt;"",B24&lt;&gt;"Saída",COUNTIF($A$11:A24,A24)=1),1,0)</x:f>
        <x:v>0</x:v>
      </x:c>
      <x:c r="D24" s="3" t="n">
        <x:f>IF(AND(A24&lt;&gt;"",B24="Saída",COUNTIF($A$11:A24,A24)=1),1,0)</x:f>
        <x:v>1</x:v>
      </x:c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A06</x:v>
      </x:c>
      <x:c r="B50" s="3" t="str">
        <x:v>Usuários</x:v>
      </x:c>
      <x:c r="C50" s="3" t="n">
        <x:v>1</x:v>
      </x:c>
      <x:c r="D50" s="3" t="n">
        <x:v>1</x:v>
      </x:c>
    </x:row>
    <x:row r="51" ht="23" customHeight="1">
      <x:c r="A51" s="3" t="str">
        <x:v>A09</x:v>
      </x:c>
      <x:c r="B51" s="3" t="str">
        <x:v>Auditoria consultável</x:v>
      </x:c>
      <x:c r="C51" s="3" t="n">
        <x:v>1</x:v>
      </x:c>
      <x:c r="D51" s="3" t="n">
        <x:v>1</x:v>
      </x:c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13</x:v>
      </x:c>
      <x:c r="C60" s="3" t="str">
        <x:v>AR distintos</x:v>
      </x:c>
      <x:c r="D60" s="3" t="n">
        <x:f>COUNTA(A46:A56)</x:f>
        <x:v>6</x:v>
      </x:c>
    </x:row>
    <x:row r="61" ht="23" customHeight="1">
      <x:c r="A61" s="3" t="str">
        <x:v>TD entrada CE</x:v>
      </x:c>
      <x:c r="B61" s="3" t="n">
        <x:f>SUM(C11:C42)</x:f>
        <x:v>6</x:v>
      </x:c>
      <x:c r="C61" s="3" t="str">
        <x:v>TD saída sem repetição</x:v>
      </x:c>
      <x:c r="D61" s="3" t="n">
        <x:f>SUM(D11:D42)</x:f>
        <x:v>7</x:v>
      </x:c>
    </x:row>
    <x:row r="62" ht="23" customHeight="1">
      <x:c r="A62" s="3" t="str">
        <x:v>AR entrada CE</x:v>
      </x:c>
      <x:c r="B62" s="3" t="n">
        <x:f>SUM(C46:C56)</x:f>
        <x:v>6</x:v>
      </x:c>
      <x:c r="C62" s="3" t="str">
        <x:v>AR saída CE</x:v>
      </x:c>
      <x:c r="D62" s="3" t="n">
        <x:f>SUM(D46:D56)</x:f>
        <x:v>6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3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tipo; início; fim; formato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SE por atualizar A09 com a exportação; CSV/PDF são formatos do mesmo processo. Função preexistente, fora das cinco saídas escolhidas para demonstrar dados calculados.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http://localhost:8080/historico
2026-10-25T22:02:46.171Z.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1fc0f61a00304116"/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SE10 — Consultar histórico operacional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Consultar histórico operacional</x:v>
      </x:c>
      <x:c r="C3" s="6"/>
      <x:c r="D3" s="7"/>
    </x:row>
    <x:row r="4" ht="64" customHeight="1">
      <x:c r="A4" s="5" t="str">
        <x:v>Fronteira e classificação</x:v>
      </x:c>
      <x:c r="B4" s="6" t="str">
        <x:v>EXISTS de movimento reversor gera indicador Estornado. Exemplo didático: movimento 10 sem reversor = falso; movimento 11 com reverse_of=10 torna o indicador do 10 verdadeiro. Não altera arquivos.</x:v>
      </x:c>
      <x:c r="C4" s="6"/>
      <x:c r="D4" s="7"/>
    </x:row>
    <x:row r="5" ht="36" customHeight="1">
      <x:c r="A5" s="5" t="str">
        <x:v>Rota / contexto</x:v>
      </x:c>
      <x:c r="B5" s="6" t="str">
        <x:v>/historico?kind=…&amp;from=…&amp;to=…</x:v>
      </x:c>
      <x:c r="C5" s="6"/>
      <x:c r="D5" s="7"/>
    </x:row>
    <x:row r="6" ht="58" customHeight="1">
      <x:c r="A6" s="5" t="str">
        <x:v>Permissões</x:v>
      </x:c>
      <x:c r="B6" s="6" t="str">
        <x:v>Permissão historico e isolamento pela loja autenticada.</x:v>
      </x:c>
      <x:c r="C6" s="6"/>
      <x:c r="D6" s="7"/>
    </x:row>
    <x:row r="7" ht="62" customHeight="1">
      <x:c r="A7" s="5" t="str">
        <x:v>Evidência atual</x:v>
      </x:c>
      <x:c r="B7" s="6" t="str">
        <x:v>HistoricoService.consultar</x:v>
      </x:c>
      <x:c r="C7" s="6"/>
      <x:c r="D7" s="7"/>
    </x:row>
    <x:row r="8" ht="110" customHeight="1">
      <x:c r="A8" s="5" t="str">
        <x:v>Dados internos / regra</x:v>
      </x:c>
      <x:c r="B8" s="6" t="str">
        <x:v>A01: loja, código, nome, marca, categoria | A02: loja, código, modelo, SKU, código de barras, cor, tamanho, unidade, preço, características, ativo | A03: loja, identificador, código, setor, linha, coluna, capacidade, unidade, dispositivo, pino, ativo | A05: loja, número, produto, posição, responsável, tipo, variação, saldo anterior, saldo posterior, motivo, data, movimento original | A06: loja, código, nome de usuário, senha, perfil, ativo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tipo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início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fim</x:v>
      </x:c>
      <x:c r="B13" s="10" t="str">
        <x:v>Entrada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acionamento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mensagem de resultado</x:v>
      </x:c>
      <x:c r="B15" s="10" t="str">
        <x:v>Controle</x:v>
      </x:c>
      <x:c r="C15" s="3" t="n">
        <x:f>IF(AND(A15&lt;&gt;"",B15&lt;&gt;"Saída",COUNTIF($A$11:A15,A15)=1),1,0)</x:f>
        <x:v>1</x:v>
      </x:c>
      <x:c r="D15" s="3" t="n">
        <x:f>IF(AND(A15&lt;&gt;"",B15="Saída",COUNTIF($A$11:A15,A15)=1),1,0)</x:f>
        <x:v>0</x:v>
      </x:c>
    </x:row>
    <x:row r="16" ht="32" customHeight="1">
      <x:c r="A16" s="10" t="str">
        <x:v>data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SKU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1</x:v>
      </x:c>
    </x:row>
    <x:row r="18" ht="32" customHeight="1">
      <x:c r="A18" s="10" t="str">
        <x:v>posição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tipo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0</x:v>
      </x:c>
    </x:row>
    <x:row r="20" ht="32" customHeight="1">
      <x:c r="A20" s="10" t="str">
        <x:v>variação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 t="str">
        <x:v>saldo posterior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responsável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motivo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 t="str">
        <x:v>indicador de estorno</x:v>
      </x:c>
      <x:c r="B24" s="10" t="str">
        <x:v>Saída</x:v>
      </x:c>
      <x:c r="C24" s="3" t="n">
        <x:f>IF(AND(A24&lt;&gt;"",B24&lt;&gt;"Saída",COUNTIF($A$11:A24,A24)=1),1,0)</x:f>
        <x:v>0</x:v>
      </x:c>
      <x:c r="D24" s="3" t="n">
        <x:f>IF(AND(A24&lt;&gt;"",B24="Saída",COUNTIF($A$11:A24,A24)=1),1,0)</x:f>
        <x:v>1</x:v>
      </x:c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A01</x:v>
      </x:c>
      <x:c r="B46" s="3" t="str">
        <x:v>Modelos de produto</x:v>
      </x:c>
      <x:c r="C46" s="3" t="n">
        <x:v>1</x:v>
      </x:c>
      <x:c r="D46" s="3" t="n">
        <x:v>1</x:v>
      </x:c>
    </x:row>
    <x:row r="47" ht="23" customHeight="1">
      <x:c r="A47" s="3" t="str">
        <x:v>A02</x:v>
      </x:c>
      <x:c r="B47" s="3" t="str">
        <x:v>Produtos</x:v>
      </x:c>
      <x:c r="C47" s="3" t="n">
        <x:v>1</x:v>
      </x:c>
      <x:c r="D47" s="3" t="n">
        <x:v>1</x:v>
      </x:c>
    </x:row>
    <x:row r="48" ht="23" customHeight="1">
      <x:c r="A48" s="3" t="str">
        <x:v>A03</x:v>
      </x:c>
      <x:c r="B48" s="3" t="str">
        <x:v>Posições</x:v>
      </x:c>
      <x:c r="C48" s="3" t="n">
        <x:v>1</x:v>
      </x:c>
      <x:c r="D48" s="3" t="n">
        <x:v>1</x:v>
      </x:c>
    </x:row>
    <x:row r="49" ht="23" customHeight="1">
      <x:c r="A49" s="3" t="str">
        <x:v>A05</x:v>
      </x:c>
      <x:c r="B49" s="3" t="str">
        <x:v>Movimentações</x:v>
      </x:c>
      <x:c r="C49" s="3" t="n">
        <x:v>1</x:v>
      </x:c>
      <x:c r="D49" s="3" t="n">
        <x:v>1</x:v>
      </x:c>
    </x:row>
    <x:row r="50" ht="23" customHeight="1">
      <x:c r="A50" s="3" t="str">
        <x:v>A06</x:v>
      </x:c>
      <x:c r="B50" s="3" t="str">
        <x:v>Usuários</x:v>
      </x:c>
      <x:c r="C50" s="3" t="n">
        <x:v>1</x:v>
      </x:c>
      <x:c r="D50" s="3" t="n">
        <x:v>1</x:v>
      </x:c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13</x:v>
      </x:c>
      <x:c r="C60" s="3" t="str">
        <x:v>AR distintos</x:v>
      </x:c>
      <x:c r="D60" s="3" t="n">
        <x:f>COUNTA(A46:A56)</x:f>
        <x:v>5</x:v>
      </x:c>
    </x:row>
    <x:row r="61" ht="23" customHeight="1">
      <x:c r="A61" s="3" t="str">
        <x:v>TD entrada CE</x:v>
      </x:c>
      <x:c r="B61" s="3" t="n">
        <x:f>SUM(C11:C42)</x:f>
        <x:v>5</x:v>
      </x:c>
      <x:c r="C61" s="3" t="str">
        <x:v>TD saída sem repetição</x:v>
      </x:c>
      <x:c r="D61" s="3" t="n">
        <x:f>SUM(D11:D42)</x:f>
        <x:v>8</x:v>
      </x:c>
    </x:row>
    <x:row r="62" ht="23" customHeight="1">
      <x:c r="A62" s="3" t="str">
        <x:v>AR entrada CE</x:v>
      </x:c>
      <x:c r="B62" s="3" t="n">
        <x:f>SUM(C46:C56)</x:f>
        <x:v>5</x:v>
      </x:c>
      <x:c r="C62" s="3" t="str">
        <x:v>AR saída CE</x:v>
      </x:c>
      <x:c r="D62" s="3" t="n">
        <x:f>SUM(D46:D56)</x:f>
        <x:v>5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3</x:v>
      </x:c>
      <x:c r="C63" s="3" t="str">
        <x:v>Índice saída CE</x:v>
      </x:c>
      <x:c r="D63" s="3" t="n">
        <x:f>INDEX(Matrizes!$B$5:$D$7,IF(D62&lt;=1,1,IF(D62&lt;=3,2,3)),IF(D61&lt;=5,1,IF(D61&lt;=19,2,3)))</x:f>
        <x:v>3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3</x:v>
      </x:c>
      <x:c r="C64" s="3" t="str">
        <x:v>Complexidade</x:v>
      </x:c>
      <x:c r="D64" s="3" t="str">
        <x:f>INDEX(Matrizes!$B$10:$D$10,1,B64)</x:f>
        <x:v>Complexa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7</x:v>
      </x:c>
      <x:c r="C65" s="11" t="str">
        <x:v>PF desta função</x:v>
      </x:c>
      <x:c r="D65" s="11" t="n">
        <x:f>B65</x:f>
        <x:v>7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tipo; início; fim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EXISTS de movimento reversor gera indicador Estornado. Exemplo didático: movimento 10 sem reversor = falso; movimento 11 com reverse_of=10 torna o indicador do 10 verdadeiro. Não altera arquivos.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http://localhost:8080/historico
2026-10-25T22:02:46.171Z.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2d1419b6285b4a7a"/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109375" hidden="0" customWidth="1"/>
    <x:col min="2" max="2" width="38.7109375" hidden="0" customWidth="1"/>
    <x:col min="3" max="3" width="20.7109375" hidden="0" customWidth="1"/>
    <x:col min="4" max="4" width="56.7109375" hidden="0" customWidth="1"/>
  </x:cols>
  <x:sheetData>
    <x:row r="1" ht="33" customHeight="1">
      <x:c r="A1" s="4" t="str">
        <x:v>SE13 — Comparar preços internos e ofertas externas</x:v>
      </x:c>
      <x:c r="B1" s="4"/>
      <x:c r="C1" s="4"/>
      <x:c r="D1" s="4"/>
    </x:row>
    <x:row r="2" ht="28" customHeight="1">
      <x:c r="A2" s="5" t="str">
        <x:v>Sistema e tipo</x:v>
      </x:c>
      <x:c r="B2" s="6" t="str">
        <x:v>Estoque Inteligente — SE</x:v>
      </x:c>
      <x:c r="C2" s="6"/>
      <x:c r="D2" s="7"/>
    </x:row>
    <x:row r="3" ht="38" customHeight="1">
      <x:c r="A3" s="5" t="str">
        <x:v>Intenção / finalidade</x:v>
      </x:c>
      <x:c r="B3" s="6" t="str">
        <x:v>Comparar preços internos e ofertas externas</x:v>
      </x:c>
      <x:c r="C3" s="6"/>
      <x:c r="D3" s="7"/>
    </x:row>
    <x:row r="4" ht="64" customHeight="1">
      <x:c r="A4" s="5" t="str">
        <x:v>Fronteira e classificação</x:v>
      </x:c>
      <x:c r="B4" s="6" t="str">
        <x:v>Diferença = cotação - preço interno. Percentual = diferença / preço interno x 100, arredondado a duas casas. Preço interno zero: percentual não aplicável. Cruza GTIN e unidade dos produtos ativos da loja, sem gravar dados.</x:v>
      </x:c>
      <x:c r="C4" s="6"/>
      <x:c r="D4" s="7"/>
    </x:row>
    <x:row r="5" ht="36" customHeight="1">
      <x:c r="A5" s="5" t="str">
        <x:v>Rota / contexto</x:v>
      </x:c>
      <x:c r="B5" s="6" t="str">
        <x:v>/comparacao-precos?gtin=…&amp;fornecedor=…</x:v>
      </x:c>
      <x:c r="C5" s="6"/>
      <x:c r="D5" s="7"/>
    </x:row>
    <x:row r="6" ht="58" customHeight="1">
      <x:c r="A6" s="5" t="str">
        <x:v>Permissões</x:v>
      </x:c>
      <x:c r="B6" s="6" t="str">
        <x:v>Permissão relatorios e recurso reports. SE09 também audita a exportação.</x:v>
      </x:c>
      <x:c r="C6" s="6"/>
      <x:c r="D6" s="7"/>
    </x:row>
    <x:row r="7" ht="62" customHeight="1">
      <x:c r="A7" s="5" t="str">
        <x:v>Evidência atual</x:v>
      </x:c>
      <x:c r="B7" s="6" t="str">
        <x:v>GET /comparacao-precos; OfertaService.comparar</x:v>
      </x:c>
      <x:c r="C7" s="6"/>
      <x:c r="D7" s="7"/>
    </x:row>
    <x:row r="8" ht="110" customHeight="1">
      <x:c r="A8" s="5" t="str">
        <x:v>Dados internos / regra</x:v>
      </x:c>
      <x:c r="B8" s="6" t="str">
        <x:v>A02: loja, ativo, código de barras, SKU, unidade e preço. X02: GTIN, fornecedor, SKU externo, unidade, preço cotado e atualização; demais campos recebidos são validados pelo cliente.</x:v>
      </x:c>
      <x:c r="C8" s="6"/>
      <x:c r="D8" s="7"/>
    </x:row>
    <x:row r="9" ht="23" customHeight="1">
      <x:c r="A9" s="3"/>
      <x:c r="B9" s="3"/>
      <x:c r="C9" s="3"/>
      <x:c r="D9" s="3"/>
    </x:row>
    <x:row r="10" ht="35" customHeight="1">
      <x:c r="A10" s="9" t="str">
        <x:v>Item que cruza a fronteira</x:v>
      </x:c>
      <x:c r="B10" s="9" t="str">
        <x:v>Fluxo</x:v>
      </x:c>
      <x:c r="C10" s="9" t="str">
        <x:v>TD entrada</x:v>
      </x:c>
      <x:c r="D10" s="9" t="str">
        <x:v>TD saída exclusiva</x:v>
      </x:c>
    </x:row>
    <x:row r="11" ht="32" customHeight="1">
      <x:c r="A11" s="10" t="str">
        <x:v>GTIN</x:v>
      </x:c>
      <x:c r="B11" s="10" t="str">
        <x:v>Entrada</x:v>
      </x:c>
      <x:c r="C11" s="3" t="n">
        <x:f>IF(AND(A11&lt;&gt;"",B11&lt;&gt;"Saída",COUNTIF($A$11:A11,A11)=1),1,0)</x:f>
        <x:v>1</x:v>
      </x:c>
      <x:c r="D11" s="3" t="n">
        <x:f>IF(AND(A11&lt;&gt;"",B11="Saída",COUNTIF($A$11:A11,A11)=1),1,0)</x:f>
        <x:v>0</x:v>
      </x:c>
    </x:row>
    <x:row r="12" ht="32" customHeight="1">
      <x:c r="A12" s="10" t="str">
        <x:v>código do fornecedor</x:v>
      </x:c>
      <x:c r="B12" s="10" t="str">
        <x:v>Entrada</x:v>
      </x:c>
      <x:c r="C12" s="3" t="n">
        <x:f>IF(AND(A12&lt;&gt;"",B12&lt;&gt;"Saída",COUNTIF($A$11:A12,A12)=1),1,0)</x:f>
        <x:v>1</x:v>
      </x:c>
      <x:c r="D12" s="3" t="n">
        <x:f>IF(AND(A12&lt;&gt;"",B12="Saída",COUNTIF($A$11:A12,A12)=1),1,0)</x:f>
        <x:v>0</x:v>
      </x:c>
    </x:row>
    <x:row r="13" ht="32" customHeight="1">
      <x:c r="A13" s="10" t="str">
        <x:v>acionamento</x:v>
      </x:c>
      <x:c r="B13" s="10" t="str">
        <x:v>Controle</x:v>
      </x:c>
      <x:c r="C13" s="3" t="n">
        <x:f>IF(AND(A13&lt;&gt;"",B13&lt;&gt;"Saída",COUNTIF($A$11:A13,A13)=1),1,0)</x:f>
        <x:v>1</x:v>
      </x:c>
      <x:c r="D13" s="3" t="n">
        <x:f>IF(AND(A13&lt;&gt;"",B13="Saída",COUNTIF($A$11:A13,A13)=1),1,0)</x:f>
        <x:v>0</x:v>
      </x:c>
    </x:row>
    <x:row r="14" ht="32" customHeight="1">
      <x:c r="A14" s="10" t="str">
        <x:v>mensagem de resultado</x:v>
      </x:c>
      <x:c r="B14" s="10" t="str">
        <x:v>Controle</x:v>
      </x:c>
      <x:c r="C14" s="3" t="n">
        <x:f>IF(AND(A14&lt;&gt;"",B14&lt;&gt;"Saída",COUNTIF($A$11:A14,A14)=1),1,0)</x:f>
        <x:v>1</x:v>
      </x:c>
      <x:c r="D14" s="3" t="n">
        <x:f>IF(AND(A14&lt;&gt;"",B14="Saída",COUNTIF($A$11:A14,A14)=1),1,0)</x:f>
        <x:v>0</x:v>
      </x:c>
    </x:row>
    <x:row r="15" ht="32" customHeight="1">
      <x:c r="A15" s="10" t="str">
        <x:v>GTIN</x:v>
      </x:c>
      <x:c r="B15" s="10" t="str">
        <x:v>Saída</x:v>
      </x:c>
      <x:c r="C15" s="3" t="n">
        <x:f>IF(AND(A15&lt;&gt;"",B15&lt;&gt;"Saída",COUNTIF($A$11:A15,A15)=1),1,0)</x:f>
        <x:v>0</x:v>
      </x:c>
      <x:c r="D15" s="3" t="n">
        <x:f>IF(AND(A15&lt;&gt;"",B15="Saída",COUNTIF($A$11:A15,A15)=1),1,0)</x:f>
        <x:v>0</x:v>
      </x:c>
    </x:row>
    <x:row r="16" ht="32" customHeight="1">
      <x:c r="A16" s="10" t="str">
        <x:v>SKU interno</x:v>
      </x:c>
      <x:c r="B16" s="10" t="str">
        <x:v>Saída</x:v>
      </x:c>
      <x:c r="C16" s="3" t="n">
        <x:f>IF(AND(A16&lt;&gt;"",B16&lt;&gt;"Saída",COUNTIF($A$11:A16,A16)=1),1,0)</x:f>
        <x:v>0</x:v>
      </x:c>
      <x:c r="D16" s="3" t="n">
        <x:f>IF(AND(A16&lt;&gt;"",B16="Saída",COUNTIF($A$11:A16,A16)=1),1,0)</x:f>
        <x:v>1</x:v>
      </x:c>
    </x:row>
    <x:row r="17" ht="32" customHeight="1">
      <x:c r="A17" s="10" t="str">
        <x:v>código do fornecedor</x:v>
      </x:c>
      <x:c r="B17" s="10" t="str">
        <x:v>Saída</x:v>
      </x:c>
      <x:c r="C17" s="3" t="n">
        <x:f>IF(AND(A17&lt;&gt;"",B17&lt;&gt;"Saída",COUNTIF($A$11:A17,A17)=1),1,0)</x:f>
        <x:v>0</x:v>
      </x:c>
      <x:c r="D17" s="3" t="n">
        <x:f>IF(AND(A17&lt;&gt;"",B17="Saída",COUNTIF($A$11:A17,A17)=1),1,0)</x:f>
        <x:v>0</x:v>
      </x:c>
    </x:row>
    <x:row r="18" ht="32" customHeight="1">
      <x:c r="A18" s="10" t="str">
        <x:v>SKU externo</x:v>
      </x:c>
      <x:c r="B18" s="10" t="str">
        <x:v>Saída</x:v>
      </x:c>
      <x:c r="C18" s="3" t="n">
        <x:f>IF(AND(A18&lt;&gt;"",B18&lt;&gt;"Saída",COUNTIF($A$11:A18,A18)=1),1,0)</x:f>
        <x:v>0</x:v>
      </x:c>
      <x:c r="D18" s="3" t="n">
        <x:f>IF(AND(A18&lt;&gt;"",B18="Saída",COUNTIF($A$11:A18,A18)=1),1,0)</x:f>
        <x:v>1</x:v>
      </x:c>
    </x:row>
    <x:row r="19" ht="32" customHeight="1">
      <x:c r="A19" s="10" t="str">
        <x:v>unidade</x:v>
      </x:c>
      <x:c r="B19" s="10" t="str">
        <x:v>Saída</x:v>
      </x:c>
      <x:c r="C19" s="3" t="n">
        <x:f>IF(AND(A19&lt;&gt;"",B19&lt;&gt;"Saída",COUNTIF($A$11:A19,A19)=1),1,0)</x:f>
        <x:v>0</x:v>
      </x:c>
      <x:c r="D19" s="3" t="n">
        <x:f>IF(AND(A19&lt;&gt;"",B19="Saída",COUNTIF($A$11:A19,A19)=1),1,0)</x:f>
        <x:v>1</x:v>
      </x:c>
    </x:row>
    <x:row r="20" ht="32" customHeight="1">
      <x:c r="A20" s="10" t="str">
        <x:v>preço interno</x:v>
      </x:c>
      <x:c r="B20" s="10" t="str">
        <x:v>Saída</x:v>
      </x:c>
      <x:c r="C20" s="3" t="n">
        <x:f>IF(AND(A20&lt;&gt;"",B20&lt;&gt;"Saída",COUNTIF($A$11:A20,A20)=1),1,0)</x:f>
        <x:v>0</x:v>
      </x:c>
      <x:c r="D20" s="3" t="n">
        <x:f>IF(AND(A20&lt;&gt;"",B20="Saída",COUNTIF($A$11:A20,A20)=1),1,0)</x:f>
        <x:v>1</x:v>
      </x:c>
    </x:row>
    <x:row r="21" ht="32" customHeight="1">
      <x:c r="A21" s="10" t="str">
        <x:v>preço cotado</x:v>
      </x:c>
      <x:c r="B21" s="10" t="str">
        <x:v>Saída</x:v>
      </x:c>
      <x:c r="C21" s="3" t="n">
        <x:f>IF(AND(A21&lt;&gt;"",B21&lt;&gt;"Saída",COUNTIF($A$11:A21,A21)=1),1,0)</x:f>
        <x:v>0</x:v>
      </x:c>
      <x:c r="D21" s="3" t="n">
        <x:f>IF(AND(A21&lt;&gt;"",B21="Saída",COUNTIF($A$11:A21,A21)=1),1,0)</x:f>
        <x:v>1</x:v>
      </x:c>
    </x:row>
    <x:row r="22" ht="32" customHeight="1">
      <x:c r="A22" s="10" t="str">
        <x:v>diferença monetária</x:v>
      </x:c>
      <x:c r="B22" s="10" t="str">
        <x:v>Saída</x:v>
      </x:c>
      <x:c r="C22" s="3" t="n">
        <x:f>IF(AND(A22&lt;&gt;"",B22&lt;&gt;"Saída",COUNTIF($A$11:A22,A22)=1),1,0)</x:f>
        <x:v>0</x:v>
      </x:c>
      <x:c r="D22" s="3" t="n">
        <x:f>IF(AND(A22&lt;&gt;"",B22="Saída",COUNTIF($A$11:A22,A22)=1),1,0)</x:f>
        <x:v>1</x:v>
      </x:c>
    </x:row>
    <x:row r="23" ht="32" customHeight="1">
      <x:c r="A23" s="10" t="str">
        <x:v>diferença percentual</x:v>
      </x:c>
      <x:c r="B23" s="10" t="str">
        <x:v>Saída</x:v>
      </x:c>
      <x:c r="C23" s="3" t="n">
        <x:f>IF(AND(A23&lt;&gt;"",B23&lt;&gt;"Saída",COUNTIF($A$11:A23,A23)=1),1,0)</x:f>
        <x:v>0</x:v>
      </x:c>
      <x:c r="D23" s="3" t="n">
        <x:f>IF(AND(A23&lt;&gt;"",B23="Saída",COUNTIF($A$11:A23,A23)=1),1,0)</x:f>
        <x:v>1</x:v>
      </x:c>
    </x:row>
    <x:row r="24" ht="32" customHeight="1">
      <x:c r="A24" s="10" t="str">
        <x:v>data de atualização</x:v>
      </x:c>
      <x:c r="B24" s="10" t="str">
        <x:v>Saída</x:v>
      </x:c>
      <x:c r="C24" s="3" t="n">
        <x:f>IF(AND(A24&lt;&gt;"",B24&lt;&gt;"Saída",COUNTIF($A$11:A24,A24)=1),1,0)</x:f>
        <x:v>0</x:v>
      </x:c>
      <x:c r="D24" s="3" t="n">
        <x:f>IF(AND(A24&lt;&gt;"",B24="Saída",COUNTIF($A$11:A24,A24)=1),1,0)</x:f>
        <x:v>1</x:v>
      </x:c>
    </x:row>
    <x:row r="25" ht="32" customHeight="1">
      <x:c r="A25" s="10"/>
      <x:c r="B25" s="10"/>
      <x:c r="C25" s="3"/>
      <x:c r="D25" s="3"/>
    </x:row>
    <x:row r="26" ht="32" customHeight="1">
      <x:c r="A26" s="10"/>
      <x:c r="B26" s="10"/>
      <x:c r="C26" s="3"/>
      <x:c r="D26" s="3"/>
    </x:row>
    <x:row r="27" ht="32" customHeight="1">
      <x:c r="A27" s="10"/>
      <x:c r="B27" s="10"/>
      <x:c r="C27" s="3"/>
      <x:c r="D27" s="3"/>
    </x:row>
    <x:row r="28" ht="32" customHeight="1">
      <x:c r="A28" s="10"/>
      <x:c r="B28" s="10"/>
      <x:c r="C28" s="3"/>
      <x:c r="D28" s="3"/>
    </x:row>
    <x:row r="29" ht="32" customHeight="1">
      <x:c r="A29" s="10"/>
      <x:c r="B29" s="10"/>
      <x:c r="C29" s="3"/>
      <x:c r="D29" s="3"/>
    </x:row>
    <x:row r="30" ht="32" customHeight="1">
      <x:c r="A30" s="10"/>
      <x:c r="B30" s="10"/>
      <x:c r="C30" s="3"/>
      <x:c r="D30" s="3"/>
    </x:row>
    <x:row r="31" ht="32" customHeight="1">
      <x:c r="A31" s="10"/>
      <x:c r="B31" s="10"/>
      <x:c r="C31" s="3"/>
      <x:c r="D31" s="3"/>
    </x:row>
    <x:row r="32" ht="32" customHeight="1">
      <x:c r="A32" s="10"/>
      <x:c r="B32" s="10"/>
      <x:c r="C32" s="3"/>
      <x:c r="D32" s="3"/>
    </x:row>
    <x:row r="33" ht="32" customHeight="1">
      <x:c r="A33" s="10"/>
      <x:c r="B33" s="10"/>
      <x:c r="C33" s="3"/>
      <x:c r="D33" s="3"/>
    </x:row>
    <x:row r="34" ht="32" customHeight="1">
      <x:c r="A34" s="10"/>
      <x:c r="B34" s="10"/>
      <x:c r="C34" s="3"/>
      <x:c r="D34" s="3"/>
    </x:row>
    <x:row r="35" ht="32" customHeight="1">
      <x:c r="A35" s="10"/>
      <x:c r="B35" s="10"/>
      <x:c r="C35" s="3"/>
      <x:c r="D35" s="3"/>
    </x:row>
    <x:row r="36" ht="32" customHeight="1">
      <x:c r="A36" s="10"/>
      <x:c r="B36" s="10"/>
      <x:c r="C36" s="3"/>
      <x:c r="D36" s="3"/>
    </x:row>
    <x:row r="37" ht="32" customHeight="1">
      <x:c r="A37" s="10"/>
      <x:c r="B37" s="10"/>
      <x:c r="C37" s="3"/>
      <x:c r="D37" s="3"/>
    </x:row>
    <x:row r="38" ht="32" customHeight="1">
      <x:c r="A38" s="10"/>
      <x:c r="B38" s="10"/>
      <x:c r="C38" s="3"/>
      <x:c r="D38" s="3"/>
    </x:row>
    <x:row r="39" ht="32" customHeight="1">
      <x:c r="A39" s="10"/>
      <x:c r="B39" s="10"/>
      <x:c r="C39" s="3"/>
      <x:c r="D39" s="3"/>
    </x:row>
    <x:row r="40" ht="32" customHeight="1">
      <x:c r="A40" s="10"/>
      <x:c r="B40" s="10"/>
      <x:c r="C40" s="3"/>
      <x:c r="D40" s="3"/>
    </x:row>
    <x:row r="41" ht="32" customHeight="1">
      <x:c r="A41" s="10"/>
      <x:c r="B41" s="10"/>
      <x:c r="C41" s="3"/>
      <x:c r="D41" s="3"/>
    </x:row>
    <x:row r="42" ht="32" customHeight="1">
      <x:c r="A42" s="10"/>
      <x:c r="B42" s="10"/>
      <x:c r="C42" s="3"/>
      <x:c r="D42" s="3"/>
    </x:row>
    <x:row r="43" ht="23" customHeight="1">
      <x:c r="A43" s="3"/>
      <x:c r="B43" s="3"/>
      <x:c r="C43" s="3"/>
      <x:c r="D43" s="3"/>
    </x:row>
    <x:row r="44" ht="23" customHeight="1">
      <x:c r="A44" s="9" t="str">
        <x:v>Arquivos referenciados (cada grupo uma única vez)</x:v>
      </x:c>
      <x:c r="B44" s="9"/>
      <x:c r="C44" s="9"/>
      <x:c r="D44" s="9"/>
    </x:row>
    <x:row r="45" ht="35" customHeight="1">
      <x:c r="A45" s="9" t="str">
        <x:v>ALI / AIE</x:v>
      </x:c>
      <x:c r="B45" s="9" t="str">
        <x:v>Finalidade da referência</x:v>
      </x:c>
      <x:c r="C45" s="9" t="str">
        <x:v>AR entrada CE</x:v>
      </x:c>
      <x:c r="D45" s="9" t="str">
        <x:v>AR saída CE</x:v>
      </x:c>
    </x:row>
    <x:row r="46" ht="23" customHeight="1">
      <x:c r="A46" s="3" t="str">
        <x:v>A02</x:v>
      </x:c>
      <x:c r="B46" s="3" t="str">
        <x:v>Produtos</x:v>
      </x:c>
      <x:c r="C46" s="3" t="n">
        <x:v>1</x:v>
      </x:c>
      <x:c r="D46" s="3" t="n">
        <x:v>1</x:v>
      </x:c>
    </x:row>
    <x:row r="47" ht="23" customHeight="1">
      <x:c r="A47" s="3" t="str">
        <x:v>X02</x:v>
      </x:c>
      <x:c r="B47" s="3" t="str">
        <x:v>Ofertas externas</x:v>
      </x:c>
      <x:c r="C47" s="3" t="n">
        <x:v>1</x:v>
      </x:c>
      <x:c r="D47" s="3" t="n">
        <x:v>1</x:v>
      </x:c>
    </x:row>
    <x:row r="48" ht="23" customHeight="1">
      <x:c r="A48" s="3"/>
      <x:c r="B48" s="3"/>
      <x:c r="C48" s="3"/>
      <x:c r="D48" s="3"/>
    </x:row>
    <x:row r="49" ht="23" customHeight="1">
      <x:c r="A49" s="3"/>
      <x:c r="B49" s="3"/>
      <x:c r="C49" s="3"/>
      <x:c r="D49" s="3"/>
    </x:row>
    <x:row r="50" ht="23" customHeight="1">
      <x:c r="A50" s="3"/>
      <x:c r="B50" s="3"/>
      <x:c r="C50" s="3"/>
      <x:c r="D50" s="3"/>
    </x:row>
    <x:row r="51" ht="23" customHeight="1">
      <x:c r="A51" s="3"/>
      <x:c r="B51" s="3"/>
      <x:c r="C51" s="3"/>
      <x:c r="D51" s="3"/>
    </x:row>
    <x:row r="52" ht="23" customHeight="1">
      <x:c r="A52" s="3"/>
      <x:c r="B52" s="3"/>
      <x:c r="C52" s="3"/>
      <x:c r="D52" s="3"/>
    </x:row>
    <x:row r="53" ht="23" customHeight="1">
      <x:c r="A53" s="3"/>
      <x:c r="B53" s="3"/>
      <x:c r="C53" s="3"/>
      <x:c r="D53" s="3"/>
    </x:row>
    <x:row r="54" ht="23" customHeight="1">
      <x:c r="A54" s="3"/>
      <x:c r="B54" s="3"/>
      <x:c r="C54" s="3"/>
      <x:c r="D54" s="3"/>
    </x:row>
    <x:row r="55" ht="23" customHeight="1">
      <x:c r="A55" s="3"/>
      <x:c r="B55" s="3"/>
      <x:c r="C55" s="3"/>
      <x:c r="D55" s="3"/>
    </x:row>
    <x:row r="56" ht="23" customHeight="1">
      <x:c r="A56" s="3"/>
      <x:c r="B56" s="3"/>
      <x:c r="C56" s="3"/>
      <x:c r="D56" s="3"/>
    </x:row>
    <x:row r="57" ht="65" customHeight="1">
      <x:c r="A57" s="5" t="str">
        <x:v>Regra AR / RL</x:v>
      </x:c>
      <x:c r="B57" s="6" t="str">
        <x:v>União dos ALIs lidos/mantidos. Arquivo lido e mantido conta uma vez; autorização técnica transversal não multiplica AR.</x:v>
      </x:c>
      <x:c r="C57" s="6"/>
      <x:c r="D57" s="7"/>
    </x:row>
    <x:row r="58" ht="23" customHeight="1">
      <x:c r="A58" s="3"/>
      <x:c r="B58" s="3"/>
      <x:c r="C58" s="3"/>
      <x:c r="D58" s="3"/>
    </x:row>
    <x:row r="59" ht="23" customHeight="1">
      <x:c r="A59" s="9" t="str">
        <x:v>Contagem calculada — entradas editáveis acima</x:v>
      </x:c>
      <x:c r="B59" s="9"/>
      <x:c r="C59" s="9"/>
      <x:c r="D59" s="9"/>
    </x:row>
    <x:row r="60" ht="23" customHeight="1">
      <x:c r="A60" s="3" t="str">
        <x:v>TD total distinto</x:v>
      </x:c>
      <x:c r="B60" s="3" t="n">
        <x:f>SUM(C11:D42)</x:f>
        <x:v>12</x:v>
      </x:c>
      <x:c r="C60" s="3" t="str">
        <x:v>AR distintos</x:v>
      </x:c>
      <x:c r="D60" s="3" t="n">
        <x:f>COUNTA(A46:A56)</x:f>
        <x:v>2</x:v>
      </x:c>
    </x:row>
    <x:row r="61" ht="23" customHeight="1">
      <x:c r="A61" s="3" t="str">
        <x:v>TD entrada CE</x:v>
      </x:c>
      <x:c r="B61" s="3" t="n">
        <x:f>SUM(C11:C42)</x:f>
        <x:v>4</x:v>
      </x:c>
      <x:c r="C61" s="3" t="str">
        <x:v>TD saída sem repetição</x:v>
      </x:c>
      <x:c r="D61" s="3" t="n">
        <x:f>SUM(D11:D42)</x:f>
        <x:v>8</x:v>
      </x:c>
    </x:row>
    <x:row r="62" ht="23" customHeight="1">
      <x:c r="A62" s="3" t="str">
        <x:v>AR entrada CE</x:v>
      </x:c>
      <x:c r="B62" s="3" t="n">
        <x:f>SUM(C46:C56)</x:f>
        <x:v>2</x:v>
      </x:c>
      <x:c r="C62" s="3" t="str">
        <x:v>AR saída CE</x:v>
      </x:c>
      <x:c r="D62" s="3" t="n">
        <x:f>SUM(D46:D56)</x:f>
        <x:v>2</x:v>
      </x:c>
    </x:row>
    <x:row r="63" ht="23" customHeight="1">
      <x:c r="A63" s="3" t="str">
        <x:v>Índice entrada CE</x:v>
      </x:c>
      <x:c r="B63" s="3" t="n">
        <x:f>INDEX(Matrizes!$B$5:$D$7,IF(B62&lt;=1,1,IF(B62&lt;=2,2,3)),IF(B61&lt;=4,1,IF(B61&lt;=15,2,3)))</x:f>
        <x:v>1</x:v>
      </x:c>
      <x:c r="C63" s="3" t="str">
        <x:v>Índice saída CE</x:v>
      </x:c>
      <x:c r="D63" s="3" t="n">
        <x:f>INDEX(Matrizes!$B$5:$D$7,IF(D62&lt;=1,1,IF(D62&lt;=3,2,3)),IF(D61&lt;=5,1,IF(D61&lt;=19,2,3)))</x:f>
        <x:v>2</x:v>
      </x:c>
    </x:row>
    <x:row r="64" ht="23" customHeight="1">
      <x:c r="A64" s="3" t="str">
        <x:v>Índice adotado</x:v>
      </x:c>
      <x:c r="B64" s="3" t="n">
        <x:f>INDEX(Matrizes!$B$5:$D$7,IF(D60&lt;=1,1,IF(D60&lt;=3,2,3)),IF(B60&lt;=5,1,IF(B60&lt;=19,2,3)))</x:f>
        <x:v>2</x:v>
      </x:c>
      <x:c r="C64" s="3" t="str">
        <x:v>Complexidade</x:v>
      </x:c>
      <x:c r="D64" s="3" t="str">
        <x:f>INDEX(Matrizes!$B$10:$D$10,1,B64)</x:f>
        <x:v>Moderada</x:v>
      </x:c>
    </x:row>
    <x:row r="65" ht="23" customHeight="1">
      <x:c r="A65" s="11" t="str">
        <x:v>Peso apropriado ao tipo</x:v>
      </x:c>
      <x:c r="B65" s="11" t="n">
        <x:f>INDEX(Matrizes!$B$13:$D$17,MATCH("SE",Matrizes!$A$13:$A$17,0),B64)</x:f>
        <x:v>5</x:v>
      </x:c>
      <x:c r="C65" s="11" t="str">
        <x:v>PF desta função</x:v>
      </x:c>
      <x:c r="D65" s="11" t="n">
        <x:f>B65</x:f>
        <x:v>5</x:v>
      </x:c>
    </x:row>
    <x:row r="66" ht="23" customHeight="1">
      <x:c r="A66" s="3"/>
      <x:c r="B66" s="3"/>
      <x:c r="C66" s="3"/>
      <x:c r="D66" s="3"/>
    </x:row>
    <x:row r="67" ht="68" customHeight="1">
      <x:c r="A67" s="5" t="str">
        <x:v>Justificativa da contagem</x:v>
      </x:c>
      <x:c r="B67" s="6" t="str">
        <x:v>TD usa somente itens que atravessam a fronteira. Uma mensagem de resultado e um conjunto de comandos. Dados internos não somam TD.</x:v>
      </x:c>
      <x:c r="C67" s="6"/>
      <x:c r="D67" s="7"/>
    </x:row>
    <x:row r="68" ht="23" customHeight="1">
      <x:c r="A68" s="3"/>
      <x:c r="B68" s="3"/>
      <x:c r="C68" s="3"/>
      <x:c r="D68" s="3"/>
    </x:row>
    <x:row r="69" ht="23" customHeight="1">
      <x:c r="A69" s="9" t="str">
        <x:v>Protótipo funcional ilustrativo — não é captura nem prova de execução</x:v>
      </x:c>
      <x:c r="B69" s="9"/>
      <x:c r="C69" s="9"/>
      <x:c r="D69" s="9"/>
    </x:row>
    <x:row r="70" ht="68" customHeight="1">
      <x:c r="A70" s="5" t="str">
        <x:v>Entrada / formulário</x:v>
      </x:c>
      <x:c r="B70" s="6" t="str">
        <x:v>GTIN; código do fornecedor</x:v>
      </x:c>
      <x:c r="C70" s="6"/>
      <x:c r="D70" s="7"/>
    </x:row>
    <x:row r="71" ht="50" customHeight="1">
      <x:c r="A71" s="5" t="str">
        <x:v>Acionamento</x:v>
      </x:c>
      <x:c r="B71" s="6" t="str">
        <x:v>Consultar / filtrar / selecionar; não enviar formulário de manutenção.</x:v>
      </x:c>
      <x:c r="C71" s="6"/>
      <x:c r="D71" s="7"/>
    </x:row>
    <x:row r="72" ht="94" customHeight="1">
      <x:c r="A72" s="5" t="str">
        <x:v>Saída / estado esperado</x:v>
      </x:c>
      <x:c r="B72" s="6" t="str">
        <x:v>Diferença = cotação - preço interno. Percentual = diferença / preço interno x 100, arredondado a duas casas. Preço interno zero: percentual não aplicável. Cruza GTIN e unidade dos produtos ativos da loja, sem gravar dados.</x:v>
      </x:c>
      <x:c r="C72" s="6"/>
      <x:c r="D72" s="7"/>
    </x:row>
    <x:row r="73" ht="44" customHeight="1">
      <x:c r="A73" s="5" t="str">
        <x:v>Dados de demonstração</x:v>
      </x:c>
      <x:c r="B73" s="6" t="str">
        <x:v>Exemplos ilustrativos usam registros fictícios. Nas imagens abaixo, os dados são os da demonstração local. Senhas não são apresentadas.</x:v>
      </x:c>
      <x:c r="C73" s="6"/>
      <x:c r="D73" s="7"/>
    </x:row>
    <x:row r="74" ht="23" customHeight="1">
      <x:c r="A74" s="3"/>
      <x:c r="B74" s="3"/>
      <x:c r="C74" s="3"/>
      <x:c r="D74" s="3"/>
    </x:row>
    <x:row r="75" ht="23" customHeight="1">
      <x:c r="A75" s="9" t="str">
        <x:v>Captura real complementar — aplicação atual em execução</x:v>
      </x:c>
      <x:c r="B75" s="9"/>
      <x:c r="C75" s="9"/>
      <x:c r="D75" s="9"/>
    </x:row>
    <x:row r="76" ht="76" customHeight="1">
      <x:c r="A76" s="5" t="str">
        <x:v>Origem / limite</x:v>
      </x:c>
      <x:c r="B76" s="6" t="str">
        <x:v>http://localhost:8080/comparacao-precos
2026-10-25T22:02:48.183Z. Captura real da aplicação atual; dados de demonstração. </x:v>
      </x:c>
      <x:c r="C76" s="6"/>
      <x:c r="D76" s="7"/>
    </x:row>
    <x:row r="77" ht="23" customHeight="1">
      <x:c r="A77" s="3"/>
      <x:c r="B77" s="3"/>
      <x:c r="C77" s="3"/>
      <x:c r="D77" s="3"/>
    </x:row>
    <x:row r="78" ht="23" customHeight="1">
      <x:c r="A78" s="3"/>
      <x:c r="B78" s="3"/>
      <x:c r="C78" s="3"/>
      <x:c r="D78" s="3"/>
    </x:row>
    <x:row r="79" ht="23" customHeight="1">
      <x:c r="A79" s="3"/>
      <x:c r="B79" s="3"/>
      <x:c r="C79" s="3"/>
      <x:c r="D79" s="3"/>
    </x:row>
    <x:row r="80" ht="23" customHeight="1">
      <x:c r="A80" s="3"/>
      <x:c r="B80" s="3"/>
      <x:c r="C80" s="3"/>
      <x:c r="D80" s="3"/>
    </x:row>
    <x:row r="81" ht="23" customHeight="1">
      <x:c r="A81" s="3"/>
      <x:c r="B81" s="3"/>
      <x:c r="C81" s="3"/>
      <x:c r="D81" s="3"/>
    </x:row>
    <x:row r="82" ht="23" customHeight="1">
      <x:c r="A82" s="3"/>
      <x:c r="B82" s="3"/>
      <x:c r="C82" s="3"/>
      <x:c r="D82" s="3"/>
    </x:row>
    <x:row r="83" ht="23" customHeight="1">
      <x:c r="A83" s="3"/>
      <x:c r="B83" s="3"/>
      <x:c r="C83" s="3"/>
      <x:c r="D83" s="3"/>
    </x:row>
    <x:row r="84" ht="23" customHeight="1">
      <x:c r="A84" s="3"/>
      <x:c r="B84" s="3"/>
      <x:c r="C84" s="3"/>
      <x:c r="D84" s="3"/>
    </x:row>
    <x:row r="85" ht="23" customHeight="1">
      <x:c r="A85" s="3"/>
      <x:c r="B85" s="3"/>
      <x:c r="C85" s="3"/>
      <x:c r="D85" s="3"/>
    </x:row>
    <x:row r="86" ht="23" customHeight="1">
      <x:c r="A86" s="3"/>
      <x:c r="B86" s="3"/>
      <x:c r="C86" s="3"/>
      <x:c r="D86" s="3"/>
    </x:row>
    <x:row r="87" ht="23" customHeight="1">
      <x:c r="A87" s="3"/>
      <x:c r="B87" s="3"/>
      <x:c r="C87" s="3"/>
      <x:c r="D87" s="3"/>
    </x:row>
    <x:row r="88" ht="23" customHeight="1">
      <x:c r="A88" s="3"/>
      <x:c r="B88" s="3"/>
      <x:c r="C88" s="3"/>
      <x:c r="D88" s="3"/>
    </x:row>
    <x:row r="89" ht="23" customHeight="1">
      <x:c r="A89" s="3"/>
      <x:c r="B89" s="3"/>
      <x:c r="C89" s="3"/>
      <x:c r="D89" s="3"/>
    </x:row>
    <x:row r="90" ht="23" customHeight="1">
      <x:c r="A90" s="3"/>
      <x:c r="B90" s="3"/>
      <x:c r="C90" s="3"/>
      <x:c r="D90" s="3"/>
    </x:row>
    <x:row r="91" ht="23" customHeight="1">
      <x:c r="A91" s="3"/>
      <x:c r="B91" s="3"/>
      <x:c r="C91" s="3"/>
      <x:c r="D91" s="3"/>
    </x:row>
    <x:row r="92" ht="23" customHeight="1">
      <x:c r="A92" s="3"/>
      <x:c r="B92" s="3"/>
      <x:c r="C92" s="3"/>
      <x:c r="D92" s="3"/>
    </x:row>
    <x:row r="93" ht="23" customHeight="1">
      <x:c r="A93" s="3"/>
      <x:c r="B93" s="3"/>
      <x:c r="C93" s="3"/>
      <x:c r="D93" s="3"/>
    </x:row>
    <x:row r="94" ht="23" customHeight="1">
      <x:c r="A94" s="3"/>
      <x:c r="B94" s="3"/>
      <x:c r="C94" s="3"/>
      <x:c r="D94" s="3"/>
    </x:row>
    <x:row r="95" ht="23" customHeight="1">
      <x:c r="A95" s="3"/>
      <x:c r="B95" s="3"/>
      <x:c r="C95" s="3"/>
      <x:c r="D95" s="3"/>
    </x:row>
    <x:row r="96" ht="23" customHeight="1">
      <x:c r="A96" s="3"/>
      <x:c r="B96" s="3"/>
      <x:c r="C96" s="3"/>
      <x:c r="D96" s="3"/>
    </x:row>
    <x:row r="97" ht="23" customHeight="1">
      <x:c r="A97" s="3"/>
      <x:c r="B97" s="3"/>
      <x:c r="C97" s="3"/>
      <x:c r="D97" s="3"/>
    </x:row>
    <x:row r="98" ht="23" customHeight="1">
      <x:c r="A98" s="3"/>
      <x:c r="B98" s="3"/>
      <x:c r="C98" s="3"/>
      <x:c r="D98" s="3"/>
    </x:row>
    <x:row r="99" ht="23" customHeight="1">
      <x:c r="A99" s="3"/>
      <x:c r="B99" s="3"/>
      <x:c r="C99" s="3"/>
      <x:c r="D99" s="3"/>
    </x:row>
    <x:row r="100" ht="23" customHeight="1">
      <x:c r="A100" s="3"/>
      <x:c r="B100" s="3"/>
      <x:c r="C100" s="3"/>
      <x:c r="D100" s="3"/>
    </x:row>
    <x:row r="101" ht="23" customHeight="1">
      <x:c r="A101" s="3"/>
      <x:c r="B101" s="3"/>
      <x:c r="C101" s="3"/>
      <x:c r="D101" s="3"/>
    </x:row>
    <x:row r="102" ht="23" customHeight="1">
      <x:c r="A102" s="3"/>
      <x:c r="B102" s="3"/>
      <x:c r="C102" s="3"/>
      <x:c r="D102" s="3"/>
    </x:row>
    <x:row r="103" ht="23" customHeight="1">
      <x:c r="A103" s="3"/>
      <x:c r="B103" s="3"/>
      <x:c r="C103" s="3"/>
      <x:c r="D103" s="3"/>
    </x:row>
    <x:row r="104" ht="23" customHeight="1">
      <x:c r="A104" s="3"/>
      <x:c r="B104" s="3"/>
      <x:c r="C104" s="3"/>
      <x:c r="D104" s="3"/>
    </x:row>
    <x:row r="105" ht="23" customHeight="1">
      <x:c r="A105" s="3"/>
      <x:c r="B105" s="3"/>
      <x:c r="C105" s="3"/>
      <x:c r="D105" s="3"/>
    </x:row>
    <x:row r="106" ht="23" customHeight="1">
      <x:c r="A106" s="3"/>
      <x:c r="B106" s="3"/>
      <x:c r="C106" s="3"/>
      <x:c r="D106" s="3"/>
    </x:row>
    <x:row r="107" ht="23" customHeight="1">
      <x:c r="A107" s="3"/>
      <x:c r="B107" s="3"/>
      <x:c r="C107" s="3"/>
      <x:c r="D107" s="3"/>
    </x:row>
    <x:row r="108" ht="23" customHeight="1">
      <x:c r="A108" s="3"/>
      <x:c r="B108" s="3"/>
      <x:c r="C108" s="3"/>
      <x:c r="D108" s="3"/>
    </x:row>
    <x:row r="109" ht="23" customHeight="1">
      <x:c r="A109" s="3"/>
      <x:c r="B109" s="3"/>
      <x:c r="C109" s="3"/>
      <x:c r="D109" s="3"/>
    </x:row>
    <x:row r="110" ht="23" customHeight="1">
      <x:c r="A110" s="3"/>
      <x:c r="B110" s="3"/>
      <x:c r="C110" s="3"/>
      <x:c r="D110" s="3"/>
    </x:row>
    <x:row r="111" ht="23" customHeight="1">
      <x:c r="A111" s="3"/>
      <x:c r="B111" s="3"/>
      <x:c r="C111" s="3"/>
      <x:c r="D111" s="3"/>
    </x:row>
    <x:row r="112" ht="23" customHeight="1">
      <x:c r="A112" s="3"/>
      <x:c r="B112" s="3"/>
      <x:c r="C112" s="3"/>
      <x:c r="D112" s="3"/>
    </x:row>
    <x:row r="113" ht="23" customHeight="1">
      <x:c r="A113" s="3"/>
      <x:c r="B113" s="3"/>
      <x:c r="C113" s="3"/>
      <x:c r="D113" s="3"/>
    </x:row>
    <x:row r="114" ht="23" customHeight="1">
      <x:c r="A114" s="3"/>
      <x:c r="B114" s="3"/>
      <x:c r="C114" s="3"/>
      <x:c r="D114" s="3"/>
    </x:row>
    <x:row r="115" ht="23" customHeight="1">
      <x:c r="A115" s="3"/>
      <x:c r="B115" s="3"/>
      <x:c r="C115" s="3"/>
      <x:c r="D115" s="3"/>
    </x:row>
    <x:row r="116" ht="23" customHeight="1">
      <x:c r="A116" s="3"/>
      <x:c r="B116" s="3"/>
      <x:c r="C116" s="3"/>
      <x:c r="D116" s="3"/>
    </x:row>
    <x:row r="117" ht="23" customHeight="1">
      <x:c r="A117" s="3"/>
      <x:c r="B117" s="3"/>
      <x:c r="C117" s="3"/>
      <x:c r="D117" s="3"/>
    </x:row>
    <x:row r="118" ht="23" customHeight="1">
      <x:c r="A118" s="3"/>
      <x:c r="B118" s="3"/>
      <x:c r="C118" s="3"/>
      <x:c r="D118" s="3"/>
    </x:row>
    <x:row r="119" ht="23" customHeight="1">
      <x:c r="A119" s="3"/>
      <x:c r="B119" s="3"/>
      <x:c r="C119" s="3"/>
      <x:c r="D119" s="3"/>
    </x:row>
    <x:row r="120" ht="23" customHeight="1">
      <x:c r="A120" s="3"/>
      <x:c r="B120" s="3"/>
      <x:c r="C120" s="3"/>
      <x:c r="D120" s="3"/>
    </x:row>
    <x:row r="121" ht="23" customHeight="1">
      <x:c r="A121" s="3"/>
      <x:c r="B121" s="3"/>
      <x:c r="C121" s="3"/>
      <x:c r="D121" s="3"/>
    </x:row>
    <x:row r="122" ht="23" customHeight="1">
      <x:c r="A122" s="3"/>
      <x:c r="B122" s="3"/>
      <x:c r="C122" s="3"/>
      <x:c r="D122" s="3"/>
    </x:row>
    <x:row r="123" ht="23" customHeight="1">
      <x:c r="A123" s="3"/>
      <x:c r="B123" s="3"/>
      <x:c r="C123" s="3"/>
      <x:c r="D123" s="3"/>
    </x:row>
    <x:row r="124" ht="23" customHeight="1">
      <x:c r="A124" s="3"/>
      <x:c r="B124" s="3"/>
      <x:c r="C124" s="3"/>
      <x:c r="D124" s="3"/>
    </x:row>
    <x:row r="125" ht="23" customHeight="1">
      <x:c r="A125" s="3"/>
      <x:c r="B125" s="3"/>
      <x:c r="C125" s="3"/>
      <x:c r="D125" s="3"/>
    </x:row>
  </x:sheetData>
  <x:mergeCells>
    <x:mergeCell ref="A1:D1"/>
    <x:mergeCell ref="B2:D2"/>
    <x:mergeCell ref="B3:D3"/>
    <x:mergeCell ref="B4:D4"/>
    <x:mergeCell ref="B5:D5"/>
    <x:mergeCell ref="B6:D6"/>
    <x:mergeCell ref="B7:D7"/>
    <x:mergeCell ref="B8:D8"/>
    <x:mergeCell ref="A44:D44"/>
    <x:mergeCell ref="B57:D57"/>
    <x:mergeCell ref="A59:D59"/>
    <x:mergeCell ref="B67:D67"/>
    <x:mergeCell ref="A69:D69"/>
    <x:mergeCell ref="B70:D70"/>
    <x:mergeCell ref="B71:D71"/>
    <x:mergeCell ref="B72:D72"/>
    <x:mergeCell ref="B73:D73"/>
    <x:mergeCell ref="A75:D75"/>
    <x:mergeCell ref="B76:D76"/>
  </x:mergeCells>
  <x:pageMargins left="0.7" right="0.7" top="0.75" bottom="0.75" header="0.3" footer="0.3"/>
  <x:drawing xmlns:r="http://schemas.openxmlformats.org/officeDocument/2006/relationships" r:id="Raac10010431e4465"/>
</x:worksheet>
</file>