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20.xml.rels" ContentType="application/vnd.openxmlformats-package.relationships+xml"/>
  <Override PartName="/xl/worksheets/_rels/sheet57.xml.rels" ContentType="application/vnd.openxmlformats-package.relationships+xml"/>
  <Override PartName="/xl/worksheets/_rels/sheet18.xml.rels" ContentType="application/vnd.openxmlformats-package.relationships+xml"/>
  <Override PartName="/xl/worksheets/_rels/sheet60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27.xml.rels" ContentType="application/vnd.openxmlformats-package.relationships+xml"/>
  <Override PartName="/xl/worksheets/_rels/sheet63.xml.rels" ContentType="application/vnd.openxmlformats-package.relationships+xml"/>
  <Override PartName="/xl/worksheets/_rels/sheet26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2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45.xml.rels" ContentType="application/vnd.openxmlformats-package.relationships+xml"/>
  <Override PartName="/xl/worksheets/_rels/sheet46.xml.rels" ContentType="application/vnd.openxmlformats-package.relationships+xml"/>
  <Override PartName="/xl/worksheets/_rels/sheet50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51.xml.rels" ContentType="application/vnd.openxmlformats-package.relationships+xml"/>
  <Override PartName="/xl/worksheets/_rels/sheet52.xml.rels" ContentType="application/vnd.openxmlformats-package.relationships+xml"/>
  <Override PartName="/xl/worksheets/_rels/sheet41.xml.rels" ContentType="application/vnd.openxmlformats-package.relationships+xml"/>
  <Override PartName="/xl/worksheets/_rels/sheet39.xml.rels" ContentType="application/vnd.openxmlformats-package.relationships+xml"/>
  <Override PartName="/xl/worksheets/_rels/sheet53.xml.rels" ContentType="application/vnd.openxmlformats-package.relationships+xml"/>
  <Override PartName="/xl/worksheets/_rels/sheet42.xml.rels" ContentType="application/vnd.openxmlformats-package.relationships+xml"/>
  <Override PartName="/xl/worksheets/_rels/sheet54.xml.rels" ContentType="application/vnd.openxmlformats-package.relationships+xml"/>
  <Override PartName="/xl/worksheets/_rels/sheet43.xml.rels" ContentType="application/vnd.openxmlformats-package.relationships+xml"/>
  <Override PartName="/xl/worksheets/_rels/sheet55.xml.rels" ContentType="application/vnd.openxmlformats-package.relationships+xml"/>
  <Override PartName="/xl/worksheets/_rels/sheet44.xml.rels" ContentType="application/vnd.openxmlformats-package.relationships+xml"/>
  <Override PartName="/xl/worksheets/_rels/sheet56.xml.rels" ContentType="application/vnd.openxmlformats-package.relationships+xml"/>
  <Override PartName="/xl/worksheets/_rels/sheet40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21.xml.rels" ContentType="application/vnd.openxmlformats-package.relationships+xml"/>
  <Override PartName="/xl/worksheets/_rels/sheet58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59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9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58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_rels/drawing12.xml.rels" ContentType="application/vnd.openxmlformats-package.relationships+xml"/>
  <Override PartName="/xl/drawings/_rels/drawing49.xml.rels" ContentType="application/vnd.openxmlformats-package.relationships+xml"/>
  <Override PartName="/xl/drawings/_rels/drawing55.xml.rels" ContentType="application/vnd.openxmlformats-package.relationships+xml"/>
  <Override PartName="/xl/drawings/_rels/drawing20.xml.rels" ContentType="application/vnd.openxmlformats-package.relationships+xml"/>
  <Override PartName="/xl/drawings/_rels/drawing18.xml.rels" ContentType="application/vnd.openxmlformats-package.relationships+xml"/>
  <Override PartName="/xl/drawings/_rels/drawing51.xml.rels" ContentType="application/vnd.openxmlformats-package.relationships+xml"/>
  <Override PartName="/xl/drawings/_rels/drawing50.xml.rels" ContentType="application/vnd.openxmlformats-package.relationships+xml"/>
  <Override PartName="/xl/drawings/_rels/drawing13.xml.rels" ContentType="application/vnd.openxmlformats-package.relationships+xml"/>
  <Override PartName="/xl/drawings/_rels/drawing3.xml.rels" ContentType="application/vnd.openxmlformats-package.relationships+xml"/>
  <Override PartName="/xl/drawings/_rels/drawing30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1.xml.rels" ContentType="application/vnd.openxmlformats-package.relationships+xml"/>
  <Override PartName="/xl/drawings/_rels/drawing7.xml.rels" ContentType="application/vnd.openxmlformats-package.relationships+xml"/>
  <Override PartName="/xl/drawings/_rels/drawing32.xml.rels" ContentType="application/vnd.openxmlformats-package.relationships+xml"/>
  <Override PartName="/xl/drawings/_rels/drawing8.xml.rels" ContentType="application/vnd.openxmlformats-package.relationships+xml"/>
  <Override PartName="/xl/drawings/_rels/drawing33.xml.rels" ContentType="application/vnd.openxmlformats-package.relationships+xml"/>
  <Override PartName="/xl/drawings/_rels/drawing9.xml.rels" ContentType="application/vnd.openxmlformats-package.relationships+xml"/>
  <Override PartName="/xl/drawings/_rels/drawing46.xml.rels" ContentType="application/vnd.openxmlformats-package.relationships+xml"/>
  <Override PartName="/xl/drawings/_rels/drawing34.xml.rels" ContentType="application/vnd.openxmlformats-package.relationships+xml"/>
  <Override PartName="/xl/drawings/_rels/drawing45.xml.rels" ContentType="application/vnd.openxmlformats-package.relationships+xml"/>
  <Override PartName="/xl/drawings/_rels/drawing44.xml.rels" ContentType="application/vnd.openxmlformats-package.relationships+xml"/>
  <Override PartName="/xl/drawings/_rels/drawing43.xml.rels" ContentType="application/vnd.openxmlformats-package.relationships+xml"/>
  <Override PartName="/xl/drawings/_rels/drawing42.xml.rels" ContentType="application/vnd.openxmlformats-package.relationships+xml"/>
  <Override PartName="/xl/drawings/_rels/drawing41.xml.rels" ContentType="application/vnd.openxmlformats-package.relationships+xml"/>
  <Override PartName="/xl/drawings/_rels/drawing39.xml.rels" ContentType="application/vnd.openxmlformats-package.relationships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14.xml.rels" ContentType="application/vnd.openxmlformats-package.relationships+xml"/>
  <Override PartName="/xl/drawings/_rels/drawing26.xml.rels" ContentType="application/vnd.openxmlformats-package.relationships+xml"/>
  <Override PartName="/xl/drawings/_rels/drawing1.xml.rels" ContentType="application/vnd.openxmlformats-package.relationships+xml"/>
  <Override PartName="/xl/drawings/_rels/drawing27.xml.rels" ContentType="application/vnd.openxmlformats-package.relationships+xml"/>
  <Override PartName="/xl/drawings/_rels/drawing2.xml.rels" ContentType="application/vnd.openxmlformats-package.relationships+xml"/>
  <Override PartName="/xl/drawings/_rels/drawing28.xml.rels" ContentType="application/vnd.openxmlformats-package.relationships+xml"/>
  <Override PartName="/xl/drawings/_rels/drawing52.xml.rels" ContentType="application/vnd.openxmlformats-package.relationships+xml"/>
  <Override PartName="/xl/drawings/_rels/drawing15.xml.rels" ContentType="application/vnd.openxmlformats-package.relationships+xml"/>
  <Override PartName="/xl/drawings/_rels/drawing29.xml.rels" ContentType="application/vnd.openxmlformats-package.relationships+xml"/>
  <Override PartName="/xl/drawings/_rels/drawing53.xml.rels" ContentType="application/vnd.openxmlformats-package.relationships+xml"/>
  <Override PartName="/xl/drawings/_rels/drawing16.xml.rels" ContentType="application/vnd.openxmlformats-package.relationships+xml"/>
  <Override PartName="/xl/drawings/_rels/drawing10.xml.rels" ContentType="application/vnd.openxmlformats-package.relationships+xml"/>
  <Override PartName="/xl/drawings/_rels/drawing47.xml.rels" ContentType="application/vnd.openxmlformats-package.relationships+xml"/>
  <Override PartName="/xl/drawings/_rels/drawing54.xml.rels" ContentType="application/vnd.openxmlformats-package.relationships+xml"/>
  <Override PartName="/xl/drawings/_rels/drawing17.xml.rels" ContentType="application/vnd.openxmlformats-package.relationships+xml"/>
  <Override PartName="/xl/drawings/_rels/drawing11.xml.rels" ContentType="application/vnd.openxmlformats-package.relationships+xml"/>
  <Override PartName="/xl/drawings/_rels/drawing48.xml.rels" ContentType="application/vnd.openxmlformats-package.relationships+xml"/>
  <Override PartName="/xl/drawings/_rels/drawing35.xml.rels" ContentType="application/vnd.openxmlformats-package.relationships+xml"/>
  <Override PartName="/xl/drawings/_rels/drawing36.xml.rels" ContentType="application/vnd.openxmlformats-package.relationships+xml"/>
  <Override PartName="/xl/drawings/_rels/drawing37.xml.rels" ContentType="application/vnd.openxmlformats-package.relationships+xml"/>
  <Override PartName="/xl/drawings/_rels/drawing38.xml.rels" ContentType="application/vnd.openxmlformats-package.relationships+xml"/>
  <Override PartName="/xl/drawings/_rels/drawing40.xml.rels" ContentType="application/vnd.openxmlformats-package.relationships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20.png" ContentType="image/png"/>
  <Override PartName="/xl/media/image49.png" ContentType="image/png"/>
  <Override PartName="/xl/media/image22.png" ContentType="image/png"/>
  <Override PartName="/xl/media/image59.png" ContentType="image/png"/>
  <Override PartName="/xl/media/image23.png" ContentType="image/png"/>
  <Override PartName="/xl/media/image60.png" ContentType="image/png"/>
  <Override PartName="/xl/media/image24.png" ContentType="image/png"/>
  <Override PartName="/xl/media/image61.png" ContentType="image/png"/>
  <Override PartName="/xl/media/image25.png" ContentType="image/png"/>
  <Override PartName="/xl/media/image62.png" ContentType="image/png"/>
  <Override PartName="/xl/media/image26.png" ContentType="image/png"/>
  <Override PartName="/xl/media/image63.png" ContentType="image/png"/>
  <Override PartName="/xl/media/image27.png" ContentType="image/png"/>
  <Override PartName="/xl/media/image64.png" ContentType="image/png"/>
  <Override PartName="/xl/media/image28.png" ContentType="image/png"/>
  <Override PartName="/xl/media/image70.png" ContentType="image/png"/>
  <Override PartName="/xl/media/image65.png" ContentType="image/png"/>
  <Override PartName="/xl/media/image29.png" ContentType="image/png"/>
  <Override PartName="/xl/media/image71.png" ContentType="image/png"/>
  <Override PartName="/xl/media/image66.png" ContentType="image/png"/>
  <Override PartName="/xl/media/image67.png" ContentType="image/png"/>
  <Override PartName="/xl/media/image85.png" ContentType="image/png"/>
  <Override PartName="/xl/media/image73.png" ContentType="image/png"/>
  <Override PartName="/xl/media/image79.png" ContentType="image/png"/>
  <Override PartName="/xl/media/image78.png" ContentType="image/png"/>
  <Override PartName="/xl/media/image77.png" ContentType="image/png"/>
  <Override PartName="/xl/media/image76.png" ContentType="image/png"/>
  <Override PartName="/xl/media/image75.png" ContentType="image/png"/>
  <Override PartName="/xl/media/image74.png" ContentType="image/png"/>
  <Override PartName="/xl/media/image72.png" ContentType="image/png"/>
  <Override PartName="/xl/media/image69.png" ContentType="image/png"/>
  <Override PartName="/xl/media/image68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39.png" ContentType="image/png"/>
  <Override PartName="/xl/media/image81.png" ContentType="image/png"/>
  <Override PartName="/xl/media/image7.png" ContentType="image/png"/>
  <Override PartName="/xl/media/image16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82.png" ContentType="image/png"/>
  <Override PartName="/xl/media/image8.png" ContentType="image/png"/>
  <Override PartName="/xl/media/image17.png" ContentType="image/png"/>
  <Override PartName="/xl/media/image35.png" ContentType="image/png"/>
  <Override PartName="/xl/media/image3.png" ContentType="image/png"/>
  <Override PartName="/xl/media/image1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a" sheetId="1" state="visible" r:id="rId3"/>
    <sheet name="Resumo" sheetId="2" state="visible" r:id="rId4"/>
    <sheet name="Catálogo" sheetId="3" state="visible" r:id="rId5"/>
    <sheet name="Matrizes" sheetId="4" state="visible" r:id="rId6"/>
    <sheet name="NI e estimativas" sheetId="5" state="visible" r:id="rId7"/>
    <sheet name="Exemplos SE" sheetId="6" state="visible" r:id="rId8"/>
    <sheet name="Critérios e fontes" sheetId="7" state="visible" r:id="rId9"/>
    <sheet name="Conferência" sheetId="8" state="visible" r:id="rId10"/>
    <sheet name="A01" sheetId="9" state="visible" r:id="rId11"/>
    <sheet name="A02" sheetId="10" state="visible" r:id="rId12"/>
    <sheet name="A03" sheetId="11" state="visible" r:id="rId13"/>
    <sheet name="A04" sheetId="12" state="visible" r:id="rId14"/>
    <sheet name="A05" sheetId="13" state="visible" r:id="rId15"/>
    <sheet name="A06" sheetId="14" state="visible" r:id="rId16"/>
    <sheet name="A07" sheetId="15" state="visible" r:id="rId17"/>
    <sheet name="A08" sheetId="16" state="visible" r:id="rId18"/>
    <sheet name="A09" sheetId="17" state="visible" r:id="rId19"/>
    <sheet name="X01" sheetId="18" state="visible" r:id="rId20"/>
    <sheet name="X02" sheetId="19" state="visible" r:id="rId21"/>
    <sheet name="CE04" sheetId="20" state="visible" r:id="rId22"/>
    <sheet name="CE05" sheetId="21" state="visible" r:id="rId23"/>
    <sheet name="CE06" sheetId="22" state="visible" r:id="rId24"/>
    <sheet name="CE07" sheetId="23" state="visible" r:id="rId25"/>
    <sheet name="CE08" sheetId="24" state="visible" r:id="rId26"/>
    <sheet name="CE09" sheetId="25" state="visible" r:id="rId27"/>
    <sheet name="CE11" sheetId="26" state="visible" r:id="rId28"/>
    <sheet name="CE12" sheetId="27" state="visible" r:id="rId29"/>
    <sheet name="EE01" sheetId="28" state="visible" r:id="rId30"/>
    <sheet name="EE02" sheetId="29" state="visible" r:id="rId31"/>
    <sheet name="EE03" sheetId="30" state="visible" r:id="rId32"/>
    <sheet name="EE04" sheetId="31" state="visible" r:id="rId33"/>
    <sheet name="EE05" sheetId="32" state="visible" r:id="rId34"/>
    <sheet name="EE06" sheetId="33" state="visible" r:id="rId35"/>
    <sheet name="EE07" sheetId="34" state="visible" r:id="rId36"/>
    <sheet name="EE08" sheetId="35" state="visible" r:id="rId37"/>
    <sheet name="EE09" sheetId="36" state="visible" r:id="rId38"/>
    <sheet name="EE10" sheetId="37" state="visible" r:id="rId39"/>
    <sheet name="EE11" sheetId="38" state="visible" r:id="rId40"/>
    <sheet name="EE12" sheetId="39" state="visible" r:id="rId41"/>
    <sheet name="EE13" sheetId="40" state="visible" r:id="rId42"/>
    <sheet name="EE14" sheetId="41" state="visible" r:id="rId43"/>
    <sheet name="EE15" sheetId="42" state="visible" r:id="rId44"/>
    <sheet name="EE16" sheetId="43" state="visible" r:id="rId45"/>
    <sheet name="EE17" sheetId="44" state="visible" r:id="rId46"/>
    <sheet name="EE18" sheetId="45" state="visible" r:id="rId47"/>
    <sheet name="EE19" sheetId="46" state="visible" r:id="rId48"/>
    <sheet name="EE20" sheetId="47" state="visible" r:id="rId49"/>
    <sheet name="EE21" sheetId="48" state="visible" r:id="rId50"/>
    <sheet name="EE22" sheetId="49" state="visible" r:id="rId51"/>
    <sheet name="EE23" sheetId="50" state="visible" r:id="rId52"/>
    <sheet name="EE24" sheetId="51" state="visible" r:id="rId53"/>
    <sheet name="EE25" sheetId="52" state="visible" r:id="rId54"/>
    <sheet name="EE26" sheetId="53" state="visible" r:id="rId55"/>
    <sheet name="EE27" sheetId="54" state="visible" r:id="rId56"/>
    <sheet name="EE28" sheetId="55" state="visible" r:id="rId57"/>
    <sheet name="SE02" sheetId="56" state="visible" r:id="rId58"/>
    <sheet name="SE04" sheetId="57" state="visible" r:id="rId59"/>
    <sheet name="SE06" sheetId="58" state="visible" r:id="rId60"/>
    <sheet name="SE07" sheetId="59" state="visible" r:id="rId61"/>
    <sheet name="SE08" sheetId="60" state="visible" r:id="rId62"/>
    <sheet name="SE09" sheetId="61" state="visible" r:id="rId63"/>
    <sheet name="SE10" sheetId="62" state="visible" r:id="rId64"/>
    <sheet name="SE13" sheetId="63" state="visible" r:id="rId65"/>
  </sheets>
  <definedNames>
    <definedName function="false" hidden="false" localSheetId="8" name="_xlnm.Print_Area" vbProcedure="false">A01!$A$1:$D$130</definedName>
    <definedName function="false" hidden="false" localSheetId="9" name="_xlnm.Print_Area" vbProcedure="false">A02!$A$1:$D$130</definedName>
    <definedName function="false" hidden="false" localSheetId="10" name="_xlnm.Print_Area" vbProcedure="false">A03!$A$1:$D$130</definedName>
    <definedName function="false" hidden="false" localSheetId="11" name="_xlnm.Print_Area" vbProcedure="false">A04!$A$1:$D$130</definedName>
    <definedName function="false" hidden="false" localSheetId="12" name="_xlnm.Print_Area" vbProcedure="false">A05!$A$1:$D$130</definedName>
    <definedName function="false" hidden="false" localSheetId="13" name="_xlnm.Print_Area" vbProcedure="false">A06!$A$1:$D$130</definedName>
    <definedName function="false" hidden="false" localSheetId="14" name="_xlnm.Print_Area" vbProcedure="false">A07!$A$1:$D$130</definedName>
    <definedName function="false" hidden="false" localSheetId="15" name="_xlnm.Print_Area" vbProcedure="false">A08!$A$1:$D$130</definedName>
    <definedName function="false" hidden="false" localSheetId="16" name="_xlnm.Print_Area" vbProcedure="false">A09!$A$1:$D$130</definedName>
    <definedName function="false" hidden="false" localSheetId="0" name="_xlnm.Print_Area" vbProcedure="false">Capa!$A$1:$D$15</definedName>
    <definedName function="false" hidden="false" localSheetId="2" name="_xlnm.Print_Area" vbProcedure="false">Catálogo!$A$1:$H$58</definedName>
    <definedName function="false" hidden="false" localSheetId="2" name="_xlnm.Print_Titles" vbProcedure="false">Catálogo!$1:$3</definedName>
    <definedName function="false" hidden="false" localSheetId="19" name="_xlnm.Print_Area" vbProcedure="false">CE04!$A$1:$D$186</definedName>
    <definedName function="false" hidden="false" localSheetId="20" name="_xlnm.Print_Area" vbProcedure="false">CE05!$A$1:$D$186</definedName>
    <definedName function="false" hidden="false" localSheetId="21" name="_xlnm.Print_Area" vbProcedure="false">CE06!$A$1:$D$186</definedName>
    <definedName function="false" hidden="false" localSheetId="22" name="_xlnm.Print_Area" vbProcedure="false">CE07!$A$1:$D$186</definedName>
    <definedName function="false" hidden="false" localSheetId="23" name="_xlnm.Print_Area" vbProcedure="false">CE08!$A$1:$D$186</definedName>
    <definedName function="false" hidden="false" localSheetId="24" name="_xlnm.Print_Area" vbProcedure="false">CE09!$A$1:$D$186</definedName>
    <definedName function="false" hidden="false" localSheetId="25" name="_xlnm.Print_Area" vbProcedure="false">CE11!$A$1:$D$186</definedName>
    <definedName function="false" hidden="false" localSheetId="26" name="_xlnm.Print_Area" vbProcedure="false">CE12!$A$1:$D$186</definedName>
    <definedName function="false" hidden="false" localSheetId="7" name="_xlnm.Print_Area" vbProcedure="false">Conferência!$A$1:$D$35</definedName>
    <definedName function="false" hidden="false" localSheetId="6" name="_xlnm.Print_Area" vbProcedure="false">'Critérios e fontes'!$A$1:$D$37</definedName>
    <definedName function="false" hidden="false" localSheetId="27" name="_xlnm.Print_Area" vbProcedure="false">EE01!$A$1:$D$186</definedName>
    <definedName function="false" hidden="false" localSheetId="28" name="_xlnm.Print_Area" vbProcedure="false">EE02!$A$1:$D$186</definedName>
    <definedName function="false" hidden="false" localSheetId="29" name="_xlnm.Print_Area" vbProcedure="false">EE03!$A$1:$D$186</definedName>
    <definedName function="false" hidden="false" localSheetId="30" name="_xlnm.Print_Area" vbProcedure="false">EE04!$A$1:$D$186</definedName>
    <definedName function="false" hidden="false" localSheetId="31" name="_xlnm.Print_Area" vbProcedure="false">EE05!$A$1:$D$186</definedName>
    <definedName function="false" hidden="false" localSheetId="32" name="_xlnm.Print_Area" vbProcedure="false">EE06!$A$1:$D$186</definedName>
    <definedName function="false" hidden="false" localSheetId="33" name="_xlnm.Print_Area" vbProcedure="false">EE07!$A$1:$D$186</definedName>
    <definedName function="false" hidden="false" localSheetId="34" name="_xlnm.Print_Area" vbProcedure="false">EE08!$A$1:$D$186</definedName>
    <definedName function="false" hidden="false" localSheetId="35" name="_xlnm.Print_Area" vbProcedure="false">EE09!$A$1:$D$186</definedName>
    <definedName function="false" hidden="false" localSheetId="36" name="_xlnm.Print_Area" vbProcedure="false">EE10!$A$1:$D$186</definedName>
    <definedName function="false" hidden="false" localSheetId="37" name="_xlnm.Print_Area" vbProcedure="false">EE11!$A$1:$D$186</definedName>
    <definedName function="false" hidden="false" localSheetId="38" name="_xlnm.Print_Area" vbProcedure="false">EE12!$A$1:$D$186</definedName>
    <definedName function="false" hidden="false" localSheetId="39" name="_xlnm.Print_Area" vbProcedure="false">EE13!$A$1:$D$186</definedName>
    <definedName function="false" hidden="false" localSheetId="40" name="_xlnm.Print_Area" vbProcedure="false">EE14!$A$1:$D$186</definedName>
    <definedName function="false" hidden="false" localSheetId="41" name="_xlnm.Print_Area" vbProcedure="false">EE15!$A$1:$D$186</definedName>
    <definedName function="false" hidden="false" localSheetId="42" name="_xlnm.Print_Area" vbProcedure="false">EE16!$A$1:$D$186</definedName>
    <definedName function="false" hidden="false" localSheetId="43" name="_xlnm.Print_Area" vbProcedure="false">EE17!$A$1:$D$186</definedName>
    <definedName function="false" hidden="false" localSheetId="44" name="_xlnm.Print_Area" vbProcedure="false">EE18!$A$1:$D$186</definedName>
    <definedName function="false" hidden="false" localSheetId="45" name="_xlnm.Print_Area" vbProcedure="false">EE19!$A$1:$D$186</definedName>
    <definedName function="false" hidden="false" localSheetId="46" name="_xlnm.Print_Area" vbProcedure="false">EE20!$A$1:$D$186</definedName>
    <definedName function="false" hidden="false" localSheetId="47" name="_xlnm.Print_Area" vbProcedure="false">EE21!$A$1:$D$186</definedName>
    <definedName function="false" hidden="false" localSheetId="48" name="_xlnm.Print_Area" vbProcedure="false">EE22!$A$1:$D$186</definedName>
    <definedName function="false" hidden="false" localSheetId="49" name="_xlnm.Print_Area" vbProcedure="false">EE23!$A$1:$D$186</definedName>
    <definedName function="false" hidden="false" localSheetId="50" name="_xlnm.Print_Area" vbProcedure="false">EE24!$A$1:$D$186</definedName>
    <definedName function="false" hidden="false" localSheetId="51" name="_xlnm.Print_Area" vbProcedure="false">EE25!$A$1:$D$186</definedName>
    <definedName function="false" hidden="false" localSheetId="52" name="_xlnm.Print_Area" vbProcedure="false">EE26!$A$1:$D$186</definedName>
    <definedName function="false" hidden="false" localSheetId="53" name="_xlnm.Print_Area" vbProcedure="false">EE27!$A$1:$D$186</definedName>
    <definedName function="false" hidden="false" localSheetId="54" name="_xlnm.Print_Area" vbProcedure="false">EE28!$A$1:$D$186</definedName>
    <definedName function="false" hidden="false" localSheetId="5" name="_xlnm.Print_Area" vbProcedure="false">'Exemplos SE'!$A$1:$D$28</definedName>
    <definedName function="false" hidden="false" localSheetId="3" name="_xlnm.Print_Area" vbProcedure="false">Matrizes!$A$1:$D$27</definedName>
    <definedName function="false" hidden="false" localSheetId="4" name="_xlnm.Print_Area" vbProcedure="false">'NI e estimativas'!$A$1:$D$48</definedName>
    <definedName function="false" hidden="false" localSheetId="1" name="_xlnm.Print_Area" vbProcedure="false">Resumo!$A$1:$D$21</definedName>
    <definedName function="false" hidden="false" localSheetId="55" name="_xlnm.Print_Area" vbProcedure="false">SE02!$A$1:$D$130</definedName>
    <definedName function="false" hidden="false" localSheetId="56" name="_xlnm.Print_Area" vbProcedure="false">SE04!$A$1:$D$130</definedName>
    <definedName function="false" hidden="false" localSheetId="57" name="_xlnm.Print_Area" vbProcedure="false">SE06!$A$1:$D$130</definedName>
    <definedName function="false" hidden="false" localSheetId="58" name="_xlnm.Print_Area" vbProcedure="false">SE07!$A$1:$D$130</definedName>
    <definedName function="false" hidden="false" localSheetId="59" name="_xlnm.Print_Area" vbProcedure="false">SE08!$A$1:$D$186</definedName>
    <definedName function="false" hidden="false" localSheetId="60" name="_xlnm.Print_Area" vbProcedure="false">SE09!$A$1:$D$186</definedName>
    <definedName function="false" hidden="false" localSheetId="61" name="_xlnm.Print_Area" vbProcedure="false">SE10!$A$1:$D$130</definedName>
    <definedName function="false" hidden="false" localSheetId="62" name="_xlnm.Print_Area" vbProcedure="false">SE13!$A$1:$D$130</definedName>
    <definedName function="false" hidden="false" localSheetId="17" name="_xlnm.Print_Area" vbProcedure="false">X01!$A$1:$D$130</definedName>
    <definedName function="false" hidden="false" localSheetId="18" name="_xlnm.Print_Area" vbProcedure="false">X02!$A$1:$D$130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<sst xmlns="http://schemas.openxmlformats.org/spreadsheetml/2006/main" count="4586" uniqueCount="1074">
  <si>
    <t xml:space="preserve">Análise de Pontos de Função — entrega coletiva</t>
  </si>
  <si>
    <t xml:space="preserve">Projeto</t>
  </si>
  <si>
    <t xml:space="preserve">Estoque Inteligente</t>
  </si>
  <si>
    <t xml:space="preserve">Integrantes</t>
  </si>
  <si>
    <t xml:space="preserve">Artur Ribeiro de Souza
Cristhian Ruan de Rezende
Lucas Andriani Theiss</t>
  </si>
  <si>
    <t xml:space="preserve">Versão</t>
  </si>
  <si>
    <t xml:space="preserve">Branch entrega-trabalho — conclusão da revisão de 25/10/2026</t>
  </si>
  <si>
    <t xml:space="preserve">Escopo</t>
  </si>
  <si>
    <t xml:space="preserve">Aplicação completa, contagem sem sobreposição dos três recortes individuais.</t>
  </si>
  <si>
    <t xml:space="preserve">Leitura</t>
  </si>
  <si>
    <t xml:space="preserve">Resumo → Catálogo → fichas por ID → Matrizes → NI e estimativas → Conferência.</t>
  </si>
  <si>
    <t xml:space="preserve">Resultado</t>
  </si>
  <si>
    <t xml:space="preserve">Fórmulas nativas editáveis; resultados e premissas nas abas seguintes.</t>
  </si>
  <si>
    <t xml:space="preserve">Ressalvas</t>
  </si>
  <si>
    <t xml:space="preserve">Notas NI são avaliação técnica com premissas acadêmicas explícitas. Capturas reais incluem dados de demonstração e simulador IoT identificado. Os três recortes individuais são documentos históricos preservados.</t>
  </si>
  <si>
    <t xml:space="preserve">Resultado coletivo e reconciliação</t>
  </si>
  <si>
    <t xml:space="preserve">Tipo</t>
  </si>
  <si>
    <t xml:space="preserve">Quantidade</t>
  </si>
  <si>
    <t xml:space="preserve">PF</t>
  </si>
  <si>
    <t xml:space="preserve">Regra</t>
  </si>
  <si>
    <t xml:space="preserve">ALI</t>
  </si>
  <si>
    <t xml:space="preserve">Uma função por ID, sem somar recortes.</t>
  </si>
  <si>
    <t xml:space="preserve">AIE</t>
  </si>
  <si>
    <t xml:space="preserve">EE</t>
  </si>
  <si>
    <t xml:space="preserve">SE</t>
  </si>
  <si>
    <t xml:space="preserve">CE</t>
  </si>
  <si>
    <t xml:space="preserve">PFB</t>
  </si>
  <si>
    <t xml:space="preserve">NI</t>
  </si>
  <si>
    <t xml:space="preserve">FA</t>
  </si>
  <si>
    <t xml:space="preserve">PFA</t>
  </si>
  <si>
    <t xml:space="preserve">Mudança funcional</t>
  </si>
  <si>
    <t xml:space="preserve">CE10 passa a SE10: indicador de estorno é derivado por EXISTS e exibido. Não é função nova; diferença de peso: 6 para 7 PF.</t>
  </si>
  <si>
    <t xml:space="preserve">Mudança no NI</t>
  </si>
  <si>
    <t xml:space="preserve">Desempenho 1→0; implantação 2→1; operação 2→1. Notas altas exigiam evidências não demonstradas. Premissas de volume e múltiplos locais continuam explícitas.</t>
  </si>
  <si>
    <t xml:space="preserve">Cobertura do enunciado</t>
  </si>
  <si>
    <t xml:space="preserve">Destaque de quatro CEs: CE04, CE05, CE08, CE12. SEs numéricas: SE02, SE04, SE06, SE07, SE08 e SE13. Todas as funções restantes permanecem no coletivo.</t>
  </si>
  <si>
    <t xml:space="preserve">Estimativa</t>
  </si>
  <si>
    <t xml:space="preserve">Desenvolvimento do sistema inteiro. Não é prazo restante da atividade. Ver premissas e fórmulas em NI e estimativas.</t>
  </si>
  <si>
    <t xml:space="preserve">Catálogo coletivo — uma linha por função</t>
  </si>
  <si>
    <t xml:space="preserve">ID</t>
  </si>
  <si>
    <t xml:space="preserve">Função</t>
  </si>
  <si>
    <t xml:space="preserve">TD</t>
  </si>
  <si>
    <t xml:space="preserve">AR / RL</t>
  </si>
  <si>
    <t xml:space="preserve">Complexidade</t>
  </si>
  <si>
    <t xml:space="preserve">Ficha</t>
  </si>
  <si>
    <t xml:space="preserve">A01</t>
  </si>
  <si>
    <t xml:space="preserve">Modelos de produto</t>
  </si>
  <si>
    <t xml:space="preserve">A02</t>
  </si>
  <si>
    <t xml:space="preserve">Produtos</t>
  </si>
  <si>
    <t xml:space="preserve">A03</t>
  </si>
  <si>
    <t xml:space="preserve">Posições</t>
  </si>
  <si>
    <t xml:space="preserve">A04</t>
  </si>
  <si>
    <t xml:space="preserve">Estoque por posição / vínculos</t>
  </si>
  <si>
    <t xml:space="preserve">A05</t>
  </si>
  <si>
    <t xml:space="preserve">Movimentações</t>
  </si>
  <si>
    <t xml:space="preserve">A06</t>
  </si>
  <si>
    <t xml:space="preserve">Usuários</t>
  </si>
  <si>
    <t xml:space="preserve">A07</t>
  </si>
  <si>
    <t xml:space="preserve">Permissões por perfil</t>
  </si>
  <si>
    <t xml:space="preserve">A08</t>
  </si>
  <si>
    <t xml:space="preserve">Lojas e configuração</t>
  </si>
  <si>
    <t xml:space="preserve">A09</t>
  </si>
  <si>
    <t xml:space="preserve">Auditoria consultável</t>
  </si>
  <si>
    <t xml:space="preserve">X01</t>
  </si>
  <si>
    <t xml:space="preserve">Fornecedores externos</t>
  </si>
  <si>
    <t xml:space="preserve">X02</t>
  </si>
  <si>
    <t xml:space="preserve">Ofertas externas</t>
  </si>
  <si>
    <t xml:space="preserve">CE04</t>
  </si>
  <si>
    <t xml:space="preserve">Consultar fornecedores externos</t>
  </si>
  <si>
    <t xml:space="preserve">CE05</t>
  </si>
  <si>
    <t xml:space="preserve">Consultar modelos</t>
  </si>
  <si>
    <t xml:space="preserve">CE06</t>
  </si>
  <si>
    <t xml:space="preserve">Consultar vínculos</t>
  </si>
  <si>
    <t xml:space="preserve">CE07</t>
  </si>
  <si>
    <t xml:space="preserve">Consultar equipe e permissões</t>
  </si>
  <si>
    <t xml:space="preserve">CE08</t>
  </si>
  <si>
    <t xml:space="preserve">Consultar lojas</t>
  </si>
  <si>
    <t xml:space="preserve">CE09</t>
  </si>
  <si>
    <t xml:space="preserve">Consultar configuração IoT</t>
  </si>
  <si>
    <t xml:space="preserve">CE11</t>
  </si>
  <si>
    <t xml:space="preserve">Consultar auditoria</t>
  </si>
  <si>
    <t xml:space="preserve">CE12</t>
  </si>
  <si>
    <t xml:space="preserve">Consultar ofertas externas</t>
  </si>
  <si>
    <t xml:space="preserve">EE01</t>
  </si>
  <si>
    <t xml:space="preserve">Incluir produto, inclusive grade e saldo inicial</t>
  </si>
  <si>
    <t xml:space="preserve">EE02</t>
  </si>
  <si>
    <t xml:space="preserve">Alterar produto</t>
  </si>
  <si>
    <t xml:space="preserve">EE03</t>
  </si>
  <si>
    <t xml:space="preserve">Excluir produto logicamente</t>
  </si>
  <si>
    <t xml:space="preserve">EE04</t>
  </si>
  <si>
    <t xml:space="preserve">Incluir modelo</t>
  </si>
  <si>
    <t xml:space="preserve">EE05</t>
  </si>
  <si>
    <t xml:space="preserve">Alterar modelo</t>
  </si>
  <si>
    <t xml:space="preserve">EE06</t>
  </si>
  <si>
    <t xml:space="preserve">Excluir modelo</t>
  </si>
  <si>
    <t xml:space="preserve">EE07</t>
  </si>
  <si>
    <t xml:space="preserve">Incluir posição</t>
  </si>
  <si>
    <t xml:space="preserve">EE08</t>
  </si>
  <si>
    <t xml:space="preserve">Alterar posição</t>
  </si>
  <si>
    <t xml:space="preserve">EE09</t>
  </si>
  <si>
    <t xml:space="preserve">Excluir posição logicamente</t>
  </si>
  <si>
    <t xml:space="preserve">EE10</t>
  </si>
  <si>
    <t xml:space="preserve">Incluir vínculo</t>
  </si>
  <si>
    <t xml:space="preserve">EE11</t>
  </si>
  <si>
    <t xml:space="preserve">Alterar vínculo vazio</t>
  </si>
  <si>
    <t xml:space="preserve">EE12</t>
  </si>
  <si>
    <t xml:space="preserve">Excluir vínculo vazio</t>
  </si>
  <si>
    <t xml:space="preserve">EE13</t>
  </si>
  <si>
    <t xml:space="preserve">Incluir usuário</t>
  </si>
  <si>
    <t xml:space="preserve">EE14</t>
  </si>
  <si>
    <t xml:space="preserve">Alterar usuário</t>
  </si>
  <si>
    <t xml:space="preserve">EE15</t>
  </si>
  <si>
    <t xml:space="preserve">Excluir usuário logicamente</t>
  </si>
  <si>
    <t xml:space="preserve">EE16</t>
  </si>
  <si>
    <t xml:space="preserve">Incluir loja e administrador</t>
  </si>
  <si>
    <t xml:space="preserve">EE17</t>
  </si>
  <si>
    <t xml:space="preserve">Alterar loja e recursos</t>
  </si>
  <si>
    <t xml:space="preserve">EE18</t>
  </si>
  <si>
    <t xml:space="preserve">Excluir loja logicamente</t>
  </si>
  <si>
    <t xml:space="preserve">EE19</t>
  </si>
  <si>
    <t xml:space="preserve">Alterar matriz de permissões</t>
  </si>
  <si>
    <t xml:space="preserve">EE20</t>
  </si>
  <si>
    <t xml:space="preserve">Alterar configuração IoT</t>
  </si>
  <si>
    <t xml:space="preserve">EE21</t>
  </si>
  <si>
    <t xml:space="preserve">Registrar entrada</t>
  </si>
  <si>
    <t xml:space="preserve">EE22</t>
  </si>
  <si>
    <t xml:space="preserve">Registrar saída</t>
  </si>
  <si>
    <t xml:space="preserve">EE23</t>
  </si>
  <si>
    <t xml:space="preserve">Ajustar saldo</t>
  </si>
  <si>
    <t xml:space="preserve">EE24</t>
  </si>
  <si>
    <t xml:space="preserve">Estornar movimentação</t>
  </si>
  <si>
    <t xml:space="preserve">EE25</t>
  </si>
  <si>
    <t xml:space="preserve">Autenticar usuário</t>
  </si>
  <si>
    <t xml:space="preserve">EE26</t>
  </si>
  <si>
    <t xml:space="preserve">Selecionar loja de trabalho</t>
  </si>
  <si>
    <t xml:space="preserve">EE27</t>
  </si>
  <si>
    <t xml:space="preserve">Sinalizar posição por LED</t>
  </si>
  <si>
    <t xml:space="preserve">EE28</t>
  </si>
  <si>
    <t xml:space="preserve">Encerrar sessão</t>
  </si>
  <si>
    <t xml:space="preserve">SE02</t>
  </si>
  <si>
    <t xml:space="preserve">Valor potencial do estoque</t>
  </si>
  <si>
    <t xml:space="preserve">SE04</t>
  </si>
  <si>
    <t xml:space="preserve">Fluxo de movimentações</t>
  </si>
  <si>
    <t xml:space="preserve">SE06</t>
  </si>
  <si>
    <t xml:space="preserve">Pesquisar estoque e localizar produto</t>
  </si>
  <si>
    <t xml:space="preserve">SE07</t>
  </si>
  <si>
    <t xml:space="preserve">Mapa operacional de posições</t>
  </si>
  <si>
    <t xml:space="preserve">SE08</t>
  </si>
  <si>
    <t xml:space="preserve">Ler peso líquido e subtotal</t>
  </si>
  <si>
    <t xml:space="preserve">SE09</t>
  </si>
  <si>
    <t xml:space="preserve">Exportar histórico</t>
  </si>
  <si>
    <t xml:space="preserve">SE10</t>
  </si>
  <si>
    <t xml:space="preserve">Consultar histórico operacional</t>
  </si>
  <si>
    <t xml:space="preserve">SE13</t>
  </si>
  <si>
    <t xml:space="preserve">Comparar preços internos e ofertas externas</t>
  </si>
  <si>
    <t xml:space="preserve">Matrizes e pesos da disciplina</t>
  </si>
  <si>
    <t xml:space="preserve">Convenção</t>
  </si>
  <si>
    <t xml:space="preserve">Índice 1 = simples; 2 = moderada; 3 = complexa. Matriz comum; limites por tipo abaixo.</t>
  </si>
  <si>
    <t xml:space="preserve">Faixa AR/RL × faixa TD</t>
  </si>
  <si>
    <t xml:space="preserve">TD baixo</t>
  </si>
  <si>
    <t xml:space="preserve">TD médio</t>
  </si>
  <si>
    <t xml:space="preserve">TD alto</t>
  </si>
  <si>
    <t xml:space="preserve">AR/RL baixo</t>
  </si>
  <si>
    <t xml:space="preserve">AR/RL médio</t>
  </si>
  <si>
    <t xml:space="preserve">AR/RL alto</t>
  </si>
  <si>
    <t xml:space="preserve">Simples</t>
  </si>
  <si>
    <t xml:space="preserve">Moderada</t>
  </si>
  <si>
    <t xml:space="preserve">Complexa</t>
  </si>
  <si>
    <t xml:space="preserve">ALI/AIE</t>
  </si>
  <si>
    <t xml:space="preserve">TD 1–19 / 20–50 / 51+. RL 1 / 2–5 / 6+. Parte I, p. 19 e 28.</t>
  </si>
  <si>
    <t xml:space="preserve">EE / entrada CE</t>
  </si>
  <si>
    <t xml:space="preserve">TD 1–4 / 5–15 / 16+. AR 0–1 / 2 / 3+. Parte II EE, p. 9; Parte III, p. 10.</t>
  </si>
  <si>
    <t xml:space="preserve">SE / saída CE</t>
  </si>
  <si>
    <t xml:space="preserve">TD 1–5 / 6–19 / 20+. AR 0–1 / 2–3 / 4+. Parte II SE, p. 9; Parte III, p. 12.</t>
  </si>
  <si>
    <t xml:space="preserve">Escolher a maior complexidade das duas avaliações. Pesos 3/4/6, inclusive na saída da CE.</t>
  </si>
  <si>
    <t xml:space="preserve">Diferença do modelo</t>
  </si>
  <si>
    <t xml:space="preserve">O modelo original aplica matriz única ao total da CE. Corrigido aqui conforme Parte III, p. 10–13. Original preservado.</t>
  </si>
  <si>
    <t xml:space="preserve">Parte IV, p. 11: 0,65 + 0,01 × NI. A p. 15 usa 0,35 e limites incoerentes; adotada p. 11.</t>
  </si>
  <si>
    <t xml:space="preserve">NI e estimativas — premissas editáveis</t>
  </si>
  <si>
    <t xml:space="preserve">Característica</t>
  </si>
  <si>
    <t xml:space="preserve">Nota (0 a 5)</t>
  </si>
  <si>
    <t xml:space="preserve">Justificativa</t>
  </si>
  <si>
    <t xml:space="preserve">Evidência / natureza</t>
  </si>
  <si>
    <t xml:space="preserve">Comunicação de dados</t>
  </si>
  <si>
    <t xml:space="preserve">Aplicação on-line com HTTP e MQTT; novo cliente HTTP de fornecedores. Mais de um protocolo.</t>
  </si>
  <si>
    <t xml:space="preserve">MqttGateway, controllers e FornecedorGateway — avaliação documental; não implica consenso da equipe.</t>
  </si>
  <si>
    <t xml:space="preserve">Processamento distribuído</t>
  </si>
  <si>
    <t xml:space="preserve">Envia comandos para processamento no controlador IoT. Retorno de telemetria não demonstra transferência de processamento nas duas direções nem escolha dinâmica de CPU.</t>
  </si>
  <si>
    <t xml:space="preserve">IoTService.sinalizar — avaliação documental; não implica consenso da equipe.</t>
  </si>
  <si>
    <t xml:space="preserve">Desempenho</t>
  </si>
  <si>
    <t xml:space="preserve">Timeout e paginação não comprovam requisitos de desempenho solicitados e revistos pelo usuário. Sem essa evidência, aplica-se nota 0 da tabela.</t>
  </si>
  <si>
    <t xml:space="preserve">application.properties, ProdutoRepository — avaliação documental; não implica consenso da equipe.</t>
  </si>
  <si>
    <t xml:space="preserve">Utilização de equipamento</t>
  </si>
  <si>
    <t xml:space="preserve">Compose define limites de memória e pools; há considerações de recursos e segurança. Não exige CPU exclusiva.</t>
  </si>
  <si>
    <t xml:space="preserve">compose.yaml — avaliação documental; não implica consenso da equipe.</t>
  </si>
  <si>
    <t xml:space="preserve">Volume de transações</t>
  </si>
  <si>
    <t xml:space="preserve">Premissa acadêmica: picos mensais de inventário. Volume real não medido; revisar se houver histórico operacional.</t>
  </si>
  <si>
    <t xml:space="preserve">Premissa de estimativa — premissa acadêmica, não fato medido.</t>
  </si>
  <si>
    <t xml:space="preserve">Entrada on-line</t>
  </si>
  <si>
    <t xml:space="preserve">Mais de 30% dos processos de entrada são interativos: cadastros, movimentos e configurações.</t>
  </si>
  <si>
    <t xml:space="preserve">Controllers web — avaliação documental; não implica consenso da equipe.</t>
  </si>
  <si>
    <t xml:space="preserve">Eficiência do usuário final</t>
  </si>
  <si>
    <t xml:space="preserve">Menus, mouse, paginação, navegação, ajuda contextual e poucas telas; redução de digitação por código de barras, voz e balança. Sem medição formal de eficiência.</t>
  </si>
  <si>
    <t xml:space="preserve">templates, speech.js, baixa rápida — avaliação documental; não implica consenso da equipe.</t>
  </si>
  <si>
    <t xml:space="preserve">Atualização on-line</t>
  </si>
  <si>
    <t xml:space="preserve">Maioria dos ALIs atualizada on-line, com transações, bloqueios e idempotência contra perda/duplicação. Não se assume recuperação de volumes extremos.</t>
  </si>
  <si>
    <t xml:space="preserve">EstoqueService, repositories — avaliação documental; não implica consenso da equipe.</t>
  </si>
  <si>
    <t xml:space="preserve">Processamento complexo</t>
  </si>
  <si>
    <t xml:space="preserve">Dois critérios: auditoria/segurança específica e lógica de negócio de estorno, saldo e permissões. Não se considera matemática extensiva nem reprocessamento batch complexo.</t>
  </si>
  <si>
    <t xml:space="preserve">Acesso, EstoqueService, AuditoriaRepository — avaliação documental; não implica consenso da equipe.</t>
  </si>
  <si>
    <t xml:space="preserve">Reutilização de código</t>
  </si>
  <si>
    <t xml:space="preserve">Biblioteca de regras empacotável, documentada e com consumidor externo. Extensões exigem código; não se atribui customização geral por parâmetros.</t>
  </si>
  <si>
    <t xml:space="preserve">docs/reuso/README.md, scripts/empacotar-reuso.ps1 — avaliação documental; não implica consenso da equipe.</t>
  </si>
  <si>
    <t xml:space="preserve">Facilidade de implantação</t>
  </si>
  <si>
    <t xml:space="preserve">Há procedimento de implantação; migrações Flyway criam/evoluem esquema, mas não comprovam requisitos e roteiros testados de conversão de dados legados.</t>
  </si>
  <si>
    <t xml:space="preserve">README, Flyway, Compose — avaliação documental; não implica consenso da equipe.</t>
  </si>
  <si>
    <t xml:space="preserve">Facilidade operacional</t>
  </si>
  <si>
    <t xml:space="preserve">Relatórios minimizam papel. Scripts de inicialização, sem procedimento demonstrado de backup e recuperação, não comprovam o critério composto adicional.</t>
  </si>
  <si>
    <t xml:space="preserve">scripts/demo.ps1, relatórios — avaliação documental; não implica consenso da equipe.</t>
  </si>
  <si>
    <t xml:space="preserve">Múltiplos locais</t>
  </si>
  <si>
    <t xml:space="preserve">Premissa: lojas com navegadores e equipamentos similares. Multi-loja implementado; não há evidência de parque heterogêneo e plano de manutenção por local.</t>
  </si>
  <si>
    <t xml:space="preserve">Loja, acesso por tenant — premissa acadêmica, não fato medido.</t>
  </si>
  <si>
    <t xml:space="preserve">Facilidade de mudanças</t>
  </si>
  <si>
    <t xml:space="preserve">Consulta flexível sobre vários ALIs (2) e controles em tabelas alteráveis on-line com efeito imediato, como permissões/recursos (2).</t>
  </si>
  <si>
    <t xml:space="preserve">ProdutoRepository.pesquisar, PermissaoService, LojaService — avaliação documental; não implica consenso da equipe.</t>
  </si>
  <si>
    <t xml:space="preserve">Constante FA</t>
  </si>
  <si>
    <t xml:space="preserve">Coeficiente NI</t>
  </si>
  <si>
    <t xml:space="preserve">Produtividade</t>
  </si>
  <si>
    <t xml:space="preserve">horas-pessoa/PFA; premissa acadêmica</t>
  </si>
  <si>
    <t xml:space="preserve">pessoas com capacidade constante</t>
  </si>
  <si>
    <t xml:space="preserve">Jornada</t>
  </si>
  <si>
    <t xml:space="preserve">horas/pessoa/dia útil; premissa</t>
  </si>
  <si>
    <t xml:space="preserve">Fração produtiva</t>
  </si>
  <si>
    <t xml:space="preserve">75% da jornada; premissa</t>
  </si>
  <si>
    <t xml:space="preserve">Valor-hora</t>
  </si>
  <si>
    <t xml:space="preserve">R$/hora-pessoa; premissa</t>
  </si>
  <si>
    <t xml:space="preserve">Dias por semana</t>
  </si>
  <si>
    <t xml:space="preserve">dias úteis/semana; premissa</t>
  </si>
  <si>
    <t xml:space="preserve">Reserva</t>
  </si>
  <si>
    <t xml:space="preserve">fração do esforço base; sem contingência</t>
  </si>
  <si>
    <t xml:space="preserve">Custos adicionais</t>
  </si>
  <si>
    <t xml:space="preserve">R$; infraestrutura e impostos não estimados</t>
  </si>
  <si>
    <t xml:space="preserve">Horas produtivas por pessoa</t>
  </si>
  <si>
    <t xml:space="preserve">h/pessoa/dia útil</t>
  </si>
  <si>
    <t xml:space="preserve">Esforço base</t>
  </si>
  <si>
    <t xml:space="preserve">horas-pessoa</t>
  </si>
  <si>
    <t xml:space="preserve">Reserva em horas</t>
  </si>
  <si>
    <t xml:space="preserve">Esforço total</t>
  </si>
  <si>
    <t xml:space="preserve">Capacidade diária</t>
  </si>
  <si>
    <t xml:space="preserve">horas-pessoa/dia útil</t>
  </si>
  <si>
    <t xml:space="preserve">Prazo fracionário</t>
  </si>
  <si>
    <t xml:space="preserve">dias úteis</t>
  </si>
  <si>
    <t xml:space="preserve">Prazo arredondado</t>
  </si>
  <si>
    <t xml:space="preserve">dias úteis inteiros</t>
  </si>
  <si>
    <t xml:space="preserve">Prazo em semanas</t>
  </si>
  <si>
    <t xml:space="preserve">semanas úteis</t>
  </si>
  <si>
    <t xml:space="preserve">Custo</t>
  </si>
  <si>
    <t xml:space="preserve">R$</t>
  </si>
  <si>
    <t xml:space="preserve">Esforço restante</t>
  </si>
  <si>
    <t xml:space="preserve">Não medido. Não aplicar PFA total como horas restantes para concluir o trabalho acadêmico.</t>
  </si>
  <si>
    <t xml:space="preserve">Consenso</t>
  </si>
  <si>
    <t xml:space="preserve">Notas são avaliação técnica revisada, com premissas identificadas. Reunião e aprovação coletiva não foram comprovadas.</t>
  </si>
  <si>
    <t xml:space="preserve">Exemplos numéricos conferíveis — dados didáticos</t>
  </si>
  <si>
    <t xml:space="preserve">Natureza</t>
  </si>
  <si>
    <t xml:space="preserve">Entradas fictícias para demonstrar as regras do código. Não são medições nem resultados extraídos das capturas.</t>
  </si>
  <si>
    <t xml:space="preserve">Função / cálculo</t>
  </si>
  <si>
    <t xml:space="preserve">Entrada 1</t>
  </si>
  <si>
    <t xml:space="preserve">Entrada 2</t>
  </si>
  <si>
    <t xml:space="preserve">Resultado por fórmula</t>
  </si>
  <si>
    <t xml:space="preserve">SE02: saldo × preço</t>
  </si>
  <si>
    <t xml:space="preserve">SE04: duas variações de entrada</t>
  </si>
  <si>
    <t xml:space="preserve">SE06: saldo em duas posições</t>
  </si>
  <si>
    <t xml:space="preserve">SE07: ocupado / capacidade</t>
  </si>
  <si>
    <t xml:space="preserve">SE08: bruto − tara (kg)</t>
  </si>
  <si>
    <t xml:space="preserve">SE08: líquido × preço/kg</t>
  </si>
  <si>
    <t xml:space="preserve">SE13: cotação − interno</t>
  </si>
  <si>
    <t xml:space="preserve">SE13: diferença / interno</t>
  </si>
  <si>
    <t xml:space="preserve">SE10: reversores encontrados</t>
  </si>
  <si>
    <t xml:space="preserve">Total da loja = soma dos valores por produto arredondados. Preço de venda, não custo histórico nem receita realizada.</t>
  </si>
  <si>
    <t xml:space="preserve">Duas operações e soma 3+7. Agrupa por produto e tipo. Não soma kg e unidades entre produtos. Datas em America/Sao_Paulo.</t>
  </si>
  <si>
    <t xml:space="preserve">O sistema compara ocupado &gt; capacidade e apresenta alerta. A razão acima é explicação didática do medidor, não TD adicional contado.</t>
  </si>
  <si>
    <t xml:space="preserve">Captura real na loja granel: 1,440 kg bruto − 0,015 kg tara = 1,425 kg líquido; × R$ 29,90/kg = R$ 42,61. Simulador MQTT identificado, leitura com até 5 segundos; nenhum movimento registrado.</t>
  </si>
  <si>
    <t xml:space="preserve">Não atende sozinha ao requisito de valor numérico derivado: saída classificada por manutenção de auditoria. CSV e PDF contam uma função.</t>
  </si>
  <si>
    <t xml:space="preserve">EXISTS identifica reversor persistido. O status do movimento original é obtido por processamento, não um campo armazenado nele.</t>
  </si>
  <si>
    <t xml:space="preserve">Fusos distintos</t>
  </si>
  <si>
    <t xml:space="preserve">Fluxo gerencial usa Brasília; histórico/exportação usam UTC. Mesmos filtros de datas podem produzir conjuntos diferentes.</t>
  </si>
  <si>
    <t xml:space="preserve">Critérios, fronteira e fontes</t>
  </si>
  <si>
    <t xml:space="preserve">Fronteira</t>
  </si>
  <si>
    <t xml:space="preserve">Dentro: aplicação Spring, regras, telas e dados persistidos. Fora: usuários, provedores independentes de fornecedores/ofertas e dispositivos IoT. MQTT transitório não é AIE.</t>
  </si>
  <si>
    <t xml:space="preserve">Grupos lógicos</t>
  </si>
  <si>
    <t xml:space="preserve">A01 modelos; A02 produtos; A03 posições; A04 vínculos/saldos; A05 movimentos; A06 usuários; A07 permissões; A08 lojas/configuração; A09 auditoria. Cada grupo tem intenção e manutenção próprias.</t>
  </si>
  <si>
    <t xml:space="preserve">AIEs</t>
  </si>
  <si>
    <t xml:space="preserve">X01 identidade e contato de fornecedores. X02 ofertas comerciais. Cada provedor mantém TSV por CLI independente. Clientes do estoque somente leem; HTTP sozinho não fundamenta AIE.</t>
  </si>
  <si>
    <t xml:space="preserve">Operações aplicáveis</t>
  </si>
  <si>
    <t xml:space="preserve">CRUD completo nos cadastros; produto/posição/usuário/loja têm exclusão lógica. Modelos sem uso e vínculos vazios têm exclusão física. Movimentos e auditoria não recebem edição/exclusão arbitrária.</t>
  </si>
  <si>
    <t xml:space="preserve">Unicidade</t>
  </si>
  <si>
    <t xml:space="preserve">IDs únicos no Catálogo. Canais de pesquisa, mapa/ocupação e formatos CSV/PDF não multiplicam funções. Os PFBs individuais não são somados.</t>
  </si>
  <si>
    <t xml:space="preserve">TD e controles</t>
  </si>
  <si>
    <t xml:space="preserve">Dados internos lidos para validação não são TD adicionais. Um conjunto de comandos e um campo de feedback por processo. Parte II EE p. 8 conta duas mensagens específicas: divergência de convenção explicitada; aceitação acadêmica deve ser confirmada.</t>
  </si>
  <si>
    <t xml:space="preserve">Entrada/saída separadas, repetição retirada da saída e MAX dos índices. AR de ambos os lados ficam explícitos. Sem etapa distinta de validação, os arquivos participam da seleção/recuperação da mesma consulta.</t>
  </si>
  <si>
    <t xml:space="preserve">Não contados</t>
  </si>
  <si>
    <t xml:space="preserve">CSRF, requestKey, fingerprint, versão de sessão, tentativas técnicas de login, healthcheck, tema, polling e paginação. Não são grupos/processos funcionais independentes nesta fronteira.</t>
  </si>
  <si>
    <t xml:space="preserve">Modelo visual</t>
  </si>
  <si>
    <t xml:space="preserve">docs/exemploEntregaPf.xlsx: fichas em quatro colunas, Arial, seções de contexto, campos, contagem e imagens. Abas ampliadas para catálogo coletivo e todas as 55 funções; não se conserva o recorte de outro sistema.</t>
  </si>
  <si>
    <t xml:space="preserve">Matrizes</t>
  </si>
  <si>
    <t xml:space="preserve">docs/pdfs/PF - Parte I.pdf p. 19/28; Parte II - EE.pdf p. 5/9; Parte II - SE.pdf p. 5/9; Parte III - CE.pdf p. 4/7/10–13.</t>
  </si>
  <si>
    <t xml:space="preserve">NI e planejamento</t>
  </si>
  <si>
    <t xml:space="preserve">docs/pdfs/Características Gerais do Software.pdf e PF - Parte IV - V2.pdf p. 9/11/14/15/18. Taxas de produtividade e dinheiro são hipóteses, não valores prescritos pelos slides.</t>
  </si>
  <si>
    <t xml:space="preserve">Código</t>
  </si>
  <si>
    <t xml:space="preserve">Referências curtas das fichas: Java em src/main/java/br/com/estoque; templates em src/main/resources/templates. Provedores em external/fornecedores e external/ofertas.</t>
  </si>
  <si>
    <t xml:space="preserve">Fontes anteriores</t>
  </si>
  <si>
    <t xml:space="preserve">Contagem coletiva atual sincronizada em docs/apf/contagem.json, resultados.json, CALCULOS.md, FICHAS.md e NI.md. Recortes individuais e PDF de divisão preservam a revisão anterior e não devem ser somados.</t>
  </si>
  <si>
    <t xml:space="preserve">Recortes preservados</t>
  </si>
  <si>
    <t xml:space="preserve">docs/entregas-individuais: três XLSX, roteiros, guia e manifesto de capturas; docs/divisao_entregas_individuais.pdf contém plano anterior. Nenhum Excel original foi alterado.</t>
  </si>
  <si>
    <t xml:space="preserve">Capturas atuais</t>
  </si>
  <si>
    <t xml:space="preserve">Capturas reais incorporadas em todas as 55 fichas, com origem e legenda. As EEs incluem entrada e resultado; cada CE possui entrada e saída. Balança e LED usam simulador MQTT identificado. Ver capturas/manifesto-incorporado.json.</t>
  </si>
  <si>
    <t xml:space="preserve">Testes atuais</t>
  </si>
  <si>
    <t xml:space="preserve">Suíte registrada na revisão anterior de 25/10/2026: 90 testes Java e 13 JavaScript aprovados, conforme logs preservados. Na conclusão foram verificadas capturas, fórmulas, recálculo e impressão; não se alega nova execução dessa suíte.</t>
  </si>
  <si>
    <t xml:space="preserve">Autoria</t>
  </si>
  <si>
    <t xml:space="preserve">Integrantes: Artur Ribeiro de Souza, Cristhian Ruan de Rezende e Lucas Andriani Theiss. Identificação e classificação apresentadas como análise coletiva; não há declaração inventada de autoria individual ou de consenso das notas.</t>
  </si>
  <si>
    <t xml:space="preserve">Fusos e limites</t>
  </si>
  <si>
    <t xml:space="preserve">Histórico/exportação: UTC e até 5.000 registros; fluxo gerencial: Brasília. Valores de ofertas são demonstrativos; não comprovam preço de mercado.</t>
  </si>
  <si>
    <t xml:space="preserve">Atendimento e inconsistências da revisão</t>
  </si>
  <si>
    <t xml:space="preserve">Atendido documentalmente: 9 ALIs e 2 AIEs, campos, RL, finalidade e código nas fichas.</t>
  </si>
  <si>
    <t xml:space="preserve">EE incluir/alterar/excluir</t>
  </si>
  <si>
    <t xml:space="preserve">28 EEs identificadas; CRUD real de modelos executado. Exclusões lógicas/físicas e grupos sem CRUD arbitrário explicados.</t>
  </si>
  <si>
    <t xml:space="preserve">Ao menos cinco SEs</t>
  </si>
  <si>
    <t xml:space="preserve">Seis saídas numéricas demonstradas por exemplos e código. SE10 reclassificada; SE09 justificada por auditoria.</t>
  </si>
  <si>
    <t xml:space="preserve">Quatro CEs com entrada/saída</t>
  </si>
  <si>
    <t xml:space="preserve">CE04, CE05, CE08 e CE12 destacadas; oito CEs no coletivo. Protótipos de entrada/saída e TD deduplicados.</t>
  </si>
  <si>
    <t xml:space="preserve">Protótipos de todas as funções</t>
  </si>
  <si>
    <t xml:space="preserve">55 fichas com 93 imagens reais incorporadas. Todas as EEs e CEs possuem entrada e saída; balança e LED mostram resposta real do simulador identificado, e SE09 inclui o PDF efetivamente exportado.</t>
  </si>
  <si>
    <t xml:space="preserve">Contagem completa</t>
  </si>
  <si>
    <t xml:space="preserve">Fórmulas em cada ficha alimentam catálogo e subtotais; cada ID uma vez.</t>
  </si>
  <si>
    <t xml:space="preserve">NI e justificativas</t>
  </si>
  <si>
    <t xml:space="preserve">14 notas justificadas em NI e estimativas. Volume e múltiplos locais são premissas acadêmicas; a pontuação é avaliação técnica documental.</t>
  </si>
  <si>
    <t xml:space="preserve">FA e PFA</t>
  </si>
  <si>
    <t xml:space="preserve">Fórmulas ligadas ao PFB/NI. Divergência 0,35 versus 0,65 dos slides explicada.</t>
  </si>
  <si>
    <t xml:space="preserve">Esforço, prazo e custo</t>
  </si>
  <si>
    <t xml:space="preserve">Premissas editáveis, unidades e fórmulas; refere-se ao desenvolvimento integral. Esforço restante não medido.</t>
  </si>
  <si>
    <t xml:space="preserve">Preservação</t>
  </si>
  <si>
    <t xml:space="preserve">Modelo e três planilhas individuais preservados por verificação de SHA-256.</t>
  </si>
  <si>
    <t xml:space="preserve">Inconsistência CE06</t>
  </si>
  <si>
    <t xml:space="preserve">Ficha anterior confundia campos internos do DTO com saída exibida. Removidos cinco campos não exibidos; adicionado código da posição.</t>
  </si>
  <si>
    <t xml:space="preserve">Inconsistência CE10</t>
  </si>
  <si>
    <t xml:space="preserve">Status Estornado calculado por EXISTS não estava na ficha. Reclassificado como SE10, sem duplicação de função.</t>
  </si>
  <si>
    <t xml:space="preserve">Inconsistência SE06</t>
  </si>
  <si>
    <t xml:space="preserve">Campos não exibidos no dashboard removidos; contagem de produtos exibidos adicionada. Peso permanece complexo.</t>
  </si>
  <si>
    <t xml:space="preserve">Inconsistência NI</t>
  </si>
  <si>
    <t xml:space="preserve">Notas de desempenho/implantação/operação excediam evidência. NI 41 passa a 38.</t>
  </si>
  <si>
    <t xml:space="preserve">Documentos antigos</t>
  </si>
  <si>
    <t xml:space="preserve">Fontes coletivas sincronizadas com o catálogo revisado; os recortes individuais e PDF de divisão permanecem históricos. Consulte o Excel coletivo para os totais atuais.</t>
  </si>
  <si>
    <t xml:space="preserve">Limite de evidência</t>
  </si>
  <si>
    <t xml:space="preserve">Todas as fichas incluem capturas reais correspondentes. Legendas distinguem seleção, formulário, resultado e simulador. A captura de entrada não é apresentada como confirmação de operação.</t>
  </si>
  <si>
    <t xml:space="preserve">Pendência acadêmica</t>
  </si>
  <si>
    <t xml:space="preserve">Convenções de contagem e premissas estão explícitas. Não se declara consenso da equipe nem autoria individual não informada. Validação de compatibilidade realizada no LibreOffice; Microsoft Excel indisponível nesta máquina.</t>
  </si>
  <si>
    <t xml:space="preserve">A01 — Modelos de produto</t>
  </si>
  <si>
    <t xml:space="preserve">Sistema e tipo</t>
  </si>
  <si>
    <t xml:space="preserve">Estoque Inteligente — ALI</t>
  </si>
  <si>
    <t xml:space="preserve">Intenção / finalidade</t>
  </si>
  <si>
    <t xml:space="preserve">Manter Modelos de produto como grupo lógico reconhecido pelo usuário.</t>
  </si>
  <si>
    <t xml:space="preserve">Fronteira e classificação</t>
  </si>
  <si>
    <t xml:space="preserve">Grupo persistente mantido pelo estoque; RL é tipo de registro, não quantidade de linhas.</t>
  </si>
  <si>
    <t xml:space="preserve">Rota / contexto</t>
  </si>
  <si>
    <t xml:space="preserve">/modelos</t>
  </si>
  <si>
    <t xml:space="preserve">Permissões</t>
  </si>
  <si>
    <t xml:space="preserve">Permissão cadastros para manutenção; consultar para leitura quando aplicável. Loja sempre validada.</t>
  </si>
  <si>
    <t xml:space="preserve">Evidência atual</t>
  </si>
  <si>
    <t xml:space="preserve">model/ModeloProduto.java; repository/ModeloProdutoRepository.java; service/ModeloProdutoService.java; templates/modelos.html</t>
  </si>
  <si>
    <t xml:space="preserve">Dados internos / regra</t>
  </si>
  <si>
    <t xml:space="preserve">Campos de negócio abaixo. Chaves técnicas, CSRF, versão de sessão e idempotência não são TD funcionais.</t>
  </si>
  <si>
    <t xml:space="preserve">Registro lógico</t>
  </si>
  <si>
    <t xml:space="preserve">Item de dado (TD)</t>
  </si>
  <si>
    <t xml:space="preserve">TD distinto</t>
  </si>
  <si>
    <t xml:space="preserve">RL distinto</t>
  </si>
  <si>
    <t xml:space="preserve">Registro de modelos de produto</t>
  </si>
  <si>
    <t xml:space="preserve">loja</t>
  </si>
  <si>
    <t xml:space="preserve">código</t>
  </si>
  <si>
    <t xml:space="preserve">nome</t>
  </si>
  <si>
    <t xml:space="preserve">marca</t>
  </si>
  <si>
    <t xml:space="preserve">categoria</t>
  </si>
  <si>
    <t xml:space="preserve">Manutenção do grupo lógico</t>
  </si>
  <si>
    <t xml:space="preserve">ALI / AIE</t>
  </si>
  <si>
    <t xml:space="preserve">Finalidade da referência</t>
  </si>
  <si>
    <t xml:space="preserve">AR entrada CE</t>
  </si>
  <si>
    <t xml:space="preserve">AR saída CE</t>
  </si>
  <si>
    <t xml:space="preserve">Manutenção</t>
  </si>
  <si>
    <t xml:space="preserve">Inclusão, alteração e exclusão conforme as EEs de manutenção; consultar catálogo.</t>
  </si>
  <si>
    <t xml:space="preserve">Regra AR / RL</t>
  </si>
  <si>
    <t xml:space="preserve">Somar RL distintos, não linhas armazenadas. Campos repetidos contam uma vez.</t>
  </si>
  <si>
    <t xml:space="preserve">Contagem calculada — entradas editáveis acima</t>
  </si>
  <si>
    <t xml:space="preserve">TD total distinto</t>
  </si>
  <si>
    <t xml:space="preserve">RL distintos</t>
  </si>
  <si>
    <t xml:space="preserve">TD entrada CE</t>
  </si>
  <si>
    <t xml:space="preserve">TD saída sem repetição</t>
  </si>
  <si>
    <t xml:space="preserve">Índice entrada CE</t>
  </si>
  <si>
    <t xml:space="preserve">Índice saída CE</t>
  </si>
  <si>
    <t xml:space="preserve">Índice adotado</t>
  </si>
  <si>
    <t xml:space="preserve">Peso apropriado ao tipo</t>
  </si>
  <si>
    <t xml:space="preserve">PF desta função</t>
  </si>
  <si>
    <t xml:space="preserve">Justificativa da contagem</t>
  </si>
  <si>
    <t xml:space="preserve">Peso por TD/RL da Parte I. Cada grupo entra uma única vez no coletivo.</t>
  </si>
  <si>
    <t xml:space="preserve">Fluxo da função — leitura do protótipo real</t>
  </si>
  <si>
    <t xml:space="preserve">Entrada / contexto</t>
  </si>
  <si>
    <t xml:space="preserve">loja; código; nome; marca; categoria</t>
  </si>
  <si>
    <t xml:space="preserve">Acionamento</t>
  </si>
  <si>
    <t xml:space="preserve">Salvar / alterar / excluir quando permitido pelo grupo.</t>
  </si>
  <si>
    <t xml:space="preserve">Resultado / saída</t>
  </si>
  <si>
    <t xml:space="preserve">Estado persistido do grupo lógico; manutenção pelos processos indicados. Não representa execução de uma operação nesta figura.</t>
  </si>
  <si>
    <t xml:space="preserve">Evidência visual</t>
  </si>
  <si>
    <t xml:space="preserve">Capturas da aplicação nas páginas seguintes. Veja a legenda de cada estado e a origem registrada.</t>
  </si>
  <si>
    <t xml:space="preserve">A01 — captura real 1/1</t>
  </si>
  <si>
    <t xml:space="preserve">Captura real da aplicação atual; dados de demonstração.</t>
  </si>
  <si>
    <t xml:space="preserve">Origem: http://localhost:8080/modelos | Capturada em: 2026-10-25T22:02:45.447Z | A01.png</t>
  </si>
  <si>
    <t xml:space="preserve">A02 — Produtos</t>
  </si>
  <si>
    <t xml:space="preserve">Manter Produtos como grupo lógico reconhecido pelo usuário.</t>
  </si>
  <si>
    <t xml:space="preserve">/produtos</t>
  </si>
  <si>
    <t xml:space="preserve">model/Produto.java; repository/ProdutoRepository.java; service/ProdutoService.java; templates/produtos.html</t>
  </si>
  <si>
    <t xml:space="preserve">Registro de produtos</t>
  </si>
  <si>
    <t xml:space="preserve">modelo</t>
  </si>
  <si>
    <t xml:space="preserve">SKU</t>
  </si>
  <si>
    <t xml:space="preserve">código de barras</t>
  </si>
  <si>
    <t xml:space="preserve">cor</t>
  </si>
  <si>
    <t xml:space="preserve">tamanho</t>
  </si>
  <si>
    <t xml:space="preserve">unidade</t>
  </si>
  <si>
    <t xml:space="preserve">preço</t>
  </si>
  <si>
    <t xml:space="preserve">características</t>
  </si>
  <si>
    <t xml:space="preserve">ativo</t>
  </si>
  <si>
    <t xml:space="preserve">loja; código; modelo; SKU; código de barras; cor; tamanho; unidade; preço; características; ativo</t>
  </si>
  <si>
    <t xml:space="preserve">A02 — captura real 1/1</t>
  </si>
  <si>
    <t xml:space="preserve">Origem: http://localhost:8080/produtos | Capturada em: 2026-10-25T22:02:45.673Z | A02.png</t>
  </si>
  <si>
    <t xml:space="preserve">A03 — Posições</t>
  </si>
  <si>
    <t xml:space="preserve">Manter Posições como grupo lógico reconhecido pelo usuário.</t>
  </si>
  <si>
    <t xml:space="preserve">/posicoes</t>
  </si>
  <si>
    <t xml:space="preserve">model/Posicao.java; repository/PosicaoRepository.java; service/PosicaoService.java; templates/posicoes.html</t>
  </si>
  <si>
    <t xml:space="preserve">Registro de posições</t>
  </si>
  <si>
    <t xml:space="preserve">identificador</t>
  </si>
  <si>
    <t xml:space="preserve">setor</t>
  </si>
  <si>
    <t xml:space="preserve">linha</t>
  </si>
  <si>
    <t xml:space="preserve">coluna</t>
  </si>
  <si>
    <t xml:space="preserve">capacidade</t>
  </si>
  <si>
    <t xml:space="preserve">dispositivo</t>
  </si>
  <si>
    <t xml:space="preserve">pino</t>
  </si>
  <si>
    <t xml:space="preserve">loja; identificador; código; setor; linha; coluna; capacidade; unidade; dispositivo; pino; ativo</t>
  </si>
  <si>
    <t xml:space="preserve">A03 — captura real 1/1</t>
  </si>
  <si>
    <t xml:space="preserve">Origem: http://localhost:8080/posicoes | Capturada em: 2026-10-25T22:02:45.805Z | A03.png</t>
  </si>
  <si>
    <t xml:space="preserve">A04 — Estoque por posição / vínculos</t>
  </si>
  <si>
    <t xml:space="preserve">Manter Estoque por posição / vínculos como grupo lógico reconhecido pelo usuário.</t>
  </si>
  <si>
    <t xml:space="preserve">/vinculos</t>
  </si>
  <si>
    <t xml:space="preserve">model/Ocupacao.java; repository/OcupacaoRepository.java; service/VinculoService.java; templates/vinculos.html</t>
  </si>
  <si>
    <t xml:space="preserve">Registro de estoque por posição / vínculos</t>
  </si>
  <si>
    <t xml:space="preserve">produto</t>
  </si>
  <si>
    <t xml:space="preserve">posição</t>
  </si>
  <si>
    <t xml:space="preserve">quantidade</t>
  </si>
  <si>
    <t xml:space="preserve">loja; produto; posição; quantidade</t>
  </si>
  <si>
    <t xml:space="preserve">A04 — captura real 1/1</t>
  </si>
  <si>
    <t xml:space="preserve">Origem: http://localhost:8080/vinculos | Capturada em: 2026-10-25T22:02:46.015Z | A04.png</t>
  </si>
  <si>
    <t xml:space="preserve">A05 — Movimentações</t>
  </si>
  <si>
    <t xml:space="preserve">Manter Movimentações como grupo lógico reconhecido pelo usuário.</t>
  </si>
  <si>
    <t xml:space="preserve">/historico</t>
  </si>
  <si>
    <t xml:space="preserve">Permissão historico e isolamento pela loja autenticada.</t>
  </si>
  <si>
    <t xml:space="preserve">model/Movimentacao.java; repository/MovimentacaoRepository.java; service/EstoqueService.java; templates/historico.html</t>
  </si>
  <si>
    <t xml:space="preserve">Registro de movimentações</t>
  </si>
  <si>
    <t xml:space="preserve">número</t>
  </si>
  <si>
    <t xml:space="preserve">responsável</t>
  </si>
  <si>
    <t xml:space="preserve">tipo</t>
  </si>
  <si>
    <t xml:space="preserve">variação</t>
  </si>
  <si>
    <t xml:space="preserve">saldo anterior</t>
  </si>
  <si>
    <t xml:space="preserve">saldo posterior</t>
  </si>
  <si>
    <t xml:space="preserve">motivo</t>
  </si>
  <si>
    <t xml:space="preserve">data</t>
  </si>
  <si>
    <t xml:space="preserve">movimento original</t>
  </si>
  <si>
    <t xml:space="preserve">Registro imutável por movimentos; correção por estorno, sem CRUD arbitrário.</t>
  </si>
  <si>
    <t xml:space="preserve">loja; número; produto; posição; responsável; tipo; variação; saldo anterior; saldo posterior; motivo; data; movimento original</t>
  </si>
  <si>
    <t xml:space="preserve">A05 — captura real 1/1</t>
  </si>
  <si>
    <t xml:space="preserve">Origem: http://localhost:8080/historico | Capturada em: 2026-10-25T22:02:46.171Z | A05.png</t>
  </si>
  <si>
    <t xml:space="preserve">A06 — Usuários</t>
  </si>
  <si>
    <t xml:space="preserve">Manter Usuários como grupo lógico reconhecido pelo usuário.</t>
  </si>
  <si>
    <t xml:space="preserve">/usuarios</t>
  </si>
  <si>
    <t xml:space="preserve">Permissão usuarios; proteção do último administrador e impedimento de autoexclusão.</t>
  </si>
  <si>
    <t xml:space="preserve">model/Usuario.java; repository/UsuarioRepository.java; service/UsuarioService.java; templates/usuarios.html</t>
  </si>
  <si>
    <t xml:space="preserve">Registro de usuários</t>
  </si>
  <si>
    <t xml:space="preserve">nome de usuário</t>
  </si>
  <si>
    <t xml:space="preserve">senha</t>
  </si>
  <si>
    <t xml:space="preserve">perfil</t>
  </si>
  <si>
    <t xml:space="preserve">loja; código; nome de usuário; senha; perfil; ativo</t>
  </si>
  <si>
    <t xml:space="preserve">A06 — captura real 1/1</t>
  </si>
  <si>
    <t xml:space="preserve">Origem: http://localhost:8080/usuarios | Capturada em: 2026-10-25T22:02:46.381Z | A06.png</t>
  </si>
  <si>
    <t xml:space="preserve">A07 — Permissões por perfil</t>
  </si>
  <si>
    <t xml:space="preserve">Manter Permissões por perfil como grupo lógico reconhecido pelo usuário.</t>
  </si>
  <si>
    <t xml:space="preserve">Administrador ou global, permissão rbac; consulta da matriz exige usuarios e exibição exige rbac.</t>
  </si>
  <si>
    <t xml:space="preserve">model/PermissaoPerfil.java; repository/PermissaoRepository.java; service/PermissaoService.java; templates/usuarios.html</t>
  </si>
  <si>
    <t xml:space="preserve">Registro de permissões por perfil</t>
  </si>
  <si>
    <t xml:space="preserve">permissão</t>
  </si>
  <si>
    <t xml:space="preserve">Inicialização junto da loja; matriz alterada por EE19. Não existe cadastro independente de novos perfis.</t>
  </si>
  <si>
    <t xml:space="preserve">loja; perfil; permissão</t>
  </si>
  <si>
    <t xml:space="preserve">A07 — captura real 1/1</t>
  </si>
  <si>
    <t xml:space="preserve">Origem: http://localhost:8080/usuarios | Capturada em: 2026-10-25T22:02:46.577Z | A07.png</t>
  </si>
  <si>
    <t xml:space="preserve">A08 — Lojas e configuração</t>
  </si>
  <si>
    <t xml:space="preserve">Manter Lojas e configuração como grupo lógico reconhecido pelo usuário.</t>
  </si>
  <si>
    <t xml:space="preserve">/global e /iot/configuracao</t>
  </si>
  <si>
    <t xml:space="preserve">Superadministrador global; configuração IoT exige permissão iot e recurso iot.</t>
  </si>
  <si>
    <t xml:space="preserve">model/Loja.java; repository/LojaRepository.java; service/LojaService.java; service/ConfiguracaoIoTService.java; templates/global.html e iot.html</t>
  </si>
  <si>
    <t xml:space="preserve">Registro de lojas e configuração</t>
  </si>
  <si>
    <t xml:space="preserve">identificador público</t>
  </si>
  <si>
    <t xml:space="preserve">IoT</t>
  </si>
  <si>
    <t xml:space="preserve">relatórios</t>
  </si>
  <si>
    <t xml:space="preserve">ocupação</t>
  </si>
  <si>
    <t xml:space="preserve">fracionados</t>
  </si>
  <si>
    <t xml:space="preserve">host MQTT</t>
  </si>
  <si>
    <t xml:space="preserve">porta MQTT</t>
  </si>
  <si>
    <t xml:space="preserve">QoS</t>
  </si>
  <si>
    <t xml:space="preserve">tempo LED</t>
  </si>
  <si>
    <t xml:space="preserve">Criar, alterar e desativar loja; configuração IoT é parte deste grupo.</t>
  </si>
  <si>
    <t xml:space="preserve">código; identificador público; nome; IoT; relatórios; ocupação; fracionados; host MQTT; porta MQTT; QoS; tempo LED; ativo</t>
  </si>
  <si>
    <t xml:space="preserve">A08 — captura real 1/1</t>
  </si>
  <si>
    <t xml:space="preserve">Origem: http://localhost:8080/iot/configuracao | Capturada em: 2026-10-25T22:02:46.703Z | A08.png</t>
  </si>
  <si>
    <t xml:space="preserve">A09 — Auditoria consultável</t>
  </si>
  <si>
    <t xml:space="preserve">Manter Auditoria consultável como grupo lógico reconhecido pelo usuário.</t>
  </si>
  <si>
    <t xml:space="preserve">/historico (Auditoria recente)</t>
  </si>
  <si>
    <t xml:space="preserve">model/RegistroAuditoria.java; repository/AuditoriaRepository.java; service/HistoricoService.java; templates/historico.html</t>
  </si>
  <si>
    <t xml:space="preserve">Registro de auditoria consultável</t>
  </si>
  <si>
    <t xml:space="preserve">ação</t>
  </si>
  <si>
    <t xml:space="preserve">detalhe</t>
  </si>
  <si>
    <t xml:space="preserve">Escrita automática pelas operações auditadas; consulta pelo histórico. Sem edição/exclusão pelo usuário.</t>
  </si>
  <si>
    <t xml:space="preserve">loja; número; responsável; ação; detalhe; data</t>
  </si>
  <si>
    <t xml:space="preserve">A09 — captura real 1/1</t>
  </si>
  <si>
    <t xml:space="preserve">Auditoria consultável real; dados de demonstração.</t>
  </si>
  <si>
    <t xml:space="preserve">Origem: http://localhost:8080/historico | Capturada em: 2026-10-25T22:02:48.686Z | A09.png</t>
  </si>
  <si>
    <t xml:space="preserve">X01 — Fornecedores externos</t>
  </si>
  <si>
    <t xml:space="preserve">Estoque Inteligente — AIE</t>
  </si>
  <si>
    <t xml:space="preserve">Consultar Fornecedores externos mantidos fora da fronteira.</t>
  </si>
  <si>
    <t xml:space="preserve">Persistência TSV e manutenção CLI no provedor independente. O estoque executa somente GET.</t>
  </si>
  <si>
    <t xml:space="preserve">/fornecedores</t>
  </si>
  <si>
    <t xml:space="preserve">Permissão consultar; /ocupacao também exige relatorios e recurso occupancy. Sem acesso entre lojas.</t>
  </si>
  <si>
    <t xml:space="preserve">external/fornecedores/Provedor.java; fornecedores.tsv; integration/FornecedorGateway.java</t>
  </si>
  <si>
    <t xml:space="preserve">Registro de fornecedores externos</t>
  </si>
  <si>
    <t xml:space="preserve">documento</t>
  </si>
  <si>
    <t xml:space="preserve">e-mail</t>
  </si>
  <si>
    <t xml:space="preserve">telefone</t>
  </si>
  <si>
    <t xml:space="preserve">CLI externa salvar/excluir; não incluída nas EEs do estoque.</t>
  </si>
  <si>
    <t xml:space="preserve">código; nome; documento; e-mail; telefone</t>
  </si>
  <si>
    <t xml:space="preserve">Consultar no estoque; manter no provedor externo.</t>
  </si>
  <si>
    <t xml:space="preserve">Registros recuperados do provedor independente. Inclusão/alteração/exclusão via CLI externa, fora do PFB do estoque.</t>
  </si>
  <si>
    <t xml:space="preserve">X01 — captura real 1/1</t>
  </si>
  <si>
    <t xml:space="preserve">Dados mantidos no provedor externo de fornecedores, consultados pela aplicação.</t>
  </si>
  <si>
    <t xml:space="preserve">Origem: http://localhost:8080/fornecedores | Capturada em: 2026-10-25T23:50:46.440373+00:00 | X01.png</t>
  </si>
  <si>
    <t xml:space="preserve">X02 — Ofertas externas</t>
  </si>
  <si>
    <t xml:space="preserve">Consultar Ofertas externas mantidos fora da fronteira.</t>
  </si>
  <si>
    <t xml:space="preserve">/ofertas</t>
  </si>
  <si>
    <t xml:space="preserve">external/ofertas/Provedor.java; ofertas.tsv; integration/OfertaGateway.java</t>
  </si>
  <si>
    <t xml:space="preserve">Oferta comercial externa</t>
  </si>
  <si>
    <t xml:space="preserve">GTIN</t>
  </si>
  <si>
    <t xml:space="preserve">código do fornecedor</t>
  </si>
  <si>
    <t xml:space="preserve">SKU externo</t>
  </si>
  <si>
    <t xml:space="preserve">descrição</t>
  </si>
  <si>
    <t xml:space="preserve">preço cotado</t>
  </si>
  <si>
    <t xml:space="preserve">disponibilidade</t>
  </si>
  <si>
    <t xml:space="preserve">data de atualização</t>
  </si>
  <si>
    <t xml:space="preserve">GTIN; código do fornecedor; SKU externo; descrição; marca; unidade; preço cotado; disponibilidade; data de atualização</t>
  </si>
  <si>
    <t xml:space="preserve">X02 — captura real 1/1</t>
  </si>
  <si>
    <t xml:space="preserve">Dados mantidos no provedor externo de ofertas, consultados pela aplicação.</t>
  </si>
  <si>
    <t xml:space="preserve">Origem: http://localhost:8080/ofertas | Capturada em: 2026-10-25T23:50:47.142290+00:00 | X02.png</t>
  </si>
  <si>
    <t xml:space="preserve">CE04 — Consultar fornecedores externos</t>
  </si>
  <si>
    <t xml:space="preserve">Estoque Inteligente — CE</t>
  </si>
  <si>
    <t xml:space="preserve">Consulta externa: recupera dados; não mantém arquivos nem deriva informação de negócio.</t>
  </si>
  <si>
    <t xml:space="preserve">/fornecedores?q=F001</t>
  </si>
  <si>
    <t xml:space="preserve">GET /fornecedores?q=; AnaliseService.consultar; FornecedorGateway</t>
  </si>
  <si>
    <t xml:space="preserve">X01: código, nome, documento, e-mail, telefone</t>
  </si>
  <si>
    <t xml:space="preserve">Item que cruza a fronteira</t>
  </si>
  <si>
    <t xml:space="preserve">Fluxo</t>
  </si>
  <si>
    <t xml:space="preserve">TD entrada</t>
  </si>
  <si>
    <t xml:space="preserve">TD saída exclusiva</t>
  </si>
  <si>
    <t xml:space="preserve">filtro código, nome ou documento</t>
  </si>
  <si>
    <t xml:space="preserve">Entrada</t>
  </si>
  <si>
    <t xml:space="preserve">acionamento</t>
  </si>
  <si>
    <t xml:space="preserve">Controle</t>
  </si>
  <si>
    <t xml:space="preserve">mensagem de resultado</t>
  </si>
  <si>
    <t xml:space="preserve">Saída</t>
  </si>
  <si>
    <t xml:space="preserve">Arquivos referenciados (cada grupo uma única vez)</t>
  </si>
  <si>
    <t xml:space="preserve">X01 aplica o filtro por código/nome/documento e fornece os dados recuperados. Na função, cada arquivo conta uma vez na união; as avaliações de entrada/saída usam suas referências próprias.</t>
  </si>
  <si>
    <t xml:space="preserve">AR distintos</t>
  </si>
  <si>
    <t xml:space="preserve">Parte III, p. 7 e 10–13: retirar TD repetidos, classificar entrada e saída separadamente, selecionar MAX. AR de cada lado ficam editáveis em C/D46:56.</t>
  </si>
  <si>
    <t xml:space="preserve">Consultar / filtrar / selecionar; não enviar formulário de manutenção.</t>
  </si>
  <si>
    <t xml:space="preserve">Campos recuperados: código; nome; documento; e-mail; telefone. Sem escrita nem dado de negócio derivado.</t>
  </si>
  <si>
    <t xml:space="preserve">CE04 — captura real 1/2</t>
  </si>
  <si>
    <t xml:space="preserve">Origem: http://localhost:8080/fornecedores | Capturada em: 2026-10-25T22:02:47.534Z | CE04-entrada.png</t>
  </si>
  <si>
    <t xml:space="preserve">CE04 — captura real 2/2</t>
  </si>
  <si>
    <t xml:space="preserve">Origem: http://localhost:8080/fornecedores?q=F001 | Capturada em: 2026-10-25T22:02:47.652Z | CE04-saida.png</t>
  </si>
  <si>
    <t xml:space="preserve">CE05 — Consultar modelos</t>
  </si>
  <si>
    <t xml:space="preserve">/modelos?id=…</t>
  </si>
  <si>
    <t xml:space="preserve">ModeloProdutoService.listar/buscar</t>
  </si>
  <si>
    <t xml:space="preserve">A01: loja, código, nome, marca, categoria</t>
  </si>
  <si>
    <t xml:space="preserve">A01 localiza o modelo pelo ID e fornece nome, marca e categoria. Na função, cada arquivo conta uma vez na união; as avaliações de entrada/saída usam suas referências próprias.</t>
  </si>
  <si>
    <t xml:space="preserve">Campos recuperados: nome; marca; categoria. Sem escrita nem dado de negócio derivado.</t>
  </si>
  <si>
    <t xml:space="preserve">CE05 — captura real 1/2</t>
  </si>
  <si>
    <t xml:space="preserve">Seleção do modelo na lista pelo link Editar; consulta GET anterior a qualquer manutenção.</t>
  </si>
  <si>
    <t xml:space="preserve">Origem: http://localhost:8080/modelos | Capturada em: 2026-10-25T23:50:44.961692+00:00 | CE05-entrada.png</t>
  </si>
  <si>
    <t xml:space="preserve">CE05 — captura real 2/2</t>
  </si>
  <si>
    <t xml:space="preserve">Nome, marca e categoria recuperados pelo ID; nenhum formulário de alteração foi enviado.</t>
  </si>
  <si>
    <t xml:space="preserve">Origem: http://localhost:8080/modelos?id=3 | Capturada em: 2026-10-25T23:50:45.718741+00:00 | CE05-saida.png</t>
  </si>
  <si>
    <t xml:space="preserve">CE06 — Consultar vínculos</t>
  </si>
  <si>
    <t xml:space="preserve">/vinculos?productId=…&amp;positionId=…</t>
  </si>
  <si>
    <t xml:space="preserve">VinculoService.listar/buscar</t>
  </si>
  <si>
    <t xml:space="preserve">A01: loja, código, nome, marca, categoria | A02: loja, código, modelo, SKU, código de barras, cor, tamanho, unidade, preço, características, ativo | A03: loja, identificador, código, setor, linha, coluna, capacidade, unidade, dispositivo, pino, ativo | A04: loja, produto, posição, quantidade</t>
  </si>
  <si>
    <t xml:space="preserve">código da posição</t>
  </si>
  <si>
    <t xml:space="preserve">A01/A02/A03/A04 participam da busca do vínculo pela chave produto/posição e da apresentação do vínculo. A busca q do seletor de produtos reutiliza SE06 e não é nova função CE. Na função, cada arquivo conta uma vez na união; as avaliações de entrada/saída usam suas referências próprias.</t>
  </si>
  <si>
    <t xml:space="preserve">produto; posição</t>
  </si>
  <si>
    <t xml:space="preserve">Campos recuperados: SKU; nome; código da posição; setor; unidade; quantidade. Sem escrita nem dado de negócio derivado.</t>
  </si>
  <si>
    <t xml:space="preserve">CE06 — captura real 1/2</t>
  </si>
  <si>
    <t xml:space="preserve">Acionamento da consulta pela navegação autenticada; não há filtro obrigatório para a listagem.</t>
  </si>
  <si>
    <t xml:space="preserve">Origem: http://localhost:8080/ | Capturada em: 2026-10-25T23:50:47.843515+00:00 | CE06-entrada.png</t>
  </si>
  <si>
    <t xml:space="preserve">CE06 — captura real 2/2</t>
  </si>
  <si>
    <t xml:space="preserve">Resultado real da consulta na loja ativa. Os formulários visíveis não foram submetidos.</t>
  </si>
  <si>
    <t xml:space="preserve">Origem: http://localhost:8080/vinculos | Capturada em: 2026-10-25T23:50:48.569602+00:00 | CE06-saida.png</t>
  </si>
  <si>
    <t xml:space="preserve">CE07 — Consultar equipe e permissões</t>
  </si>
  <si>
    <t xml:space="preserve">/usuarios?id=…</t>
  </si>
  <si>
    <t xml:space="preserve">UsuarioController.listar</t>
  </si>
  <si>
    <t xml:space="preserve">A06: loja, código, nome de usuário, senha, perfil, ativo | A07: loja, perfil, permissão</t>
  </si>
  <si>
    <t xml:space="preserve">usuário</t>
  </si>
  <si>
    <t xml:space="preserve">A06 localiza o usuário selecionado. A saída consulta A06 e A07 para apresentar usuários, perfis e a matriz de permissões; A07 não valida a entrada do usuário. Na função, cada arquivo conta uma vez na união; as avaliações de entrada/saída usam suas referências próprias.</t>
  </si>
  <si>
    <t xml:space="preserve">Campos recuperados: nome de usuário; perfil; permissão. Sem escrita nem dado de negócio derivado.</t>
  </si>
  <si>
    <t xml:space="preserve">CE07 — captura real 1/2</t>
  </si>
  <si>
    <t xml:space="preserve">Origem: http://localhost:8080/ | Capturada em: 2026-10-25T23:50:49.384829+00:00 | CE07-entrada.png</t>
  </si>
  <si>
    <t xml:space="preserve">CE07 — captura real 2/2</t>
  </si>
  <si>
    <t xml:space="preserve">Origem: http://localhost:8080/usuarios | Capturada em: 2026-10-25T23:50:50.105227+00:00 | CE07-saida.png</t>
  </si>
  <si>
    <t xml:space="preserve">CE08 — Consultar lojas</t>
  </si>
  <si>
    <t xml:space="preserve">/global?id=…</t>
  </si>
  <si>
    <t xml:space="preserve">LojaController /global; LojaService.listar/editar</t>
  </si>
  <si>
    <t xml:space="preserve">A08: código, identificador público, nome, IoT, relatórios, ocupação, fracionados, host MQTT, porta MQTT, QoS, tempo LED, ativo</t>
  </si>
  <si>
    <t xml:space="preserve">A08 localiza a loja selecionada e fornece seus dados e recursos. Na função, cada arquivo conta uma vez na união; as avaliações de entrada/saída usam suas referências próprias.</t>
  </si>
  <si>
    <t xml:space="preserve">Campos recuperados: identificador público; nome; IoT; relatórios; ocupação; fracionados. Sem escrita nem dado de negócio derivado.</t>
  </si>
  <si>
    <t xml:space="preserve">CE08 — captura real 1/2</t>
  </si>
  <si>
    <t xml:space="preserve">Consulta global, entrada e lista.</t>
  </si>
  <si>
    <t xml:space="preserve">Origem: http://localhost:8080/global | Capturada em: 2026-10-25T22:02:50.760Z | CE08-entrada.png</t>
  </si>
  <si>
    <t xml:space="preserve">CE08 — captura real 2/2</t>
  </si>
  <si>
    <t xml:space="preserve">Loja selecionada e atributos recuperados.</t>
  </si>
  <si>
    <t xml:space="preserve">Origem: http://localhost:8080/global?id=3 | Capturada em: 2026-10-25T22:02:50.905Z | CE08-saida.png</t>
  </si>
  <si>
    <t xml:space="preserve">CE09 — Consultar configuração IoT</t>
  </si>
  <si>
    <t xml:space="preserve">/iot/configuracao</t>
  </si>
  <si>
    <t xml:space="preserve">Permissão iot e recurso iot habilitado.</t>
  </si>
  <si>
    <t xml:space="preserve">ConfiguracaoIoTService.buscar</t>
  </si>
  <si>
    <t xml:space="preserve">Sem seleção de registro nem validação de dado de negócio na entrada; o acionamento usa a loja da sessão. A08 é lido para apresentar a configuração. Na função, cada arquivo conta uma vez na união; as avaliações de entrada/saída usam suas referências próprias.</t>
  </si>
  <si>
    <t xml:space="preserve">Acessar a rota e acionar a consulta/comando; contexto de loja vem da sessão.</t>
  </si>
  <si>
    <t xml:space="preserve">Campos recuperados: host MQTT; porta MQTT; QoS; tempo LED. Sem escrita nem dado de negócio derivado.</t>
  </si>
  <si>
    <t xml:space="preserve">CE09 — captura real 1/2</t>
  </si>
  <si>
    <t xml:space="preserve">Origem: http://localhost:8080/ | Capturada em: 2026-10-25T23:50:50.820940+00:00 | CE09-entrada.png</t>
  </si>
  <si>
    <t xml:space="preserve">CE09 — captura real 2/2</t>
  </si>
  <si>
    <t xml:space="preserve">Origem: http://localhost:8080/iot/configuracao | Capturada em: 2026-10-25T23:50:51.537994+00:00 | CE09-saida.png</t>
  </si>
  <si>
    <t xml:space="preserve">CE11 — Consultar auditoria</t>
  </si>
  <si>
    <t xml:space="preserve">HistoricoService.auditoria</t>
  </si>
  <si>
    <t xml:space="preserve">A06: loja, código, nome de usuário, senha, perfil, ativo | A09: loja, número, responsável, ação, detalhe, data</t>
  </si>
  <si>
    <t xml:space="preserve">Sem filtro de negócio na entrada; o acionamento usa a loja da sessão. A09 e A06 são lidos na saída para listar eventos e responsáveis. Na função, cada arquivo conta uma vez na união; as avaliações de entrada/saída usam suas referências próprias.</t>
  </si>
  <si>
    <t xml:space="preserve">Campos recuperados: data; responsável; ação; detalhe. Sem escrita nem dado de negócio derivado.</t>
  </si>
  <si>
    <t xml:space="preserve">CE11 — captura real 1/2</t>
  </si>
  <si>
    <t xml:space="preserve">Acionamento da consulta de auditoria pelo menu Histórico; escopo definido pela loja da sessão.</t>
  </si>
  <si>
    <t xml:space="preserve">Origem: http://localhost:8080/ | Capturada em: 2026-10-25T23:50:52.227404+00:00 | CE11-entrada.png</t>
  </si>
  <si>
    <t xml:space="preserve">CE11 — captura real 2/2</t>
  </si>
  <si>
    <t xml:space="preserve">Registros reais de auditoria consultável, armazenados pela aplicação.</t>
  </si>
  <si>
    <t xml:space="preserve">Origem: http://localhost:8080/historico | Capturada em: 2026-10-25T23:50:53.026254+00:00 | CE11-saida.png</t>
  </si>
  <si>
    <t xml:space="preserve">CE12 — Consultar ofertas externas</t>
  </si>
  <si>
    <t xml:space="preserve">/ofertas?gtin=…&amp;fornecedor=…</t>
  </si>
  <si>
    <t xml:space="preserve">GET /ofertas; OfertaService.consultar; OfertaGateway; external/ofertas/Provedor.java</t>
  </si>
  <si>
    <t xml:space="preserve">X02: nove campos da oferta. Filtros exatos opcionais combinados por GTIN e código do fornecedor. Não mantém arquivos nem deriva dados.</t>
  </si>
  <si>
    <t xml:space="preserve">X02 aplica GTIN/fornecedor e fornece os campos recuperados da oferta. Na função, cada arquivo conta uma vez na união; as avaliações de entrada/saída usam suas referências próprias.</t>
  </si>
  <si>
    <t xml:space="preserve">GTIN; código do fornecedor</t>
  </si>
  <si>
    <t xml:space="preserve">Campos recuperados: GTIN; código do fornecedor; SKU externo; descrição; marca; unidade; preço cotado; disponibilidade; data de atualização. Sem escrita nem dado de negócio derivado.</t>
  </si>
  <si>
    <t xml:space="preserve">CE12 — captura real 1/2</t>
  </si>
  <si>
    <t xml:space="preserve">Origem: http://localhost:8080/ofertas | Capturada em: 2026-10-25T22:02:47.935Z | CE12-entrada.png</t>
  </si>
  <si>
    <t xml:space="preserve">CE12 — captura real 2/2</t>
  </si>
  <si>
    <t xml:space="preserve">Origem: http://localhost:8080/ofertas?fornecedor=F001 | Capturada em: 2026-10-25T22:02:48.056Z | CE12-saida.png</t>
  </si>
  <si>
    <t xml:space="preserve">EE01 — Incluir produto, inclusive grade e saldo inicial</t>
  </si>
  <si>
    <t xml:space="preserve">Estoque Inteligente — EE</t>
  </si>
  <si>
    <t xml:space="preserve">Entrada externa: mantém ALIs ou altera comportamento. Chamadas auxiliares não são novas funções.</t>
  </si>
  <si>
    <t xml:space="preserve">/produtos; /excluir/produto/{id}</t>
  </si>
  <si>
    <t xml:space="preserve">ProdutoService.salvar</t>
  </si>
  <si>
    <t xml:space="preserve">A01: nome, marca e categoria do modelo. A02: modelo, SKU, código de barras, cor, tamanho, unidade, preço, características e ativo. A03: posição e unidade, na entrada inicial. A04: produto, posição e quantidade inicial. A05: produto, posição, responsável, tipo, variação, saldos anterior/posterior, motivo e data, quando há saldo inicial. A09: loja, responsável, ação, detalhe e data (gerada). Identificações dos registros são geradas pelo banco; leituras/manutenções internas não são TD adicionais da interface.</t>
  </si>
  <si>
    <t xml:space="preserve">estrutura</t>
  </si>
  <si>
    <t xml:space="preserve">tamanhos da grade</t>
  </si>
  <si>
    <t xml:space="preserve">posição inicial</t>
  </si>
  <si>
    <t xml:space="preserve">quantidades iniciais</t>
  </si>
  <si>
    <t xml:space="preserve">União dos ALIs lidos/mantidos. Arquivo lido e mantido conta uma vez; autorização técnica transversal não multiplica AR.</t>
  </si>
  <si>
    <t xml:space="preserve">TD usa somente itens que atravessam a fronteira. Uma mensagem de resultado e um conjunto de comandos. Dados internos não somam TD.</t>
  </si>
  <si>
    <t xml:space="preserve">nome; marca; categoria; SKU; código de barras; cor; tamanho; unidade; preço; características; estrutura; tamanhos da grade; posição inicial; quantidades iniciais</t>
  </si>
  <si>
    <t xml:space="preserve">Incluir produto, inclusive grade e saldo inicial. Comando real: /produtos; /excluir/produto/{id}</t>
  </si>
  <si>
    <t xml:space="preserve">Produto salvo. Uma grade pode criar vários produtos e saldos; tipos de dados contam uma vez.</t>
  </si>
  <si>
    <t xml:space="preserve">EE01 — captura real 1/2</t>
  </si>
  <si>
    <t xml:space="preserve">Formulário real antes da requisição autenticada; registros próprios da loja APF de demonstração.</t>
  </si>
  <si>
    <t xml:space="preserve">Origem: http://localhost:8080/produtos | Capturada em: 2026-10-25T22:10:56.689Z | EE01-entrada.png</t>
  </si>
  <si>
    <t xml:space="preserve">EE01 — captura real 2/2</t>
  </si>
  <si>
    <t xml:space="preserve">Operação realmente enviada e confirmada; dados da loja APF de demonstração.</t>
  </si>
  <si>
    <t xml:space="preserve">Origem: http://localhost:8080/produtos | Capturada em: 2026-10-25T22:10:56.854Z | EE01-saida.png</t>
  </si>
  <si>
    <t xml:space="preserve">EE02 — Alterar produto</t>
  </si>
  <si>
    <t xml:space="preserve">A01: modelo; A02: unidade anterior; A04: vínculos para validar mudança de unidade; A09: registro da alteração.</t>
  </si>
  <si>
    <t xml:space="preserve">produto; nome; marca; categoria; SKU; código de barras; cor; tamanho; unidade; preço; características</t>
  </si>
  <si>
    <t xml:space="preserve">Alterar produto. Comando real: /produtos; /excluir/produto/{id}</t>
  </si>
  <si>
    <t xml:space="preserve">Produto salvo; nova associação de modelo e atributos persistidos.</t>
  </si>
  <si>
    <t xml:space="preserve">EE02 — captura real 1/2</t>
  </si>
  <si>
    <t xml:space="preserve">Origem: http://localhost:8080/produtos?id=18&amp;q=&amp;page=0 | Capturada em: 2026-10-25T22:10:57.142Z | EE02-entrada.png</t>
  </si>
  <si>
    <t xml:space="preserve">EE02 — captura real 2/2</t>
  </si>
  <si>
    <t xml:space="preserve">Origem: http://localhost:8080/produtos | Capturada em: 2026-10-25T22:10:57.320Z | EE02-saida.png</t>
  </si>
  <si>
    <t xml:space="preserve">EE03 — Excluir produto logicamente</t>
  </si>
  <si>
    <t xml:space="preserve">ProdutoService.excluir</t>
  </si>
  <si>
    <t xml:space="preserve">A02: ativo; A04: quantidade e vínculos removidos se vazios; A09: registro da exclusão.</t>
  </si>
  <si>
    <t xml:space="preserve">Excluir produto logicamente. Comando real: /produtos; /excluir/produto/{id}</t>
  </si>
  <si>
    <t xml:space="preserve">Produto desativado; vínculos vazios removidos; histórico preservado.</t>
  </si>
  <si>
    <t xml:space="preserve">EE03 — captura real 1/2</t>
  </si>
  <si>
    <t xml:space="preserve">Origem: http://localhost:8080/produtos?id=18&amp;q=&amp;page=0 | Capturada em: 2026-10-25T22:12:59.225Z | EE03-entrada.png</t>
  </si>
  <si>
    <t xml:space="preserve">EE03 — captura real 2/2</t>
  </si>
  <si>
    <t xml:space="preserve">Origem: http://localhost:8080/produtos | Capturada em: 2026-10-25T22:12:59.404Z | EE03-saida.png</t>
  </si>
  <si>
    <t xml:space="preserve">EE04 — Incluir modelo</t>
  </si>
  <si>
    <t xml:space="preserve">/modelos; /excluir/modelo/{id}</t>
  </si>
  <si>
    <t xml:space="preserve">ModeloProdutoService.salvar</t>
  </si>
  <si>
    <t xml:space="preserve">A01: loja, nome, marca e categoria; identificação do modelo gerada no cadastro. A09: loja, responsável, ação modelo.salvar, detalhe com a identificação do modelo e data gerada. Esses dados de auditoria são mantidos internamente e não são campos extras recebidos pela interface.</t>
  </si>
  <si>
    <t xml:space="preserve">nome; marca; categoria</t>
  </si>
  <si>
    <t xml:space="preserve">Incluir modelo. Comando real: /modelos; /excluir/modelo/{id}</t>
  </si>
  <si>
    <t xml:space="preserve">Modelo salvo.</t>
  </si>
  <si>
    <t xml:space="preserve">EE04 — captura real 1/2</t>
  </si>
  <si>
    <t xml:space="preserve">Inclusão de modelo temporário de demonstração, antes de enviar.</t>
  </si>
  <si>
    <t xml:space="preserve">Origem: http://localhost:8080/modelos | Capturada em: 2026-10-25T22:02:48.817Z | EE04-entrada.png</t>
  </si>
  <si>
    <t xml:space="preserve">EE04 — captura real 2/2</t>
  </si>
  <si>
    <t xml:space="preserve">Modelo salvo pela aplicação; operação realmente executada.</t>
  </si>
  <si>
    <t xml:space="preserve">Origem: http://localhost:8080/modelos | Capturada em: 2026-10-25T22:02:49.041Z | EE04-saida.png</t>
  </si>
  <si>
    <t xml:space="preserve">EE05 — Alterar modelo</t>
  </si>
  <si>
    <t xml:space="preserve">A01: código e cadastro anterior; A09: registro de alteração.</t>
  </si>
  <si>
    <t xml:space="preserve">modelo; nome; marca; categoria</t>
  </si>
  <si>
    <t xml:space="preserve">Alterar modelo. Comando real: /modelos; /excluir/modelo/{id}</t>
  </si>
  <si>
    <t xml:space="preserve">EE05 — captura real 1/2</t>
  </si>
  <si>
    <t xml:space="preserve">Alteração real do modelo temporário.</t>
  </si>
  <si>
    <t xml:space="preserve">Origem: http://localhost:8080/modelos?id=16 | Capturada em: 2026-10-25T22:02:49.204Z | EE05-entrada.png</t>
  </si>
  <si>
    <t xml:space="preserve">EE05 — captura real 2/2</t>
  </si>
  <si>
    <t xml:space="preserve">Alteração enviada e concluída.</t>
  </si>
  <si>
    <t xml:space="preserve">Origem: http://localhost:8080/modelos | Capturada em: 2026-10-25T22:02:49.737Z | EE05-saida.png</t>
  </si>
  <si>
    <t xml:space="preserve">EE06 — Excluir modelo</t>
  </si>
  <si>
    <t xml:space="preserve">ModeloProdutoService.excluir</t>
  </si>
  <si>
    <t xml:space="preserve">A02: referência ao modelo bloqueia exclusão; A01: código; A09: registro da exclusão.</t>
  </si>
  <si>
    <t xml:space="preserve">Excluir modelo. Comando real: /modelos; /excluir/modelo/{id}</t>
  </si>
  <si>
    <t xml:space="preserve">Modelo excluído fisicamente se não estiver vinculado a produtos.</t>
  </si>
  <si>
    <t xml:space="preserve">EE06 — captura real 1/2</t>
  </si>
  <si>
    <t xml:space="preserve">Modelo temporário selecionado para exclusão física; sem produtos vinculados.</t>
  </si>
  <si>
    <t xml:space="preserve">Origem: http://localhost:8080/modelos?id=16 | Capturada em: 2026-10-25T22:02:49.885Z | EE06-entrada.png</t>
  </si>
  <si>
    <t xml:space="preserve">EE06 — captura real 2/2</t>
  </si>
  <si>
    <t xml:space="preserve">Exclusão física realmente executada; registro temporário removido.</t>
  </si>
  <si>
    <t xml:space="preserve">Origem: http://localhost:8080/modelos | Capturada em: 2026-10-25T22:02:50.066Z | EE06-saida.png</t>
  </si>
  <si>
    <t xml:space="preserve">EE07 — Incluir posição</t>
  </si>
  <si>
    <t xml:space="preserve">/posicoes; /excluir/posicao/{id}</t>
  </si>
  <si>
    <t xml:space="preserve">PosicaoService.salvar</t>
  </si>
  <si>
    <t xml:space="preserve"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t>
  </si>
  <si>
    <t xml:space="preserve">código; setor; linha; coluna; capacidade; unidade; dispositivo; pino</t>
  </si>
  <si>
    <t xml:space="preserve">Incluir posição. Comando real: /posicoes; /excluir/posicao/{id}</t>
  </si>
  <si>
    <t xml:space="preserve">Posição salva.</t>
  </si>
  <si>
    <t xml:space="preserve">EE07 — captura real 1/2</t>
  </si>
  <si>
    <t xml:space="preserve">Origem: http://localhost:8080/posicoes | Capturada em: 2026-10-25T22:10:54.583Z | EE07-entrada.png</t>
  </si>
  <si>
    <t xml:space="preserve">EE07 — captura real 2/2</t>
  </si>
  <si>
    <t xml:space="preserve">Origem: http://localhost:8080/posicoes | Capturada em: 2026-10-25T22:10:55.207Z | EE07-saida.png</t>
  </si>
  <si>
    <t xml:space="preserve">EE08 — Alterar posição</t>
  </si>
  <si>
    <t xml:space="preserve">A03: unidade anterior; A04: vínculos existentes; A09: registro da alteração.</t>
  </si>
  <si>
    <t xml:space="preserve">posição; código; setor; linha; coluna; capacidade; unidade; dispositivo; pino</t>
  </si>
  <si>
    <t xml:space="preserve">Alterar posição. Comando real: /posicoes; /excluir/posicao/{id}</t>
  </si>
  <si>
    <t xml:space="preserve">Posição salva; troca de unidade exige ausência de vínculos.</t>
  </si>
  <si>
    <t xml:space="preserve">EE08 — captura real 1/2</t>
  </si>
  <si>
    <t xml:space="preserve">Origem: http://localhost:8080/posicoes?id=27 | Capturada em: 2026-10-25T22:10:56.137Z | EE08-entrada.png</t>
  </si>
  <si>
    <t xml:space="preserve">EE08 — captura real 2/2</t>
  </si>
  <si>
    <t xml:space="preserve">Origem: http://localhost:8080/posicoes | Capturada em: 2026-10-25T22:10:56.342Z | EE08-saida.png</t>
  </si>
  <si>
    <t xml:space="preserve">EE09 — Excluir posição logicamente</t>
  </si>
  <si>
    <t xml:space="preserve">PosicaoService.excluir</t>
  </si>
  <si>
    <t xml:space="preserve">A03: ativo; A04: quantidade e vínculos vazios; A09: registro da exclusão.</t>
  </si>
  <si>
    <t xml:space="preserve">Excluir posição logicamente. Comando real: /posicoes; /excluir/posicao/{id}</t>
  </si>
  <si>
    <t xml:space="preserve">Posição desativada; histórico preservado; exige saldo zero.</t>
  </si>
  <si>
    <t xml:space="preserve">EE09 — captura real 1/2</t>
  </si>
  <si>
    <t xml:space="preserve">Origem: http://localhost:8080/posicoes?id=27 | Capturada em: 2026-10-25T22:12:59.520Z | EE09-entrada.png</t>
  </si>
  <si>
    <t xml:space="preserve">EE09 — captura real 2/2</t>
  </si>
  <si>
    <t xml:space="preserve">Origem: http://localhost:8080/posicoes | Capturada em: 2026-10-25T22:12:59.666Z | EE09-saida.png</t>
  </si>
  <si>
    <t xml:space="preserve">EE10 — Incluir vínculo</t>
  </si>
  <si>
    <t xml:space="preserve">/vinculos (create/update/delete)</t>
  </si>
  <si>
    <t xml:space="preserve">VinculoService.salvar</t>
  </si>
  <si>
    <t xml:space="preserve"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t>
  </si>
  <si>
    <t xml:space="preserve">Incluir vínculo. Comando real: /vinculos (create/update/delete)</t>
  </si>
  <si>
    <t xml:space="preserve">Vínculo criado com quantidade zero.</t>
  </si>
  <si>
    <t xml:space="preserve">EE10 — captura real 1/2</t>
  </si>
  <si>
    <t xml:space="preserve">Origem: http://localhost:8080/vinculos | Capturada em: 2026-10-25T22:10:57.471Z | EE10-entrada.png</t>
  </si>
  <si>
    <t xml:space="preserve">EE10 — captura real 2/2</t>
  </si>
  <si>
    <t xml:space="preserve">Origem: http://localhost:8080/vinculos | Capturada em: 2026-10-25T22:10:57.618Z | EE10-saida.png</t>
  </si>
  <si>
    <t xml:space="preserve">EE11 — Alterar vínculo vazio</t>
  </si>
  <si>
    <t xml:space="preserve">VinculoService.editar</t>
  </si>
  <si>
    <t xml:space="preserve">A02/A03: unidades do destino; A04: saldo original e chave do destino; A09: registro.</t>
  </si>
  <si>
    <t xml:space="preserve">produto original</t>
  </si>
  <si>
    <t xml:space="preserve">posição original</t>
  </si>
  <si>
    <t xml:space="preserve">produto destino</t>
  </si>
  <si>
    <t xml:space="preserve">posição destino</t>
  </si>
  <si>
    <t xml:space="preserve">produto original; posição original; produto destino; posição destino</t>
  </si>
  <si>
    <t xml:space="preserve">Alterar vínculo vazio. Comando real: /vinculos (create/update/delete)</t>
  </si>
  <si>
    <t xml:space="preserve">Vínculo original vazio substituído por novo produto/posição, em transação.</t>
  </si>
  <si>
    <t xml:space="preserve">EE11 — captura real 1/2</t>
  </si>
  <si>
    <t xml:space="preserve">Origem: http://localhost:8080/vinculos?productId=18&amp;positionId=27 | Capturada em: 2026-10-25T22:10:58.318Z | EE11-entrada.png</t>
  </si>
  <si>
    <t xml:space="preserve">EE11 — captura real 2/2</t>
  </si>
  <si>
    <t xml:space="preserve">Origem: http://localhost:8080/vinculos | Capturada em: 2026-10-25T22:10:58.486Z | EE11-saida.png</t>
  </si>
  <si>
    <t xml:space="preserve">EE12 — Excluir vínculo vazio</t>
  </si>
  <si>
    <t xml:space="preserve">A02/A03: identificação; A04: saldo; A09: registro.</t>
  </si>
  <si>
    <t xml:space="preserve">Excluir vínculo vazio. Comando real: /vinculos (create/update/delete)</t>
  </si>
  <si>
    <t xml:space="preserve">Vínculo vazio removido fisicamente.</t>
  </si>
  <si>
    <t xml:space="preserve">EE12 — captura real 1/2</t>
  </si>
  <si>
    <t xml:space="preserve">Origem: http://localhost:8080/vinculos?productId=18&amp;positionId=28 | Capturada em: 2026-10-25T22:12:58.931Z | EE12-entrada.png</t>
  </si>
  <si>
    <t xml:space="preserve">EE12 — captura real 2/2</t>
  </si>
  <si>
    <t xml:space="preserve">Origem: http://localhost:8080/vinculos | Capturada em: 2026-10-25T22:12:59.091Z | EE12-saida.png</t>
  </si>
  <si>
    <t xml:space="preserve">EE13 — Incluir usuário</t>
  </si>
  <si>
    <t xml:space="preserve">/usuarios (save/delete)</t>
  </si>
  <si>
    <t xml:space="preserve">UsuarioService.salvar</t>
  </si>
  <si>
    <t xml:space="preserve"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t>
  </si>
  <si>
    <t xml:space="preserve">nome de usuário; perfil; senha</t>
  </si>
  <si>
    <t xml:space="preserve">Incluir usuário. Comando real: /usuarios (save/delete)</t>
  </si>
  <si>
    <t xml:space="preserve">Usuário criado com senha protegida por BCrypt.</t>
  </si>
  <si>
    <t xml:space="preserve">EE13 — captura real 1/2</t>
  </si>
  <si>
    <t xml:space="preserve">Origem: http://localhost:8080/usuarios | Capturada em: 2026-10-25T22:10:51.651Z | EE13-entrada.png</t>
  </si>
  <si>
    <t xml:space="preserve">EE13 — captura real 2/2</t>
  </si>
  <si>
    <t xml:space="preserve">Origem: http://localhost:8080/usuarios | Capturada em: 2026-10-25T22:10:52.144Z | EE13-saida.png</t>
  </si>
  <si>
    <t xml:space="preserve">EE14 — Alterar usuário</t>
  </si>
  <si>
    <t xml:space="preserve">A06: perfil, senha anterior e administradores ativos; A08: loja; A09: registro.</t>
  </si>
  <si>
    <t xml:space="preserve">usuário; nome de usuário; perfil; senha</t>
  </si>
  <si>
    <t xml:space="preserve">Alterar usuário. Comando real: /usuarios (save/delete)</t>
  </si>
  <si>
    <t xml:space="preserve">Usuário atualizado; sessões anteriores revogadas.</t>
  </si>
  <si>
    <t xml:space="preserve">EE14 — captura real 1/2</t>
  </si>
  <si>
    <t xml:space="preserve">Origem: http://localhost:8080/usuarios?id=66 | Capturada em: 2026-10-25T22:10:52.363Z | EE14-entrada.png</t>
  </si>
  <si>
    <t xml:space="preserve">EE14 — captura real 2/2</t>
  </si>
  <si>
    <t xml:space="preserve">Origem: http://localhost:8080/usuarios | Capturada em: 2026-10-25T22:10:52.588Z | EE14-saida.png</t>
  </si>
  <si>
    <t xml:space="preserve">EE15 — Excluir usuário logicamente</t>
  </si>
  <si>
    <t xml:space="preserve">UsuarioService.salvar(action=delete)</t>
  </si>
  <si>
    <t xml:space="preserve">O formulário envia nome/perfil para validação; A06: ativo/perfil/administradores; A08: loja; A09: registro.</t>
  </si>
  <si>
    <t xml:space="preserve">usuário; nome de usuário; perfil</t>
  </si>
  <si>
    <t xml:space="preserve">Excluir usuário logicamente. Comando real: /usuarios (save/delete)</t>
  </si>
  <si>
    <t xml:space="preserve">Usuário desativado logicamente; histórico preservado.</t>
  </si>
  <si>
    <t xml:space="preserve">EE15 — captura real 1/2</t>
  </si>
  <si>
    <t xml:space="preserve">Origem: http://localhost:8080/usuarios?id=66 | Capturada em: 2026-10-25T22:10:52.791Z | EE15-entrada.png</t>
  </si>
  <si>
    <t xml:space="preserve">EE15 — captura real 2/2</t>
  </si>
  <si>
    <t xml:space="preserve">Origem: http://localhost:8080/usuarios | Capturada em: 2026-10-25T22:10:52.989Z | EE15-saida.png</t>
  </si>
  <si>
    <t xml:space="preserve">EE16 — Incluir loja e administrador</t>
  </si>
  <si>
    <t xml:space="preserve">/global/lojas; /global/lojas/{id}/excluir</t>
  </si>
  <si>
    <t xml:space="preserve">LojaService.salvar</t>
  </si>
  <si>
    <t xml:space="preserve">Mantém A08, cria A06, inicializa A07, registra A09.</t>
  </si>
  <si>
    <t xml:space="preserve">usuário administrador</t>
  </si>
  <si>
    <t xml:space="preserve">senha administrador</t>
  </si>
  <si>
    <t xml:space="preserve">identificador público; nome; IoT; relatórios; ocupação; fracionados; usuário administrador; senha administrador</t>
  </si>
  <si>
    <t xml:space="preserve">Incluir loja e administrador. Comando real: /global/lojas; /global/lojas/{id}/excluir</t>
  </si>
  <si>
    <t xml:space="preserve">Loja, administrador inicial e permissões criados.</t>
  </si>
  <si>
    <t xml:space="preserve">EE16 — captura real 1/2</t>
  </si>
  <si>
    <t xml:space="preserve">Origem: http://localhost:8080/global | Capturada em: 2026-10-25T22:09:18.181Z | EE16-entrada.png</t>
  </si>
  <si>
    <t xml:space="preserve">EE16 — captura real 2/2</t>
  </si>
  <si>
    <t xml:space="preserve">Origem: http://localhost:8080/global | Capturada em: 2026-10-25T22:09:19.061Z | EE16-saida.png</t>
  </si>
  <si>
    <t xml:space="preserve">EE17 — Alterar loja e recursos</t>
  </si>
  <si>
    <t xml:space="preserve">A08: configuração; A02: unidade/ativo para impedir desabilitar fracionados em uso; A09: registro.</t>
  </si>
  <si>
    <t xml:space="preserve">loja; identificador público; nome; IoT; relatórios; ocupação; fracionados</t>
  </si>
  <si>
    <t xml:space="preserve">Alterar loja e recursos. Comando real: /global/lojas; /global/lojas/{id}/excluir</t>
  </si>
  <si>
    <t xml:space="preserve">Nome e recursos da loja alterados; identificador público não muda.</t>
  </si>
  <si>
    <t xml:space="preserve">EE17 — captura real 1/2</t>
  </si>
  <si>
    <t xml:space="preserve">Origem: http://localhost:8080/global?id=5 | Capturada em: 2026-10-25T22:10:50.073Z | EE17-entrada.png</t>
  </si>
  <si>
    <t xml:space="preserve">EE17 — captura real 2/2</t>
  </si>
  <si>
    <t xml:space="preserve">Origem: http://localhost:8080/global | Capturada em: 2026-10-25T22:10:51.183Z | EE17-saida.png</t>
  </si>
  <si>
    <t xml:space="preserve">EE18 — Excluir loja logicamente</t>
  </si>
  <si>
    <t xml:space="preserve">LojaService.excluir</t>
  </si>
  <si>
    <t xml:space="preserve">A08: nome/ativo; A09: registro.</t>
  </si>
  <si>
    <t xml:space="preserve">Excluir loja logicamente. Comando real: /global/lojas; /global/lojas/{id}/excluir</t>
  </si>
  <si>
    <t xml:space="preserve">Loja desativada; usuários perdem acesso; dados preservados.</t>
  </si>
  <si>
    <t xml:space="preserve">EE18 — captura real 1/2</t>
  </si>
  <si>
    <t xml:space="preserve">Origem: http://localhost:8080/global?id=5 | Capturada em: 2026-10-25T22:12:59.796Z | EE18-entrada.png</t>
  </si>
  <si>
    <t xml:space="preserve">EE18 — captura real 2/2</t>
  </si>
  <si>
    <t xml:space="preserve">Origem: http://localhost:8080/global | Capturada em: 2026-10-25T22:12:59.970Z | EE18-saida.png</t>
  </si>
  <si>
    <t xml:space="preserve">EE19 — Alterar matriz de permissões</t>
  </si>
  <si>
    <t xml:space="preserve">/permissoes</t>
  </si>
  <si>
    <t xml:space="preserve">PermissaoService.atualizar</t>
  </si>
  <si>
    <t xml:space="preserve">A07: perfil/permissão; cada par repetido é ocorrência, não novo tipo de dado; A09: registro.</t>
  </si>
  <si>
    <t xml:space="preserve">concedida</t>
  </si>
  <si>
    <t xml:space="preserve">perfil; permissão; concedida</t>
  </si>
  <si>
    <t xml:space="preserve">Alterar matriz de permissões. Comando real: /permissoes</t>
  </si>
  <si>
    <t xml:space="preserve">Matriz atualizada; perfil administrador mantém acesso.</t>
  </si>
  <si>
    <t xml:space="preserve">EE19 — captura real 1/2</t>
  </si>
  <si>
    <t xml:space="preserve">Origem: http://localhost:8080/usuarios | Capturada em: 2026-10-25T22:10:53.601Z | EE19-entrada.png</t>
  </si>
  <si>
    <t xml:space="preserve">EE19 — captura real 2/2</t>
  </si>
  <si>
    <t xml:space="preserve">Origem: http://localhost:8080/usuarios | Capturada em: 2026-10-25T22:10:53.857Z | EE19-saida.png</t>
  </si>
  <si>
    <t xml:space="preserve">EE20 — Alterar configuração IoT</t>
  </si>
  <si>
    <t xml:space="preserve">ConfiguracaoIoTService.salvar</t>
  </si>
  <si>
    <t xml:space="preserve">A08: configuração da loja; A09: registro.</t>
  </si>
  <si>
    <t xml:space="preserve">host MQTT; porta MQTT; QoS; tempo LED</t>
  </si>
  <si>
    <t xml:space="preserve">Alterar configuração IoT. Comando real: /iot/configuracao</t>
  </si>
  <si>
    <t xml:space="preserve">Configuração salva.</t>
  </si>
  <si>
    <t xml:space="preserve">EE20 — captura real 1/2</t>
  </si>
  <si>
    <t xml:space="preserve">Origem: http://localhost:8080/iot/configuracao | Capturada em: 2026-10-25T22:10:54.076Z | EE20-entrada.png</t>
  </si>
  <si>
    <t xml:space="preserve">EE20 — captura real 2/2</t>
  </si>
  <si>
    <t xml:space="preserve">Origem: http://localhost:8080/iot/configuracao | Capturada em: 2026-10-25T22:10:54.276Z | EE20-saida.png</t>
  </si>
  <si>
    <t xml:space="preserve">EE21 — Registrar entrada</t>
  </si>
  <si>
    <t xml:space="preserve">/movimentar</t>
  </si>
  <si>
    <t xml:space="preserve">Permissão correspondente: entrada, saida ou ajuste; unidade kg exige fractional.</t>
  </si>
  <si>
    <t xml:space="preserve">EstoqueService.movimentar</t>
  </si>
  <si>
    <t xml:space="preserve"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t>
  </si>
  <si>
    <t xml:space="preserve">produto; posição; tipo; quantidade; motivo</t>
  </si>
  <si>
    <t xml:space="preserve">Registrar entrada. Comando real: /movimentar</t>
  </si>
  <si>
    <t xml:space="preserve">Saldo aumenta; movimento e auditoria registrados.</t>
  </si>
  <si>
    <t xml:space="preserve">EE21 — captura real 1/2</t>
  </si>
  <si>
    <t xml:space="preserve">Origem: http://localhost:8080/movimentar | Capturada em: 2026-10-25T22:12:55.993Z | EE21-entrada.png</t>
  </si>
  <si>
    <t xml:space="preserve">EE21 — captura real 2/2</t>
  </si>
  <si>
    <t xml:space="preserve">Origem: http://localhost:8080/ | Capturada em: 2026-10-25T22:12:56.192Z | EE21-saida.png</t>
  </si>
  <si>
    <t xml:space="preserve">EE22 — Registrar saída</t>
  </si>
  <si>
    <t xml:space="preserve">A02/A03: unidades; A04: saldo; A05: movimento e saldos; A09: registro. Chave técnica de idempotência excluída.</t>
  </si>
  <si>
    <t xml:space="preserve">Registrar saída. Comando real: /movimentar</t>
  </si>
  <si>
    <t xml:space="preserve">Saldo diminui; saldo negativo rejeitado.</t>
  </si>
  <si>
    <t xml:space="preserve">EE22 — captura real 1/2</t>
  </si>
  <si>
    <t xml:space="preserve">Origem: http://localhost:8080/movimentar | Capturada em: 2026-10-25T22:12:56.465Z | EE22-entrada.png</t>
  </si>
  <si>
    <t xml:space="preserve">EE22 — captura real 2/2</t>
  </si>
  <si>
    <t xml:space="preserve">Origem: http://localhost:8080/ | Capturada em: 2026-10-25T22:12:56.606Z | EE22-saida.png</t>
  </si>
  <si>
    <t xml:space="preserve">EE23 — Ajustar saldo</t>
  </si>
  <si>
    <t xml:space="preserve">Ajustar saldo. Comando real: /movimentar</t>
  </si>
  <si>
    <t xml:space="preserve">Saldo passa à quantidade informada; diferença registrada.</t>
  </si>
  <si>
    <t xml:space="preserve">EE23 — captura real 1/2</t>
  </si>
  <si>
    <t xml:space="preserve">Origem: http://localhost:8080/movimentar | Capturada em: 2026-10-25T22:12:56.805Z | EE23-entrada.png</t>
  </si>
  <si>
    <t xml:space="preserve">EE23 — captura real 2/2</t>
  </si>
  <si>
    <t xml:space="preserve">Origem: http://localhost:8080/ | Capturada em: 2026-10-25T22:12:56.984Z | EE23-saida.png</t>
  </si>
  <si>
    <t xml:space="preserve">EE24 — Estornar movimentação</t>
  </si>
  <si>
    <t xml:space="preserve">/estorno</t>
  </si>
  <si>
    <t xml:space="preserve">Permissão estorno; somente entrada/saída ainda não estornada.</t>
  </si>
  <si>
    <t xml:space="preserve">EstoqueService.estornar</t>
  </si>
  <si>
    <t xml:space="preserve">A05: tipo/produto/posição/variação/original; A04: saldo; A02/A03: unidades; A09: registro.</t>
  </si>
  <si>
    <t xml:space="preserve">movimento original; motivo</t>
  </si>
  <si>
    <t xml:space="preserve">Estornar movimentação. Comando real: /estorno</t>
  </si>
  <si>
    <t xml:space="preserve">Movimento compensatório registrado; original preservado; segundo estorno rejeitado.</t>
  </si>
  <si>
    <t xml:space="preserve">EE24 — captura real 1/2</t>
  </si>
  <si>
    <t xml:space="preserve">Origem: http://localhost:8080/estorno | Capturada em: 2026-10-25T22:12:57.178Z | EE24-entrada.png</t>
  </si>
  <si>
    <t xml:space="preserve">EE24 — captura real 2/2</t>
  </si>
  <si>
    <t xml:space="preserve">Origem: http://localhost:8080/historico | Capturada em: 2026-10-25T22:12:57.371Z | EE24-saida.png</t>
  </si>
  <si>
    <t xml:space="preserve">EE25 — Autenticar usuário</t>
  </si>
  <si>
    <t xml:space="preserve">/login</t>
  </si>
  <si>
    <t xml:space="preserve">Autenticação ou encerramento da sessão; CSRF e bloqueio de tentativas no login.</t>
  </si>
  <si>
    <t xml:space="preserve">AutenticacaoService.autenticar</t>
  </si>
  <si>
    <t xml:space="preserve">A06: credencial/perfil/ativo; A08: identificador público/ativo via consulta de autenticação; A09: login. Tentativas temporárias excluídas.</t>
  </si>
  <si>
    <t xml:space="preserve">loja; nome de usuário; senha</t>
  </si>
  <si>
    <t xml:space="preserve">Autenticar usuário. Comando real: /login</t>
  </si>
  <si>
    <t xml:space="preserve">Sessão autenticada; auditoria de login persistida.</t>
  </si>
  <si>
    <t xml:space="preserve">EE25 — captura real 1/2</t>
  </si>
  <si>
    <t xml:space="preserve">Tela real de autenticação, sem expor senha.</t>
  </si>
  <si>
    <t xml:space="preserve">Origem: http://localhost:8080/login | Capturada em: 2026-10-25T22:02:44.245Z | EE25-entrada.png</t>
  </si>
  <si>
    <t xml:space="preserve">EE25 — captura real 2/2</t>
  </si>
  <si>
    <t xml:space="preserve">Autenticação realizada na loja de demonstração.</t>
  </si>
  <si>
    <t xml:space="preserve">Origem: http://localhost:8080/ | Capturada em: 2026-10-25T22:02:45.281Z | EE25-saida.png</t>
  </si>
  <si>
    <t xml:space="preserve">EE26 — Selecionar loja de trabalho</t>
  </si>
  <si>
    <t xml:space="preserve">/global/selecionar</t>
  </si>
  <si>
    <t xml:space="preserve">LojaService.selecionar</t>
  </si>
  <si>
    <t xml:space="preserve">A08: loja selecionada; A09: registro do acesso global.</t>
  </si>
  <si>
    <t xml:space="preserve">Selecionar loja de trabalho. Comando real: /global/selecionar</t>
  </si>
  <si>
    <t xml:space="preserve">Loja da sessão selecionada e seleção auditada.</t>
  </si>
  <si>
    <t xml:space="preserve">EE26 — captura real 1/2</t>
  </si>
  <si>
    <t xml:space="preserve">Origem: http://localhost:8080/global | Capturada em: 2026-10-25T22:10:51.275Z | EE26-entrada.png</t>
  </si>
  <si>
    <t xml:space="preserve">EE26 — captura real 2/2</t>
  </si>
  <si>
    <t xml:space="preserve">Origem: http://localhost:8080/ | Capturada em: 2026-10-25T22:10:51.449Z | EE26-saida.png</t>
  </si>
  <si>
    <t xml:space="preserve">EE27 — Sinalizar posição por LED</t>
  </si>
  <si>
    <t xml:space="preserve">/api/iot/sinalizar/{id}</t>
  </si>
  <si>
    <t xml:space="preserve">Permissão consultar, recurso iot e posição com dispositivo/pino configurados.</t>
  </si>
  <si>
    <t xml:space="preserve">IoTService.sinalizar</t>
  </si>
  <si>
    <t xml:space="preserve">A03: dispositivo/pino; A08: host/porta/QoS/tempo LED; A09: registro. Intenção primária: enviar controle para ligar LED.</t>
  </si>
  <si>
    <t xml:space="preserve">Sinalizar posição por LED. Comando real: /api/iot/sinalizar/{id}</t>
  </si>
  <si>
    <t xml:space="preserve">Comando enviado ao broker; confirmação depende do dispositivo, real ou simulado.</t>
  </si>
  <si>
    <t xml:space="preserve">EE27 — captura real 1/2</t>
  </si>
  <si>
    <t xml:space="preserve">Botão de sinalização da posição do produto selecionado.</t>
  </si>
  <si>
    <t xml:space="preserve">Origem: http://localhost:8080/?q=&amp;page=0&amp;produto=3 | Capturada em: 2026-10-25T23:50:54.601472+00:00 | EE27-entrada.png</t>
  </si>
  <si>
    <t xml:space="preserve">EE27 — captura real 2/2</t>
  </si>
  <si>
    <t xml:space="preserve">Comando enviado ao broker MQTT real e confirmado pelo simulador; não comprova acionamento de hardware físico.</t>
  </si>
  <si>
    <t xml:space="preserve">Origem: http://localhost:8080/?q=&amp;page=0&amp;produto=3 | Capturada em: 2026-10-25T23:50:55.599477+00:00 | EE27-saida.png</t>
  </si>
  <si>
    <t xml:space="preserve">EE28 — Encerrar sessão</t>
  </si>
  <si>
    <t xml:space="preserve">/logout</t>
  </si>
  <si>
    <t xml:space="preserve">SegurancaConfig /logout</t>
  </si>
  <si>
    <t xml:space="preserve">Altera o comportamento de acesso; sessão temporária não é ALI.</t>
  </si>
  <si>
    <t xml:space="preserve">Encerrar sessão. Comando real: /logout</t>
  </si>
  <si>
    <t xml:space="preserve">Sessão encerrada; redirecionamento para /login?logout.</t>
  </si>
  <si>
    <t xml:space="preserve">EE28 — captura real 1/2</t>
  </si>
  <si>
    <t xml:space="preserve">Comando Sair disponível na sessão autenticada, antes de encerrar.</t>
  </si>
  <si>
    <t xml:space="preserve">Origem: http://localhost:8080/ | Capturada em: 2026-10-25T23:50:56.607962+00:00 | EE28-entrada.png</t>
  </si>
  <si>
    <t xml:space="preserve">EE28 — captura real 2/2</t>
  </si>
  <si>
    <t xml:space="preserve">Sessão encerrada, com mensagem real de saída da conta.</t>
  </si>
  <si>
    <t xml:space="preserve">Origem: http://localhost:8080/login?logout | Capturada em: 2026-10-25T23:50:56.921738+00:00 | EE28-saida.png</t>
  </si>
  <si>
    <t xml:space="preserve">SE02 — Valor potencial do estoque</t>
  </si>
  <si>
    <t xml:space="preserve">Estoque Inteligente — SE</t>
  </si>
  <si>
    <t xml:space="preserve">Saldo × preço atual, arredondado em centavos por produto; total = soma dos valores. Não é custo nem receita realizada.</t>
  </si>
  <si>
    <t xml:space="preserve">/relatorios?tipo=valor</t>
  </si>
  <si>
    <t xml:space="preserve">Permissão relatorios e recurso reports. SE09 também audita a exportação.</t>
  </si>
  <si>
    <t xml:space="preserve">AnaliseService.relatorio(valor)</t>
  </si>
  <si>
    <t xml:space="preserve">A02: loja, código, modelo, SKU, código de barras, cor, tamanho, unidade, preço, características, ativo | A04: loja, produto, posição, quantidade</t>
  </si>
  <si>
    <t xml:space="preserve">saldo</t>
  </si>
  <si>
    <t xml:space="preserve">valor por produto</t>
  </si>
  <si>
    <t xml:space="preserve">total da loja</t>
  </si>
  <si>
    <t xml:space="preserve">SE02 — captura real 1/1</t>
  </si>
  <si>
    <t xml:space="preserve">Origem: http://localhost:8080/relatorios?tipo=valor | Capturada em: 2026-10-25T22:02:46.842Z | SE02.png</t>
  </si>
  <si>
    <t xml:space="preserve">SE04 — Fluxo de movimentações</t>
  </si>
  <si>
    <t xml:space="preserve">COUNT(*) e SUM(delta) por produto/tipo. Período inclusivo em America/Sao_Paulo; estornos em categoria própria.</t>
  </si>
  <si>
    <t xml:space="preserve">/relatorios?tipo=fluxo&amp;inicio=…&amp;fim=…</t>
  </si>
  <si>
    <t xml:space="preserve">AnaliseService.relatorio(fluxo)</t>
  </si>
  <si>
    <t xml:space="preserve">A02: loja, código, modelo, SKU, código de barras, cor, tamanho, unidade, preço, características, ativo | A05: loja, número, produto, posição, responsável, tipo, variação, saldo anterior, saldo posterior, motivo, data, movimento original</t>
  </si>
  <si>
    <t xml:space="preserve">início</t>
  </si>
  <si>
    <t xml:space="preserve">fim</t>
  </si>
  <si>
    <t xml:space="preserve">número de operações</t>
  </si>
  <si>
    <t xml:space="preserve">variação líquida</t>
  </si>
  <si>
    <t xml:space="preserve">início; fim</t>
  </si>
  <si>
    <t xml:space="preserve">SE04 — captura real 1/1</t>
  </si>
  <si>
    <t xml:space="preserve">Origem: http://localhost:8080/relatorios?tipo=fluxo | Capturada em: 2026-10-25T22:02:46.976Z | SE04.png</t>
  </si>
  <si>
    <t xml:space="preserve">SE06 — Pesquisar estoque e localizar produto</t>
  </si>
  <si>
    <t xml:space="preserve">Soma das posições para obter saldo. Dashboard, busca digitada/voz e lista de produtos reutilizam a mesma intenção; não contar canais novamente.</t>
  </si>
  <si>
    <t xml:space="preserve">/?q=…&amp;produto=…</t>
  </si>
  <si>
    <t xml:space="preserve">ProdutoService.pesquisar/buscar; DashboardController; BuscaAssistidaController</t>
  </si>
  <si>
    <t xml:space="preserve">busca</t>
  </si>
  <si>
    <t xml:space="preserve">produto selecionado</t>
  </si>
  <si>
    <t xml:space="preserve">saldo total</t>
  </si>
  <si>
    <t xml:space="preserve">quantidade na posição</t>
  </si>
  <si>
    <t xml:space="preserve">quantidade de produtos exibidos</t>
  </si>
  <si>
    <t xml:space="preserve">busca; produto selecionado</t>
  </si>
  <si>
    <t xml:space="preserve">SE06 — captura real 1/1</t>
  </si>
  <si>
    <t xml:space="preserve">Origem: http://localhost:8080/ | Capturada em: 2026-10-25T22:02:47.110Z | SE06.png</t>
  </si>
  <si>
    <t xml:space="preserve">SE07 — Mapa operacional de posições</t>
  </si>
  <si>
    <t xml:space="preserve">Soma as quantidades dos vínculos por posição e compara com a capacidade para apresentar alerta de excesso. Mapa e lista de ocupação são canais do mesmo processo.</t>
  </si>
  <si>
    <t xml:space="preserve">/mapa e /ocupacao</t>
  </si>
  <si>
    <t xml:space="preserve">MapaController /mapa e /ocupacao</t>
  </si>
  <si>
    <t xml:space="preserve">ocupado</t>
  </si>
  <si>
    <t xml:space="preserve">nome do produto</t>
  </si>
  <si>
    <t xml:space="preserve">quantidade do vínculo</t>
  </si>
  <si>
    <t xml:space="preserve">alerta de excesso</t>
  </si>
  <si>
    <t xml:space="preserve">SE07 — captura real 1/1</t>
  </si>
  <si>
    <t xml:space="preserve">Origem: http://localhost:8080/ocupacao | Capturada em: 2026-10-25T22:02:47.256Z | SE07.png</t>
  </si>
  <si>
    <t xml:space="preserve">SE08 — Ler peso líquido e subtotal</t>
  </si>
  <si>
    <t xml:space="preserve">Peso líquido=bruto−tara; subtotal=peso líquido×preço. Telemetria transitória não é AIE.</t>
  </si>
  <si>
    <t xml:space="preserve">/movimentar (loja granel); GET /api/iot/balanca/{produto}/{device}</t>
  </si>
  <si>
    <t xml:space="preserve">Permissão saida; recursos iot e fractional; produto kg e leitura MQTT com até 5 segundos.</t>
  </si>
  <si>
    <t xml:space="preserve">IoTService.peso; movimento.html; app.js; DispositivosDemo. Leitura recente do simulador MQTT capturada na conclusão.</t>
  </si>
  <si>
    <t xml:space="preserve">A02: produto em kg e preço. A08: loja e configuração MQTT. Bruto, tara e indicador de simulação chegam do dispositivo; líquido e subtotal são calculados e devolvidos pela API. A tela mostra líquido, subtotal e simulação.</t>
  </si>
  <si>
    <t xml:space="preserve">peso bruto</t>
  </si>
  <si>
    <t xml:space="preserve">tara</t>
  </si>
  <si>
    <t xml:space="preserve">peso líquido</t>
  </si>
  <si>
    <t xml:space="preserve">subtotal</t>
  </si>
  <si>
    <t xml:space="preserve">indicador de simulação</t>
  </si>
  <si>
    <t xml:space="preserve">produto; dispositivo</t>
  </si>
  <si>
    <t xml:space="preserve">SE08 — captura real 1/2</t>
  </si>
  <si>
    <t xml:space="preserve">Produto em kg e dispositivo balanca-demo selecionados; consulta de peso sem registrar movimentação.</t>
  </si>
  <si>
    <t xml:space="preserve">Origem: http://localhost:8080/movimentar | Capturada em: 2026-10-25T23:50:58.743856+00:00 | SE08-entrada.png</t>
  </si>
  <si>
    <t xml:space="preserve">SE08 — captura real 2/2</t>
  </si>
  <si>
    <t xml:space="preserve">Leitura real do simulador MQTT: peso líquido e subtotal calculados pela aplicação. Não foi registrada movimentação.</t>
  </si>
  <si>
    <t xml:space="preserve">Origem: http://localhost:8080/movimentar | Capturada em: 2026-10-25T23:51:03.374463+00:00 | SE08-saida.png</t>
  </si>
  <si>
    <t xml:space="preserve">SE09 — Exportar histórico</t>
  </si>
  <si>
    <t xml:space="preserve">SE por atualizar A09 com a exportação; CSV/PDF são formatos do mesmo processo. Função preexistente, fora das cinco saídas escolhidas para demonstrar dados calculados.</t>
  </si>
  <si>
    <t xml:space="preserve">/historico/exportar/{csv|pdf}</t>
  </si>
  <si>
    <t xml:space="preserve">RelatorioService.exportar; RelatorioCsv; RelatorioPdf</t>
  </si>
  <si>
    <t xml:space="preserve"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 | A09: loja, número, responsável, ação, detalhe, data</t>
  </si>
  <si>
    <t xml:space="preserve">formato</t>
  </si>
  <si>
    <t xml:space="preserve">tipo; início; fim; formato</t>
  </si>
  <si>
    <t xml:space="preserve">SE09 — captura real 1/2</t>
  </si>
  <si>
    <t xml:space="preserve">Filtros e comandos reais de exportação do histórico antes de solicitar o arquivo PDF.</t>
  </si>
  <si>
    <t xml:space="preserve">Origem: http://localhost:8080/historico | Capturada em: 2026-10-25T23:56:56.217388+00:00 | SE09-entrada.png</t>
  </si>
  <si>
    <t xml:space="preserve">SE09 — captura real 2/2</t>
  </si>
  <si>
    <t xml:space="preserve">Primeira página do PDF realmente exportado pelo sistema; renderização fiel do arquivo preservado SE09-exportacao-real.pdf. Dados de demonstração; a exportação também grava a auditoria.</t>
  </si>
  <si>
    <t xml:space="preserve">Origem: http://localhost:8080/historico/exportar/pdf | Capturada em: 2026-10-25T23:56:57.619627+00:00 | SE09-saida.png</t>
  </si>
  <si>
    <t xml:space="preserve">SE10 — Consultar histórico operacional</t>
  </si>
  <si>
    <t xml:space="preserve">EXISTS de movimento reversor gera indicador Estornado. Exemplo didático: movimento 10 sem reversor = falso; movimento 11 com reverse_of=10 torna o indicador do 10 verdadeiro. Não altera arquivos.</t>
  </si>
  <si>
    <t xml:space="preserve">/historico?kind=…&amp;from=…&amp;to=…</t>
  </si>
  <si>
    <t xml:space="preserve">HistoricoService.consultar</t>
  </si>
  <si>
    <t xml:space="preserve"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</t>
  </si>
  <si>
    <t xml:space="preserve">indicador de estorno</t>
  </si>
  <si>
    <t xml:space="preserve">tipo; início; fim</t>
  </si>
  <si>
    <t xml:space="preserve">SE10 — captura real 1/1</t>
  </si>
  <si>
    <t xml:space="preserve">Histórico real exibindo movimento estornado e compensação.</t>
  </si>
  <si>
    <t xml:space="preserve">Origem: http://localhost:8080/historico | Capturada em: 2026-10-25T22:12:57.423Z | SE10.png</t>
  </si>
  <si>
    <t xml:space="preserve">SE13 — Comparar preços internos e ofertas externas</t>
  </si>
  <si>
    <t xml:space="preserve">Diferença = cotação - preço interno. Percentual = diferença / preço interno x 100, arredondado a duas casas. Preço interno zero: percentual não aplicável. Cruza GTIN e unidade dos produtos ativos da loja, sem gravar dados.</t>
  </si>
  <si>
    <t xml:space="preserve">/comparacao-precos?gtin=…&amp;fornecedor=…</t>
  </si>
  <si>
    <t xml:space="preserve">GET /comparacao-precos; OfertaService.comparar</t>
  </si>
  <si>
    <t xml:space="preserve">A02: loja, ativo, código de barras, SKU, unidade e preço. X02: GTIN, fornecedor, SKU externo, unidade, preço cotado e atualização; demais campos recebidos são validados pelo cliente.</t>
  </si>
  <si>
    <t xml:space="preserve">SKU interno</t>
  </si>
  <si>
    <t xml:space="preserve">preço interno</t>
  </si>
  <si>
    <t xml:space="preserve">diferença monetária</t>
  </si>
  <si>
    <t xml:space="preserve">diferença percentual</t>
  </si>
  <si>
    <t xml:space="preserve">SE13 — captura real 1/1</t>
  </si>
  <si>
    <t xml:space="preserve">Origem: http://localhost:8080/comparacao-precos | Capturada em: 2026-10-25T22:02:48.183Z | SE13.png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</si>
</sst>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0.0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AA"/>
      <name val="Arial"/>
      <family val="0"/>
      <charset val="1"/>
    </font>
    <font>
      <b val="true"/>
      <sz val="13"/>
      <color rgb="FF24374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CEAF4"/>
      </patternFill>
    </fill>
    <fill>
      <patternFill patternType="solid">
        <fgColor rgb="FFFFF2CC"/>
        <bgColor rgb="FFE7E6E6"/>
      </patternFill>
    </fill>
    <fill>
      <patternFill patternType="solid">
        <fgColor rgb="FFDCEAF4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AA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C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5.png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6.png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7.png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image" Target="../media/image78.png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image" Target="../media/image79.png"/>
</Relationships>
</file>

<file path=xl/drawings/_rels/drawing50.xml.rels><?xml version="1.0" encoding="UTF-8"?>
<Relationships xmlns="http://schemas.openxmlformats.org/package/2006/relationships"><Relationship Id="rId1" Type="http://schemas.openxmlformats.org/officeDocument/2006/relationships/image" Target="../media/image80.png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image" Target="../media/image81.png"/>
</Relationships>
</file>

<file path=xl/drawings/_rels/drawing52.xml.rels><?xml version="1.0" encoding="UTF-8"?>
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83.png"/>
</Relationships>
</file>

<file path=xl/drawings/_rels/drawing53.xml.rels><?xml version="1.0" encoding="UTF-8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4.png"/>
</Relationships>
</file>

<file path=xl/drawings/_rels/drawing54.xml.rels><?xml version="1.0" encoding="UTF-8"?>
<Relationships xmlns="http://schemas.openxmlformats.org/package/2006/relationships"><Relationship Id="rId1" Type="http://schemas.openxmlformats.org/officeDocument/2006/relationships/image" Target="../media/image72.png"/>
</Relationships>
</file>

<file path=xl/drawings/_rels/drawing55.xml.rels><?xml version="1.0" encoding="UTF-8"?>
<Relationships xmlns="http://schemas.openxmlformats.org/package/2006/relationships"><Relationship Id="rId1" Type="http://schemas.openxmlformats.org/officeDocument/2006/relationships/image" Target="../media/image8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33160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143445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143445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129348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147542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13011120"/>
          <a:ext cx="9334080" cy="1033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12553920"/>
          <a:ext cx="9334080" cy="1033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161258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118</xdr:row>
      <xdr:rowOff>30960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13696920"/>
          <a:ext cx="9334080" cy="993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1317312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43200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1381140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136587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12" name="Image 2" descr="Picture"/>
        <xdr:cNvPicPr/>
      </xdr:nvPicPr>
      <xdr:blipFill>
        <a:blip r:embed="rId2"/>
        <a:stretch/>
      </xdr:blipFill>
      <xdr:spPr>
        <a:xfrm>
          <a:off x="0" y="279464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0" y="1286820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14" name="Image 2" descr="Picture"/>
        <xdr:cNvPicPr/>
      </xdr:nvPicPr>
      <xdr:blipFill>
        <a:blip r:embed="rId2"/>
        <a:stretch/>
      </xdr:blipFill>
      <xdr:spPr>
        <a:xfrm>
          <a:off x="0" y="2715588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43200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0" y="1588788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16" name="Image 2" descr="Picture"/>
        <xdr:cNvPicPr/>
      </xdr:nvPicPr>
      <xdr:blipFill>
        <a:blip r:embed="rId2"/>
        <a:stretch/>
      </xdr:blipFill>
      <xdr:spPr>
        <a:xfrm>
          <a:off x="0" y="3017520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0" y="1348740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43200</xdr:rowOff>
    </xdr:to>
    <xdr:pic>
      <xdr:nvPicPr>
        <xdr:cNvPr id="18" name="Image 2" descr="Picture"/>
        <xdr:cNvPicPr/>
      </xdr:nvPicPr>
      <xdr:blipFill>
        <a:blip r:embed="rId2"/>
        <a:stretch/>
      </xdr:blipFill>
      <xdr:spPr>
        <a:xfrm>
          <a:off x="0" y="2777508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107</xdr:row>
      <xdr:rowOff>155520</xdr:rowOff>
    </xdr:to>
    <xdr:pic>
      <xdr:nvPicPr>
        <xdr:cNvPr id="19" name="Image 1" descr="Picture"/>
        <xdr:cNvPicPr/>
      </xdr:nvPicPr>
      <xdr:blipFill>
        <a:blip r:embed="rId1"/>
        <a:stretch/>
      </xdr:blipFill>
      <xdr:spPr>
        <a:xfrm>
          <a:off x="0" y="13953960"/>
          <a:ext cx="9334080" cy="7337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20" name="Image 2" descr="Picture"/>
        <xdr:cNvPicPr/>
      </xdr:nvPicPr>
      <xdr:blipFill>
        <a:blip r:embed="rId2"/>
        <a:stretch/>
      </xdr:blipFill>
      <xdr:spPr>
        <a:xfrm>
          <a:off x="0" y="282416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0" y="1320156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22" name="Image 2" descr="Picture"/>
        <xdr:cNvPicPr/>
      </xdr:nvPicPr>
      <xdr:blipFill>
        <a:blip r:embed="rId2"/>
        <a:stretch/>
      </xdr:blipFill>
      <xdr:spPr>
        <a:xfrm>
          <a:off x="0" y="2748924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23" name="Image 1" descr="Picture"/>
        <xdr:cNvPicPr/>
      </xdr:nvPicPr>
      <xdr:blipFill>
        <a:blip r:embed="rId1"/>
        <a:stretch/>
      </xdr:blipFill>
      <xdr:spPr>
        <a:xfrm>
          <a:off x="0" y="1363032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24" name="Image 2" descr="Picture"/>
        <xdr:cNvPicPr/>
      </xdr:nvPicPr>
      <xdr:blipFill>
        <a:blip r:embed="rId2"/>
        <a:stretch/>
      </xdr:blipFill>
      <xdr:spPr>
        <a:xfrm>
          <a:off x="0" y="2791764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25" name="Image 1" descr="Picture"/>
        <xdr:cNvPicPr/>
      </xdr:nvPicPr>
      <xdr:blipFill>
        <a:blip r:embed="rId1"/>
        <a:stretch/>
      </xdr:blipFill>
      <xdr:spPr>
        <a:xfrm>
          <a:off x="0" y="150210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26" name="Image 2" descr="Picture"/>
        <xdr:cNvPicPr/>
      </xdr:nvPicPr>
      <xdr:blipFill>
        <a:blip r:embed="rId2"/>
        <a:stretch/>
      </xdr:blipFill>
      <xdr:spPr>
        <a:xfrm>
          <a:off x="0" y="2930832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27" name="Image 1" descr="Picture"/>
        <xdr:cNvPicPr/>
      </xdr:nvPicPr>
      <xdr:blipFill>
        <a:blip r:embed="rId1"/>
        <a:stretch/>
      </xdr:blipFill>
      <xdr:spPr>
        <a:xfrm>
          <a:off x="0" y="1872612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71640</xdr:rowOff>
    </xdr:to>
    <xdr:pic>
      <xdr:nvPicPr>
        <xdr:cNvPr id="28" name="Image 2" descr="Picture"/>
        <xdr:cNvPicPr/>
      </xdr:nvPicPr>
      <xdr:blipFill>
        <a:blip r:embed="rId2"/>
        <a:stretch/>
      </xdr:blipFill>
      <xdr:spPr>
        <a:xfrm>
          <a:off x="0" y="33013800"/>
          <a:ext cx="9334080" cy="725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29" name="Image 1" descr="Picture"/>
        <xdr:cNvPicPr/>
      </xdr:nvPicPr>
      <xdr:blipFill>
        <a:blip r:embed="rId1"/>
        <a:stretch/>
      </xdr:blipFill>
      <xdr:spPr>
        <a:xfrm>
          <a:off x="0" y="1630692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71280</xdr:rowOff>
    </xdr:to>
    <xdr:pic>
      <xdr:nvPicPr>
        <xdr:cNvPr id="30" name="Image 2" descr="Picture"/>
        <xdr:cNvPicPr/>
      </xdr:nvPicPr>
      <xdr:blipFill>
        <a:blip r:embed="rId2"/>
        <a:stretch/>
      </xdr:blipFill>
      <xdr:spPr>
        <a:xfrm>
          <a:off x="0" y="30594240"/>
          <a:ext cx="9334080" cy="725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1" name="Image 1" descr="Picture"/>
        <xdr:cNvPicPr/>
      </xdr:nvPicPr>
      <xdr:blipFill>
        <a:blip r:embed="rId1"/>
        <a:stretch/>
      </xdr:blipFill>
      <xdr:spPr>
        <a:xfrm>
          <a:off x="0" y="129254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71280</xdr:rowOff>
    </xdr:to>
    <xdr:pic>
      <xdr:nvPicPr>
        <xdr:cNvPr id="32" name="Image 2" descr="Picture"/>
        <xdr:cNvPicPr/>
      </xdr:nvPicPr>
      <xdr:blipFill>
        <a:blip r:embed="rId2"/>
        <a:stretch/>
      </xdr:blipFill>
      <xdr:spPr>
        <a:xfrm>
          <a:off x="0" y="27212760"/>
          <a:ext cx="9334080" cy="725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0" y="133635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34" name="Image 2" descr="Picture"/>
        <xdr:cNvPicPr/>
      </xdr:nvPicPr>
      <xdr:blipFill>
        <a:blip r:embed="rId2"/>
        <a:stretch/>
      </xdr:blipFill>
      <xdr:spPr>
        <a:xfrm>
          <a:off x="0" y="276512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5" name="Image 1" descr="Picture"/>
        <xdr:cNvPicPr/>
      </xdr:nvPicPr>
      <xdr:blipFill>
        <a:blip r:embed="rId1"/>
        <a:stretch/>
      </xdr:blipFill>
      <xdr:spPr>
        <a:xfrm>
          <a:off x="0" y="132969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36" name="Image 2" descr="Picture"/>
        <xdr:cNvPicPr/>
      </xdr:nvPicPr>
      <xdr:blipFill>
        <a:blip r:embed="rId2"/>
        <a:stretch/>
      </xdr:blipFill>
      <xdr:spPr>
        <a:xfrm>
          <a:off x="0" y="275842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7" name="Image 1" descr="Picture"/>
        <xdr:cNvPicPr/>
      </xdr:nvPicPr>
      <xdr:blipFill>
        <a:blip r:embed="rId1"/>
        <a:stretch/>
      </xdr:blipFill>
      <xdr:spPr>
        <a:xfrm>
          <a:off x="0" y="129254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38" name="Image 2" descr="Picture"/>
        <xdr:cNvPicPr/>
      </xdr:nvPicPr>
      <xdr:blipFill>
        <a:blip r:embed="rId2"/>
        <a:stretch/>
      </xdr:blipFill>
      <xdr:spPr>
        <a:xfrm>
          <a:off x="0" y="272127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0" y="146970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40" name="Image 2" descr="Picture"/>
        <xdr:cNvPicPr/>
      </xdr:nvPicPr>
      <xdr:blipFill>
        <a:blip r:embed="rId2"/>
        <a:stretch/>
      </xdr:blipFill>
      <xdr:spPr>
        <a:xfrm>
          <a:off x="0" y="289846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41" name="Image 1" descr="Picture"/>
        <xdr:cNvPicPr/>
      </xdr:nvPicPr>
      <xdr:blipFill>
        <a:blip r:embed="rId1"/>
        <a:stretch/>
      </xdr:blipFill>
      <xdr:spPr>
        <a:xfrm>
          <a:off x="0" y="150591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2" name="Image 2" descr="Picture"/>
        <xdr:cNvPicPr/>
      </xdr:nvPicPr>
      <xdr:blipFill>
        <a:blip r:embed="rId2"/>
        <a:stretch/>
      </xdr:blipFill>
      <xdr:spPr>
        <a:xfrm>
          <a:off x="0" y="293464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3" name="Image 1" descr="Picture"/>
        <xdr:cNvPicPr/>
      </xdr:nvPicPr>
      <xdr:blipFill>
        <a:blip r:embed="rId1"/>
        <a:stretch/>
      </xdr:blipFill>
      <xdr:spPr>
        <a:xfrm>
          <a:off x="0" y="129254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4" name="Image 2" descr="Picture"/>
        <xdr:cNvPicPr/>
      </xdr:nvPicPr>
      <xdr:blipFill>
        <a:blip r:embed="rId2"/>
        <a:stretch/>
      </xdr:blipFill>
      <xdr:spPr>
        <a:xfrm>
          <a:off x="0" y="272127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45" name="Image 1" descr="Picture"/>
        <xdr:cNvPicPr/>
      </xdr:nvPicPr>
      <xdr:blipFill>
        <a:blip r:embed="rId1"/>
        <a:stretch/>
      </xdr:blipFill>
      <xdr:spPr>
        <a:xfrm>
          <a:off x="0" y="141447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6" name="Image 2" descr="Picture"/>
        <xdr:cNvPicPr/>
      </xdr:nvPicPr>
      <xdr:blipFill>
        <a:blip r:embed="rId2"/>
        <a:stretch/>
      </xdr:blipFill>
      <xdr:spPr>
        <a:xfrm>
          <a:off x="0" y="284320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7" name="Image 1" descr="Picture"/>
        <xdr:cNvPicPr/>
      </xdr:nvPicPr>
      <xdr:blipFill>
        <a:blip r:embed="rId1"/>
        <a:stretch/>
      </xdr:blipFill>
      <xdr:spPr>
        <a:xfrm>
          <a:off x="0" y="1415412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48" name="Image 2" descr="Picture"/>
        <xdr:cNvPicPr/>
      </xdr:nvPicPr>
      <xdr:blipFill>
        <a:blip r:embed="rId2"/>
        <a:stretch/>
      </xdr:blipFill>
      <xdr:spPr>
        <a:xfrm>
          <a:off x="0" y="284418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9" name="Image 1" descr="Picture"/>
        <xdr:cNvPicPr/>
      </xdr:nvPicPr>
      <xdr:blipFill>
        <a:blip r:embed="rId1"/>
        <a:stretch/>
      </xdr:blipFill>
      <xdr:spPr>
        <a:xfrm>
          <a:off x="0" y="136206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50" name="Image 2" descr="Picture"/>
        <xdr:cNvPicPr/>
      </xdr:nvPicPr>
      <xdr:blipFill>
        <a:blip r:embed="rId2"/>
        <a:stretch/>
      </xdr:blipFill>
      <xdr:spPr>
        <a:xfrm>
          <a:off x="0" y="279082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185400</xdr:rowOff>
    </xdr:to>
    <xdr:pic>
      <xdr:nvPicPr>
        <xdr:cNvPr id="51" name="Image 1" descr="Picture"/>
        <xdr:cNvPicPr/>
      </xdr:nvPicPr>
      <xdr:blipFill>
        <a:blip r:embed="rId1"/>
        <a:stretch/>
      </xdr:blipFill>
      <xdr:spPr>
        <a:xfrm>
          <a:off x="0" y="13792320"/>
          <a:ext cx="9334080" cy="1033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117720</xdr:rowOff>
    </xdr:to>
    <xdr:pic>
      <xdr:nvPicPr>
        <xdr:cNvPr id="52" name="Image 2" descr="Picture"/>
        <xdr:cNvPicPr/>
      </xdr:nvPicPr>
      <xdr:blipFill>
        <a:blip r:embed="rId2"/>
        <a:stretch/>
      </xdr:blipFill>
      <xdr:spPr>
        <a:xfrm>
          <a:off x="0" y="28079640"/>
          <a:ext cx="9334080" cy="107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121</xdr:row>
      <xdr:rowOff>137160</xdr:rowOff>
    </xdr:to>
    <xdr:pic>
      <xdr:nvPicPr>
        <xdr:cNvPr id="53" name="Image 1" descr="Picture"/>
        <xdr:cNvPicPr/>
      </xdr:nvPicPr>
      <xdr:blipFill>
        <a:blip r:embed="rId1"/>
        <a:stretch/>
      </xdr:blipFill>
      <xdr:spPr>
        <a:xfrm>
          <a:off x="0" y="13725360"/>
          <a:ext cx="9334080" cy="1078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54" name="Image 2" descr="Picture"/>
        <xdr:cNvPicPr/>
      </xdr:nvPicPr>
      <xdr:blipFill>
        <a:blip r:embed="rId2"/>
        <a:stretch/>
      </xdr:blipFill>
      <xdr:spPr>
        <a:xfrm>
          <a:off x="0" y="28013040"/>
          <a:ext cx="9334080" cy="107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121</xdr:row>
      <xdr:rowOff>137520</xdr:rowOff>
    </xdr:to>
    <xdr:pic>
      <xdr:nvPicPr>
        <xdr:cNvPr id="55" name="Image 1" descr="Picture"/>
        <xdr:cNvPicPr/>
      </xdr:nvPicPr>
      <xdr:blipFill>
        <a:blip r:embed="rId1"/>
        <a:stretch/>
      </xdr:blipFill>
      <xdr:spPr>
        <a:xfrm>
          <a:off x="0" y="13601880"/>
          <a:ext cx="9334080" cy="1078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56" name="Image 2" descr="Picture"/>
        <xdr:cNvPicPr/>
      </xdr:nvPicPr>
      <xdr:blipFill>
        <a:blip r:embed="rId2"/>
        <a:stretch/>
      </xdr:blipFill>
      <xdr:spPr>
        <a:xfrm>
          <a:off x="0" y="27889200"/>
          <a:ext cx="9334080" cy="107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107</xdr:row>
      <xdr:rowOff>155520</xdr:rowOff>
    </xdr:to>
    <xdr:pic>
      <xdr:nvPicPr>
        <xdr:cNvPr id="57" name="Image 1" descr="Picture"/>
        <xdr:cNvPicPr/>
      </xdr:nvPicPr>
      <xdr:blipFill>
        <a:blip r:embed="rId1"/>
        <a:stretch/>
      </xdr:blipFill>
      <xdr:spPr>
        <a:xfrm>
          <a:off x="0" y="15363720"/>
          <a:ext cx="9334080" cy="7337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88560</xdr:rowOff>
    </xdr:to>
    <xdr:pic>
      <xdr:nvPicPr>
        <xdr:cNvPr id="58" name="Image 2" descr="Picture"/>
        <xdr:cNvPicPr/>
      </xdr:nvPicPr>
      <xdr:blipFill>
        <a:blip r:embed="rId2"/>
        <a:stretch/>
      </xdr:blipFill>
      <xdr:spPr>
        <a:xfrm>
          <a:off x="0" y="29651400"/>
          <a:ext cx="9334080" cy="7765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0" y="145256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88200</xdr:rowOff>
    </xdr:to>
    <xdr:pic>
      <xdr:nvPicPr>
        <xdr:cNvPr id="60" name="Image 2" descr="Picture"/>
        <xdr:cNvPicPr/>
      </xdr:nvPicPr>
      <xdr:blipFill>
        <a:blip r:embed="rId2"/>
        <a:stretch/>
      </xdr:blipFill>
      <xdr:spPr>
        <a:xfrm>
          <a:off x="0" y="28812960"/>
          <a:ext cx="9334080" cy="7765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1" name="Image 1" descr="Picture"/>
        <xdr:cNvPicPr/>
      </xdr:nvPicPr>
      <xdr:blipFill>
        <a:blip r:embed="rId1"/>
        <a:stretch/>
      </xdr:blipFill>
      <xdr:spPr>
        <a:xfrm>
          <a:off x="0" y="124966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88560</xdr:rowOff>
    </xdr:to>
    <xdr:pic>
      <xdr:nvPicPr>
        <xdr:cNvPr id="62" name="Image 2" descr="Picture"/>
        <xdr:cNvPicPr/>
      </xdr:nvPicPr>
      <xdr:blipFill>
        <a:blip r:embed="rId2"/>
        <a:stretch/>
      </xdr:blipFill>
      <xdr:spPr>
        <a:xfrm>
          <a:off x="0" y="26784360"/>
          <a:ext cx="9334080" cy="7765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63" name="Image 1" descr="Picture"/>
        <xdr:cNvPicPr/>
      </xdr:nvPicPr>
      <xdr:blipFill>
        <a:blip r:embed="rId1"/>
        <a:stretch/>
      </xdr:blipFill>
      <xdr:spPr>
        <a:xfrm>
          <a:off x="0" y="13030200"/>
          <a:ext cx="9334080" cy="1033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64" name="Image 2" descr="Picture"/>
        <xdr:cNvPicPr/>
      </xdr:nvPicPr>
      <xdr:blipFill>
        <a:blip r:embed="rId2"/>
        <a:stretch/>
      </xdr:blipFill>
      <xdr:spPr>
        <a:xfrm>
          <a:off x="0" y="27317880"/>
          <a:ext cx="9334080" cy="107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5" name="Image 1" descr="Picture"/>
        <xdr:cNvPicPr/>
      </xdr:nvPicPr>
      <xdr:blipFill>
        <a:blip r:embed="rId1"/>
        <a:stretch/>
      </xdr:blipFill>
      <xdr:spPr>
        <a:xfrm>
          <a:off x="0" y="132969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66" name="Image 2" descr="Picture"/>
        <xdr:cNvPicPr/>
      </xdr:nvPicPr>
      <xdr:blipFill>
        <a:blip r:embed="rId2"/>
        <a:stretch/>
      </xdr:blipFill>
      <xdr:spPr>
        <a:xfrm>
          <a:off x="0" y="275842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7" name="Image 1" descr="Picture"/>
        <xdr:cNvPicPr/>
      </xdr:nvPicPr>
      <xdr:blipFill>
        <a:blip r:embed="rId1"/>
        <a:stretch/>
      </xdr:blipFill>
      <xdr:spPr>
        <a:xfrm>
          <a:off x="0" y="155638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68" name="Image 2" descr="Picture"/>
        <xdr:cNvPicPr/>
      </xdr:nvPicPr>
      <xdr:blipFill>
        <a:blip r:embed="rId2"/>
        <a:stretch/>
      </xdr:blipFill>
      <xdr:spPr>
        <a:xfrm>
          <a:off x="0" y="298512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9" name="Image 1" descr="Picture"/>
        <xdr:cNvPicPr/>
      </xdr:nvPicPr>
      <xdr:blipFill>
        <a:blip r:embed="rId1"/>
        <a:stretch/>
      </xdr:blipFill>
      <xdr:spPr>
        <a:xfrm>
          <a:off x="0" y="149922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0" name="Image 2" descr="Picture"/>
        <xdr:cNvPicPr/>
      </xdr:nvPicPr>
      <xdr:blipFill>
        <a:blip r:embed="rId2"/>
        <a:stretch/>
      </xdr:blipFill>
      <xdr:spPr>
        <a:xfrm>
          <a:off x="0" y="292798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1" name="Image 1" descr="Picture"/>
        <xdr:cNvPicPr/>
      </xdr:nvPicPr>
      <xdr:blipFill>
        <a:blip r:embed="rId1"/>
        <a:stretch/>
      </xdr:blipFill>
      <xdr:spPr>
        <a:xfrm>
          <a:off x="0" y="149922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2" name="Image 2" descr="Picture"/>
        <xdr:cNvPicPr/>
      </xdr:nvPicPr>
      <xdr:blipFill>
        <a:blip r:embed="rId2"/>
        <a:stretch/>
      </xdr:blipFill>
      <xdr:spPr>
        <a:xfrm>
          <a:off x="0" y="292798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3" name="Image 1" descr="Picture"/>
        <xdr:cNvPicPr/>
      </xdr:nvPicPr>
      <xdr:blipFill>
        <a:blip r:embed="rId1"/>
        <a:stretch/>
      </xdr:blipFill>
      <xdr:spPr>
        <a:xfrm>
          <a:off x="0" y="140493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74" name="Image 2" descr="Picture"/>
        <xdr:cNvPicPr/>
      </xdr:nvPicPr>
      <xdr:blipFill>
        <a:blip r:embed="rId2"/>
        <a:stretch/>
      </xdr:blipFill>
      <xdr:spPr>
        <a:xfrm>
          <a:off x="0" y="2833704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75" name="Image 1" descr="Picture"/>
        <xdr:cNvPicPr/>
      </xdr:nvPicPr>
      <xdr:blipFill>
        <a:blip r:embed="rId1"/>
        <a:stretch/>
      </xdr:blipFill>
      <xdr:spPr>
        <a:xfrm>
          <a:off x="0" y="136018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6" name="Image 2" descr="Picture"/>
        <xdr:cNvPicPr/>
      </xdr:nvPicPr>
      <xdr:blipFill>
        <a:blip r:embed="rId2"/>
        <a:stretch/>
      </xdr:blipFill>
      <xdr:spPr>
        <a:xfrm>
          <a:off x="0" y="2788920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109</xdr:row>
      <xdr:rowOff>88200</xdr:rowOff>
    </xdr:to>
    <xdr:pic>
      <xdr:nvPicPr>
        <xdr:cNvPr id="77" name="Image 1" descr="Picture"/>
        <xdr:cNvPicPr/>
      </xdr:nvPicPr>
      <xdr:blipFill>
        <a:blip r:embed="rId1"/>
        <a:stretch/>
      </xdr:blipFill>
      <xdr:spPr>
        <a:xfrm>
          <a:off x="0" y="12496680"/>
          <a:ext cx="9334080" cy="776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8" name="Image 2" descr="Picture"/>
        <xdr:cNvPicPr/>
      </xdr:nvPicPr>
      <xdr:blipFill>
        <a:blip r:embed="rId2"/>
        <a:stretch/>
      </xdr:blipFill>
      <xdr:spPr>
        <a:xfrm>
          <a:off x="0" y="267843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79" name="Image 1" descr="Picture"/>
        <xdr:cNvPicPr/>
      </xdr:nvPicPr>
      <xdr:blipFill>
        <a:blip r:embed="rId1"/>
        <a:stretch/>
      </xdr:blipFill>
      <xdr:spPr>
        <a:xfrm>
          <a:off x="0" y="1306836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0" name="Image 2" descr="Picture"/>
        <xdr:cNvPicPr/>
      </xdr:nvPicPr>
      <xdr:blipFill>
        <a:blip r:embed="rId2"/>
        <a:stretch/>
      </xdr:blipFill>
      <xdr:spPr>
        <a:xfrm>
          <a:off x="0" y="2735568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1" name="Image 1" descr="Picture"/>
        <xdr:cNvPicPr/>
      </xdr:nvPicPr>
      <xdr:blipFill>
        <a:blip r:embed="rId1"/>
        <a:stretch/>
      </xdr:blipFill>
      <xdr:spPr>
        <a:xfrm>
          <a:off x="0" y="1137276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2" name="Image 2" descr="Picture"/>
        <xdr:cNvPicPr/>
      </xdr:nvPicPr>
      <xdr:blipFill>
        <a:blip r:embed="rId2"/>
        <a:stretch/>
      </xdr:blipFill>
      <xdr:spPr>
        <a:xfrm>
          <a:off x="0" y="2566044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83" name="Image 1" descr="Picture"/>
        <xdr:cNvPicPr/>
      </xdr:nvPicPr>
      <xdr:blipFill>
        <a:blip r:embed="rId1"/>
        <a:stretch/>
      </xdr:blipFill>
      <xdr:spPr>
        <a:xfrm>
          <a:off x="0" y="142588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84" name="Image 1" descr="Picture"/>
        <xdr:cNvPicPr/>
      </xdr:nvPicPr>
      <xdr:blipFill>
        <a:blip r:embed="rId1"/>
        <a:stretch/>
      </xdr:blipFill>
      <xdr:spPr>
        <a:xfrm>
          <a:off x="0" y="147160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85" name="Image 1" descr="Picture"/>
        <xdr:cNvPicPr/>
      </xdr:nvPicPr>
      <xdr:blipFill>
        <a:blip r:embed="rId1"/>
        <a:stretch/>
      </xdr:blipFill>
      <xdr:spPr>
        <a:xfrm>
          <a:off x="0" y="175546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86" name="Image 1" descr="Picture"/>
        <xdr:cNvPicPr/>
      </xdr:nvPicPr>
      <xdr:blipFill>
        <a:blip r:embed="rId1"/>
        <a:stretch/>
      </xdr:blipFill>
      <xdr:spPr>
        <a:xfrm>
          <a:off x="0" y="166402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7" name="Image 1" descr="Picture"/>
        <xdr:cNvPicPr/>
      </xdr:nvPicPr>
      <xdr:blipFill>
        <a:blip r:embed="rId1"/>
        <a:stretch/>
      </xdr:blipFill>
      <xdr:spPr>
        <a:xfrm>
          <a:off x="0" y="1457316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8" name="Image 2" descr="Picture"/>
        <xdr:cNvPicPr/>
      </xdr:nvPicPr>
      <xdr:blipFill>
        <a:blip r:embed="rId2"/>
        <a:stretch/>
      </xdr:blipFill>
      <xdr:spPr>
        <a:xfrm>
          <a:off x="0" y="2886084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9" name="Image 1" descr="Picture"/>
        <xdr:cNvPicPr/>
      </xdr:nvPicPr>
      <xdr:blipFill>
        <a:blip r:embed="rId1"/>
        <a:stretch/>
      </xdr:blipFill>
      <xdr:spPr>
        <a:xfrm>
          <a:off x="0" y="18145080"/>
          <a:ext cx="9334080" cy="648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1232280</xdr:colOff>
      <xdr:row>183</xdr:row>
      <xdr:rowOff>56880</xdr:rowOff>
    </xdr:to>
    <xdr:pic>
      <xdr:nvPicPr>
        <xdr:cNvPr id="90" name="Image 2" descr="Picture"/>
        <xdr:cNvPicPr/>
      </xdr:nvPicPr>
      <xdr:blipFill>
        <a:blip r:embed="rId2"/>
        <a:stretch/>
      </xdr:blipFill>
      <xdr:spPr>
        <a:xfrm>
          <a:off x="0" y="32432760"/>
          <a:ext cx="8619120" cy="1219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91" name="Image 1" descr="Picture"/>
        <xdr:cNvPicPr/>
      </xdr:nvPicPr>
      <xdr:blipFill>
        <a:blip r:embed="rId1"/>
        <a:stretch/>
      </xdr:blipFill>
      <xdr:spPr>
        <a:xfrm>
          <a:off x="0" y="1771668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92" name="Image 1" descr="Picture"/>
        <xdr:cNvPicPr/>
      </xdr:nvPicPr>
      <xdr:blipFill>
        <a:blip r:embed="rId1"/>
        <a:stretch/>
      </xdr:blipFill>
      <xdr:spPr>
        <a:xfrm>
          <a:off x="0" y="16239960"/>
          <a:ext cx="9334080" cy="700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/>
      <c r="B2" s="3"/>
      <c r="C2" s="3"/>
      <c r="D2" s="3"/>
    </row>
    <row r="3" customFormat="false" ht="27.75" hidden="false" customHeight="true" outlineLevel="0" collapsed="false">
      <c r="A3" s="4" t="s">
        <v>1</v>
      </c>
      <c r="B3" s="5" t="s">
        <v>2</v>
      </c>
      <c r="C3" s="5"/>
      <c r="D3" s="5"/>
    </row>
    <row r="4" customFormat="false" ht="21.75" hidden="false" customHeight="true" outlineLevel="0" collapsed="false">
      <c r="A4" s="3"/>
      <c r="B4" s="3"/>
      <c r="C4" s="3"/>
      <c r="D4" s="3"/>
    </row>
    <row r="5" customFormat="false" ht="60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21.75" hidden="false" customHeight="true" outlineLevel="0" collapsed="false">
      <c r="A6" s="3"/>
      <c r="B6" s="3"/>
      <c r="C6" s="3"/>
      <c r="D6" s="3"/>
    </row>
    <row r="7" customFormat="false" ht="27.75" hidden="false" customHeight="true" outlineLevel="0" collapsed="false">
      <c r="A7" s="4" t="s">
        <v>5</v>
      </c>
      <c r="B7" s="5" t="s">
        <v>6</v>
      </c>
      <c r="C7" s="5"/>
      <c r="D7" s="5"/>
    </row>
    <row r="8" customFormat="false" ht="21.75" hidden="false" customHeight="true" outlineLevel="0" collapsed="false">
      <c r="A8" s="3"/>
      <c r="B8" s="3"/>
      <c r="C8" s="3"/>
      <c r="D8" s="3"/>
    </row>
    <row r="9" customFormat="false" ht="27.75" hidden="false" customHeight="true" outlineLevel="0" collapsed="false">
      <c r="A9" s="4" t="s">
        <v>7</v>
      </c>
      <c r="B9" s="5" t="s">
        <v>8</v>
      </c>
      <c r="C9" s="5"/>
      <c r="D9" s="5"/>
    </row>
    <row r="10" customFormat="false" ht="21.75" hidden="false" customHeight="true" outlineLevel="0" collapsed="false">
      <c r="A10" s="3"/>
      <c r="B10" s="3"/>
      <c r="C10" s="3"/>
      <c r="D10" s="3"/>
    </row>
    <row r="11" customFormat="false" ht="27.75" hidden="false" customHeight="true" outlineLevel="0" collapsed="false">
      <c r="A11" s="4" t="s">
        <v>9</v>
      </c>
      <c r="B11" s="5" t="s">
        <v>10</v>
      </c>
      <c r="C11" s="5"/>
      <c r="D11" s="5"/>
    </row>
    <row r="12" customFormat="false" ht="21.75" hidden="false" customHeight="true" outlineLevel="0" collapsed="false">
      <c r="A12" s="3"/>
      <c r="B12" s="3"/>
      <c r="C12" s="3"/>
      <c r="D12" s="3"/>
    </row>
    <row r="13" customFormat="false" ht="27.75" hidden="false" customHeight="true" outlineLevel="0" collapsed="false">
      <c r="A13" s="4" t="s">
        <v>11</v>
      </c>
      <c r="B13" s="5" t="s">
        <v>12</v>
      </c>
      <c r="C13" s="5"/>
      <c r="D13" s="5"/>
    </row>
    <row r="14" customFormat="false" ht="21.75" hidden="false" customHeight="true" outlineLevel="0" collapsed="false">
      <c r="A14" s="3"/>
      <c r="B14" s="3"/>
      <c r="C14" s="3"/>
      <c r="D14" s="3"/>
    </row>
    <row r="15" customFormat="false" ht="43.5" hidden="false" customHeight="true" outlineLevel="0" collapsed="false">
      <c r="A15" s="4" t="s">
        <v>13</v>
      </c>
      <c r="B15" s="5" t="s">
        <v>14</v>
      </c>
      <c r="C15" s="5"/>
      <c r="D15" s="5"/>
    </row>
    <row r="16" customFormat="false" ht="22.5" hidden="false" customHeight="true" outlineLevel="0" collapsed="false">
      <c r="A16" s="3"/>
      <c r="B16" s="3"/>
      <c r="C16" s="3"/>
      <c r="D16" s="3"/>
    </row>
    <row r="17" customFormat="false" ht="22.5" hidden="false" customHeight="true" outlineLevel="0" collapsed="false">
      <c r="A17" s="3"/>
      <c r="B17" s="3"/>
      <c r="C17" s="3"/>
      <c r="D17" s="3"/>
    </row>
    <row r="18" customFormat="false" ht="22.5" hidden="false" customHeight="true" outlineLevel="0" collapsed="false">
      <c r="A18" s="3"/>
      <c r="B18" s="3"/>
      <c r="C18" s="3"/>
      <c r="D18" s="3"/>
    </row>
    <row r="19" customFormat="false" ht="22.5" hidden="false" customHeight="true" outlineLevel="0" collapsed="false">
      <c r="A19" s="3"/>
      <c r="B19" s="3"/>
      <c r="C19" s="3"/>
      <c r="D19" s="3"/>
    </row>
    <row r="20" customFormat="false" ht="22.5" hidden="false" customHeight="true" outlineLevel="0" collapsed="false">
      <c r="A20" s="3"/>
      <c r="B20" s="3"/>
      <c r="C20" s="3"/>
      <c r="D20" s="3"/>
    </row>
    <row r="21" customFormat="false" ht="22.5" hidden="false" customHeight="true" outlineLevel="0" collapsed="false">
      <c r="A21" s="3"/>
      <c r="B21" s="3"/>
      <c r="C21" s="3"/>
      <c r="D21" s="3"/>
    </row>
    <row r="22" customFormat="false" ht="22.5" hidden="false" customHeight="true" outlineLevel="0" collapsed="false">
      <c r="A22" s="3"/>
      <c r="B22" s="3"/>
      <c r="C22" s="3"/>
      <c r="D22" s="3"/>
    </row>
  </sheetData>
  <mergeCells count="8">
    <mergeCell ref="A1:D1"/>
    <mergeCell ref="B3:D3"/>
    <mergeCell ref="B5:D5"/>
    <mergeCell ref="B7:D7"/>
    <mergeCell ref="B9:D9"/>
    <mergeCell ref="B11:D11"/>
    <mergeCell ref="B13:D13"/>
    <mergeCell ref="B15:D15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15</v>
      </c>
      <c r="B1" s="2"/>
      <c r="C1" s="2"/>
      <c r="D1" s="2"/>
    </row>
    <row r="2" customFormat="false" ht="21.75" hidden="false" customHeight="true" outlineLevel="0" collapsed="false">
      <c r="A2" s="3"/>
      <c r="B2" s="3"/>
      <c r="C2" s="3"/>
      <c r="D2" s="3"/>
    </row>
    <row r="3" customFormat="false" ht="27.7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</row>
    <row r="4" customFormat="false" ht="27.75" hidden="false" customHeight="true" outlineLevel="0" collapsed="false">
      <c r="A4" s="3" t="s">
        <v>20</v>
      </c>
      <c r="B4" s="7" t="n">
        <f aca="false">COUNTIF(Catálogo!$B$4:$B$58,A4)</f>
        <v>9</v>
      </c>
      <c r="C4" s="7" t="n">
        <f aca="false">SUMIF(Catálogo!$B$4:$B$58,A4,Catálogo!$G$4:$G$58)</f>
        <v>63</v>
      </c>
      <c r="D4" s="3" t="s">
        <v>21</v>
      </c>
    </row>
    <row r="5" customFormat="false" ht="27.75" hidden="false" customHeight="true" outlineLevel="0" collapsed="false">
      <c r="A5" s="3" t="s">
        <v>22</v>
      </c>
      <c r="B5" s="7" t="n">
        <f aca="false">COUNTIF(Catálogo!$B$4:$B$58,A5)</f>
        <v>2</v>
      </c>
      <c r="C5" s="7" t="n">
        <f aca="false">SUMIF(Catálogo!$B$4:$B$58,A5,Catálogo!$G$4:$G$58)</f>
        <v>10</v>
      </c>
      <c r="D5" s="3" t="s">
        <v>21</v>
      </c>
    </row>
    <row r="6" customFormat="false" ht="27.75" hidden="false" customHeight="true" outlineLevel="0" collapsed="false">
      <c r="A6" s="3" t="s">
        <v>23</v>
      </c>
      <c r="B6" s="7" t="n">
        <f aca="false">COUNTIF(Catálogo!$B$4:$B$58,A6)</f>
        <v>28</v>
      </c>
      <c r="C6" s="7" t="n">
        <f aca="false">SUMIF(Catálogo!$B$4:$B$58,A6,Catálogo!$G$4:$G$58)</f>
        <v>135</v>
      </c>
      <c r="D6" s="3" t="s">
        <v>21</v>
      </c>
    </row>
    <row r="7" customFormat="false" ht="27.75" hidden="false" customHeight="true" outlineLevel="0" collapsed="false">
      <c r="A7" s="3" t="s">
        <v>24</v>
      </c>
      <c r="B7" s="7" t="n">
        <f aca="false">COUNTIF(Catálogo!$B$4:$B$58,A7)</f>
        <v>8</v>
      </c>
      <c r="C7" s="7" t="n">
        <f aca="false">SUMIF(Catálogo!$B$4:$B$58,A7,Catálogo!$G$4:$G$58)</f>
        <v>48</v>
      </c>
      <c r="D7" s="3" t="s">
        <v>21</v>
      </c>
    </row>
    <row r="8" customFormat="false" ht="27.75" hidden="false" customHeight="true" outlineLevel="0" collapsed="false">
      <c r="A8" s="3" t="s">
        <v>25</v>
      </c>
      <c r="B8" s="7" t="n">
        <f aca="false">COUNTIF(Catálogo!$B$4:$B$58,A8)</f>
        <v>8</v>
      </c>
      <c r="C8" s="7" t="n">
        <f aca="false">SUMIF(Catálogo!$B$4:$B$58,A8,Catálogo!$G$4:$G$58)</f>
        <v>27</v>
      </c>
      <c r="D8" s="3" t="s">
        <v>21</v>
      </c>
    </row>
    <row r="9" customFormat="false" ht="21.7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3" t="s">
        <v>26</v>
      </c>
      <c r="B10" s="7" t="n">
        <f aca="false">SUM(C4:C8)</f>
        <v>283</v>
      </c>
      <c r="C10" s="3"/>
      <c r="D10" s="3"/>
    </row>
    <row r="11" customFormat="false" ht="27.75" hidden="false" customHeight="true" outlineLevel="0" collapsed="false">
      <c r="A11" s="3" t="s">
        <v>27</v>
      </c>
      <c r="B11" s="7" t="n">
        <f aca="false">'NI e estimativas'!B19</f>
        <v>38</v>
      </c>
      <c r="C11" s="3"/>
      <c r="D11" s="3"/>
    </row>
    <row r="12" customFormat="false" ht="27.75" hidden="false" customHeight="true" outlineLevel="0" collapsed="false">
      <c r="A12" s="3" t="s">
        <v>28</v>
      </c>
      <c r="B12" s="8" t="n">
        <f aca="false">'NI e estimativas'!B22</f>
        <v>1.03</v>
      </c>
      <c r="C12" s="3"/>
      <c r="D12" s="3"/>
    </row>
    <row r="13" customFormat="false" ht="27.75" hidden="false" customHeight="true" outlineLevel="0" collapsed="false">
      <c r="A13" s="3" t="s">
        <v>29</v>
      </c>
      <c r="B13" s="8" t="n">
        <f aca="false">B10*B12</f>
        <v>291.49</v>
      </c>
      <c r="C13" s="3"/>
      <c r="D13" s="3"/>
    </row>
    <row r="14" customFormat="false" ht="21.75" hidden="false" customHeight="true" outlineLevel="0" collapsed="false">
      <c r="A14" s="3"/>
      <c r="B14" s="3"/>
      <c r="C14" s="3"/>
      <c r="D14" s="3"/>
    </row>
    <row r="15" customFormat="false" ht="27.75" hidden="false" customHeight="true" outlineLevel="0" collapsed="false">
      <c r="A15" s="4" t="s">
        <v>30</v>
      </c>
      <c r="B15" s="5" t="s">
        <v>31</v>
      </c>
      <c r="C15" s="5"/>
      <c r="D15" s="5"/>
    </row>
    <row r="16" customFormat="false" ht="21.75" hidden="false" customHeight="true" outlineLevel="0" collapsed="false">
      <c r="A16" s="3"/>
      <c r="B16" s="3"/>
      <c r="C16" s="3"/>
      <c r="D16" s="3"/>
    </row>
    <row r="17" customFormat="false" ht="43.5" hidden="false" customHeight="true" outlineLevel="0" collapsed="false">
      <c r="A17" s="4" t="s">
        <v>32</v>
      </c>
      <c r="B17" s="5" t="s">
        <v>33</v>
      </c>
      <c r="C17" s="5"/>
      <c r="D17" s="5"/>
    </row>
    <row r="18" customFormat="false" ht="21.75" hidden="false" customHeight="true" outlineLevel="0" collapsed="false">
      <c r="A18" s="3"/>
      <c r="B18" s="3"/>
      <c r="C18" s="3"/>
      <c r="D18" s="3"/>
    </row>
    <row r="19" customFormat="false" ht="43.5" hidden="false" customHeight="true" outlineLevel="0" collapsed="false">
      <c r="A19" s="4" t="s">
        <v>34</v>
      </c>
      <c r="B19" s="5" t="s">
        <v>35</v>
      </c>
      <c r="C19" s="5"/>
      <c r="D19" s="5"/>
    </row>
    <row r="20" customFormat="false" ht="21.75" hidden="false" customHeight="true" outlineLevel="0" collapsed="false">
      <c r="A20" s="3"/>
      <c r="B20" s="3"/>
      <c r="C20" s="3"/>
      <c r="D20" s="3"/>
    </row>
    <row r="21" customFormat="false" ht="27.75" hidden="false" customHeight="true" outlineLevel="0" collapsed="false">
      <c r="A21" s="4" t="s">
        <v>36</v>
      </c>
      <c r="B21" s="5" t="s">
        <v>37</v>
      </c>
      <c r="C21" s="5"/>
      <c r="D21" s="5"/>
    </row>
    <row r="22" customFormat="false" ht="22.5" hidden="false" customHeight="true" outlineLevel="0" collapsed="false">
      <c r="A22" s="3"/>
      <c r="B22" s="3"/>
      <c r="C22" s="3"/>
      <c r="D22" s="3"/>
    </row>
    <row r="23" customFormat="false" ht="22.5" hidden="false" customHeight="true" outlineLevel="0" collapsed="false">
      <c r="A23" s="3"/>
      <c r="B23" s="3"/>
      <c r="C23" s="3"/>
      <c r="D23" s="3"/>
    </row>
    <row r="24" customFormat="false" ht="22.5" hidden="false" customHeight="true" outlineLevel="0" collapsed="false">
      <c r="A24" s="3"/>
      <c r="B24" s="3"/>
      <c r="C24" s="3"/>
      <c r="D24" s="3"/>
    </row>
    <row r="25" customFormat="false" ht="22.5" hidden="false" customHeight="true" outlineLevel="0" collapsed="false">
      <c r="A25" s="3"/>
      <c r="B25" s="3"/>
      <c r="C25" s="3"/>
      <c r="D25" s="3"/>
    </row>
    <row r="26" customFormat="false" ht="22.5" hidden="false" customHeight="true" outlineLevel="0" collapsed="false">
      <c r="A26" s="3"/>
      <c r="B26" s="3"/>
      <c r="C26" s="3"/>
      <c r="D26" s="3"/>
    </row>
    <row r="27" customFormat="false" ht="22.5" hidden="false" customHeight="true" outlineLevel="0" collapsed="false">
      <c r="A27" s="3"/>
      <c r="B27" s="3"/>
      <c r="C27" s="3"/>
      <c r="D27" s="3"/>
    </row>
    <row r="28" customFormat="false" ht="22.5" hidden="false" customHeight="true" outlineLevel="0" collapsed="false">
      <c r="A28" s="3"/>
      <c r="B28" s="3"/>
      <c r="C28" s="3"/>
      <c r="D28" s="3"/>
    </row>
    <row r="29" customFormat="false" ht="22.5" hidden="false" customHeight="true" outlineLevel="0" collapsed="false">
      <c r="A29" s="3"/>
      <c r="B29" s="3"/>
      <c r="C29" s="3"/>
      <c r="D29" s="3"/>
    </row>
    <row r="30" customFormat="false" ht="22.5" hidden="false" customHeight="true" outlineLevel="0" collapsed="false">
      <c r="A30" s="3"/>
      <c r="B30" s="3"/>
      <c r="C30" s="3"/>
      <c r="D30" s="3"/>
    </row>
  </sheetData>
  <mergeCells count="5">
    <mergeCell ref="A1:D1"/>
    <mergeCell ref="B15:D15"/>
    <mergeCell ref="B17:D17"/>
    <mergeCell ref="B19:D19"/>
    <mergeCell ref="B21:D21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2" min="1" style="1" width="14.27"/>
    <col collapsed="false" customWidth="true" hidden="false" outlineLevel="0" max="3" min="3" style="1" width="64.22"/>
    <col collapsed="false" customWidth="true" hidden="false" outlineLevel="0" max="5" min="4" style="1" width="16.65"/>
    <col collapsed="false" customWidth="true" hidden="false" outlineLevel="0" max="6" min="6" style="1" width="22.61"/>
    <col collapsed="false" customWidth="true" hidden="false" outlineLevel="0" max="7" min="7" style="1" width="15.46"/>
    <col collapsed="false" customWidth="true" hidden="false" outlineLevel="0" max="8" min="8" style="1" width="33.3"/>
  </cols>
  <sheetData>
    <row r="1" customFormat="false" ht="27.75" hidden="false" customHeight="true" outlineLevel="0" collapsed="false">
      <c r="A1" s="9" t="s">
        <v>38</v>
      </c>
      <c r="B1" s="9"/>
      <c r="C1" s="9"/>
      <c r="D1" s="9"/>
      <c r="E1" s="9"/>
      <c r="F1" s="9"/>
      <c r="G1" s="9"/>
      <c r="H1" s="9"/>
    </row>
    <row r="2" customFormat="false" ht="21.75" hidden="false" customHeight="true" outlineLevel="0" collapsed="false">
      <c r="A2" s="3"/>
      <c r="B2" s="3"/>
      <c r="C2" s="3"/>
      <c r="D2" s="3"/>
      <c r="E2" s="10"/>
      <c r="F2" s="10"/>
      <c r="G2" s="10"/>
      <c r="H2" s="10"/>
    </row>
    <row r="3" customFormat="false" ht="27.75" hidden="false" customHeight="true" outlineLevel="0" collapsed="false">
      <c r="A3" s="6" t="s">
        <v>39</v>
      </c>
      <c r="B3" s="6" t="s">
        <v>16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18</v>
      </c>
      <c r="H3" s="6" t="s">
        <v>44</v>
      </c>
    </row>
    <row r="4" customFormat="false" ht="27.75" hidden="false" customHeight="true" outlineLevel="0" collapsed="false">
      <c r="A4" s="3" t="s">
        <v>45</v>
      </c>
      <c r="B4" s="3" t="s">
        <v>20</v>
      </c>
      <c r="C4" s="3" t="s">
        <v>46</v>
      </c>
      <c r="D4" s="7" t="n">
        <f aca="false">A01!B60</f>
        <v>5</v>
      </c>
      <c r="E4" s="7" t="n">
        <f aca="false">A01!D60</f>
        <v>1</v>
      </c>
      <c r="F4" s="7" t="str">
        <f aca="false">A01!D64</f>
        <v>Simples</v>
      </c>
      <c r="G4" s="7" t="n">
        <f aca="false">A01!D65</f>
        <v>7</v>
      </c>
      <c r="H4" s="3" t="str">
        <f aca="false">HYPERLINK("#'A01'!A1","Abrir A01")</f>
        <v>Abrir A01</v>
      </c>
    </row>
    <row r="5" customFormat="false" ht="27.75" hidden="false" customHeight="true" outlineLevel="0" collapsed="false">
      <c r="A5" s="3" t="s">
        <v>47</v>
      </c>
      <c r="B5" s="3" t="s">
        <v>20</v>
      </c>
      <c r="C5" s="3" t="s">
        <v>48</v>
      </c>
      <c r="D5" s="7" t="n">
        <f aca="false">A02!B60</f>
        <v>11</v>
      </c>
      <c r="E5" s="7" t="n">
        <f aca="false">A02!D60</f>
        <v>1</v>
      </c>
      <c r="F5" s="7" t="str">
        <f aca="false">A02!D64</f>
        <v>Simples</v>
      </c>
      <c r="G5" s="7" t="n">
        <f aca="false">A02!D65</f>
        <v>7</v>
      </c>
      <c r="H5" s="3" t="str">
        <f aca="false">HYPERLINK("#'A02'!A1","Abrir A02")</f>
        <v>Abrir A02</v>
      </c>
    </row>
    <row r="6" customFormat="false" ht="27.75" hidden="false" customHeight="true" outlineLevel="0" collapsed="false">
      <c r="A6" s="3" t="s">
        <v>49</v>
      </c>
      <c r="B6" s="3" t="s">
        <v>20</v>
      </c>
      <c r="C6" s="3" t="s">
        <v>50</v>
      </c>
      <c r="D6" s="7" t="n">
        <f aca="false">A03!B60</f>
        <v>11</v>
      </c>
      <c r="E6" s="7" t="n">
        <f aca="false">A03!D60</f>
        <v>1</v>
      </c>
      <c r="F6" s="7" t="str">
        <f aca="false">A03!D64</f>
        <v>Simples</v>
      </c>
      <c r="G6" s="7" t="n">
        <f aca="false">A03!D65</f>
        <v>7</v>
      </c>
      <c r="H6" s="3" t="str">
        <f aca="false">HYPERLINK("#'A03'!A1","Abrir A03")</f>
        <v>Abrir A03</v>
      </c>
    </row>
    <row r="7" customFormat="false" ht="27.75" hidden="false" customHeight="true" outlineLevel="0" collapsed="false">
      <c r="A7" s="3" t="s">
        <v>51</v>
      </c>
      <c r="B7" s="3" t="s">
        <v>20</v>
      </c>
      <c r="C7" s="3" t="s">
        <v>52</v>
      </c>
      <c r="D7" s="7" t="n">
        <f aca="false">A04!B60</f>
        <v>4</v>
      </c>
      <c r="E7" s="7" t="n">
        <f aca="false">A04!D60</f>
        <v>1</v>
      </c>
      <c r="F7" s="7" t="str">
        <f aca="false">A04!D64</f>
        <v>Simples</v>
      </c>
      <c r="G7" s="7" t="n">
        <f aca="false">A04!D65</f>
        <v>7</v>
      </c>
      <c r="H7" s="3" t="str">
        <f aca="false">HYPERLINK("#'A04'!A1","Abrir A04")</f>
        <v>Abrir A04</v>
      </c>
    </row>
    <row r="8" customFormat="false" ht="27.75" hidden="false" customHeight="true" outlineLevel="0" collapsed="false">
      <c r="A8" s="3" t="s">
        <v>53</v>
      </c>
      <c r="B8" s="3" t="s">
        <v>20</v>
      </c>
      <c r="C8" s="3" t="s">
        <v>54</v>
      </c>
      <c r="D8" s="7" t="n">
        <f aca="false">A05!B60</f>
        <v>12</v>
      </c>
      <c r="E8" s="7" t="n">
        <f aca="false">A05!D60</f>
        <v>1</v>
      </c>
      <c r="F8" s="7" t="str">
        <f aca="false">A05!D64</f>
        <v>Simples</v>
      </c>
      <c r="G8" s="7" t="n">
        <f aca="false">A05!D65</f>
        <v>7</v>
      </c>
      <c r="H8" s="3" t="str">
        <f aca="false">HYPERLINK("#'A05'!A1","Abrir A05")</f>
        <v>Abrir A05</v>
      </c>
    </row>
    <row r="9" customFormat="false" ht="27.75" hidden="false" customHeight="true" outlineLevel="0" collapsed="false">
      <c r="A9" s="3" t="s">
        <v>55</v>
      </c>
      <c r="B9" s="3" t="s">
        <v>20</v>
      </c>
      <c r="C9" s="3" t="s">
        <v>56</v>
      </c>
      <c r="D9" s="7" t="n">
        <f aca="false">A06!B60</f>
        <v>6</v>
      </c>
      <c r="E9" s="7" t="n">
        <f aca="false">A06!D60</f>
        <v>1</v>
      </c>
      <c r="F9" s="7" t="str">
        <f aca="false">A06!D64</f>
        <v>Simples</v>
      </c>
      <c r="G9" s="7" t="n">
        <f aca="false">A06!D65</f>
        <v>7</v>
      </c>
      <c r="H9" s="3" t="str">
        <f aca="false">HYPERLINK("#'A06'!A1","Abrir A06")</f>
        <v>Abrir A06</v>
      </c>
    </row>
    <row r="10" customFormat="false" ht="27.75" hidden="false" customHeight="true" outlineLevel="0" collapsed="false">
      <c r="A10" s="3" t="s">
        <v>57</v>
      </c>
      <c r="B10" s="3" t="s">
        <v>20</v>
      </c>
      <c r="C10" s="3" t="s">
        <v>58</v>
      </c>
      <c r="D10" s="7" t="n">
        <f aca="false">A07!B60</f>
        <v>3</v>
      </c>
      <c r="E10" s="7" t="n">
        <f aca="false">A07!D60</f>
        <v>1</v>
      </c>
      <c r="F10" s="7" t="str">
        <f aca="false">A07!D64</f>
        <v>Simples</v>
      </c>
      <c r="G10" s="7" t="n">
        <f aca="false">A07!D65</f>
        <v>7</v>
      </c>
      <c r="H10" s="3" t="str">
        <f aca="false">HYPERLINK("#'A07'!A1","Abrir A07")</f>
        <v>Abrir A07</v>
      </c>
    </row>
    <row r="11" customFormat="false" ht="27.75" hidden="false" customHeight="true" outlineLevel="0" collapsed="false">
      <c r="A11" s="3" t="s">
        <v>59</v>
      </c>
      <c r="B11" s="3" t="s">
        <v>20</v>
      </c>
      <c r="C11" s="3" t="s">
        <v>60</v>
      </c>
      <c r="D11" s="7" t="n">
        <f aca="false">A08!B60</f>
        <v>12</v>
      </c>
      <c r="E11" s="7" t="n">
        <f aca="false">A08!D60</f>
        <v>1</v>
      </c>
      <c r="F11" s="7" t="str">
        <f aca="false">A08!D64</f>
        <v>Simples</v>
      </c>
      <c r="G11" s="7" t="n">
        <f aca="false">A08!D65</f>
        <v>7</v>
      </c>
      <c r="H11" s="3" t="str">
        <f aca="false">HYPERLINK("#'A08'!A1","Abrir A08")</f>
        <v>Abrir A08</v>
      </c>
    </row>
    <row r="12" customFormat="false" ht="27.75" hidden="false" customHeight="true" outlineLevel="0" collapsed="false">
      <c r="A12" s="3" t="s">
        <v>61</v>
      </c>
      <c r="B12" s="3" t="s">
        <v>20</v>
      </c>
      <c r="C12" s="3" t="s">
        <v>62</v>
      </c>
      <c r="D12" s="7" t="n">
        <f aca="false">A09!B60</f>
        <v>6</v>
      </c>
      <c r="E12" s="7" t="n">
        <f aca="false">A09!D60</f>
        <v>1</v>
      </c>
      <c r="F12" s="7" t="str">
        <f aca="false">A09!D64</f>
        <v>Simples</v>
      </c>
      <c r="G12" s="7" t="n">
        <f aca="false">A09!D65</f>
        <v>7</v>
      </c>
      <c r="H12" s="3" t="str">
        <f aca="false">HYPERLINK("#'A09'!A1","Abrir A09")</f>
        <v>Abrir A09</v>
      </c>
    </row>
    <row r="13" customFormat="false" ht="27.75" hidden="false" customHeight="true" outlineLevel="0" collapsed="false">
      <c r="A13" s="3" t="s">
        <v>63</v>
      </c>
      <c r="B13" s="3" t="s">
        <v>22</v>
      </c>
      <c r="C13" s="3" t="s">
        <v>64</v>
      </c>
      <c r="D13" s="7" t="n">
        <f aca="false">X01!B60</f>
        <v>5</v>
      </c>
      <c r="E13" s="7" t="n">
        <f aca="false">X01!D60</f>
        <v>1</v>
      </c>
      <c r="F13" s="7" t="str">
        <f aca="false">X01!D64</f>
        <v>Simples</v>
      </c>
      <c r="G13" s="7" t="n">
        <f aca="false">X01!D65</f>
        <v>5</v>
      </c>
      <c r="H13" s="3" t="str">
        <f aca="false">HYPERLINK("#'X01'!A1","Abrir X01")</f>
        <v>Abrir X01</v>
      </c>
    </row>
    <row r="14" customFormat="false" ht="27.75" hidden="false" customHeight="true" outlineLevel="0" collapsed="false">
      <c r="A14" s="3" t="s">
        <v>65</v>
      </c>
      <c r="B14" s="3" t="s">
        <v>22</v>
      </c>
      <c r="C14" s="3" t="s">
        <v>66</v>
      </c>
      <c r="D14" s="7" t="n">
        <f aca="false">X02!B60</f>
        <v>9</v>
      </c>
      <c r="E14" s="7" t="n">
        <f aca="false">X02!D60</f>
        <v>1</v>
      </c>
      <c r="F14" s="7" t="str">
        <f aca="false">X02!D64</f>
        <v>Simples</v>
      </c>
      <c r="G14" s="7" t="n">
        <f aca="false">X02!D65</f>
        <v>5</v>
      </c>
      <c r="H14" s="3" t="str">
        <f aca="false">HYPERLINK("#'X02'!A1","Abrir X02")</f>
        <v>Abrir X02</v>
      </c>
    </row>
    <row r="15" customFormat="false" ht="27.75" hidden="false" customHeight="true" outlineLevel="0" collapsed="false">
      <c r="A15" s="3" t="s">
        <v>67</v>
      </c>
      <c r="B15" s="3" t="s">
        <v>25</v>
      </c>
      <c r="C15" s="3" t="s">
        <v>68</v>
      </c>
      <c r="D15" s="7" t="n">
        <f aca="false">CE04!B60</f>
        <v>8</v>
      </c>
      <c r="E15" s="7" t="n">
        <f aca="false">CE04!D60</f>
        <v>1</v>
      </c>
      <c r="F15" s="7" t="str">
        <f aca="false">CE04!D64</f>
        <v>Simples</v>
      </c>
      <c r="G15" s="7" t="n">
        <f aca="false">CE04!D65</f>
        <v>3</v>
      </c>
      <c r="H15" s="3" t="str">
        <f aca="false">HYPERLINK("#'CE04'!A1","Abrir CE04")</f>
        <v>Abrir CE04</v>
      </c>
    </row>
    <row r="16" customFormat="false" ht="27.75" hidden="false" customHeight="true" outlineLevel="0" collapsed="false">
      <c r="A16" s="3" t="s">
        <v>69</v>
      </c>
      <c r="B16" s="3" t="s">
        <v>25</v>
      </c>
      <c r="C16" s="3" t="s">
        <v>70</v>
      </c>
      <c r="D16" s="7" t="n">
        <f aca="false">CE05!B60</f>
        <v>6</v>
      </c>
      <c r="E16" s="7" t="n">
        <f aca="false">CE05!D60</f>
        <v>1</v>
      </c>
      <c r="F16" s="7" t="str">
        <f aca="false">CE05!D64</f>
        <v>Simples</v>
      </c>
      <c r="G16" s="7" t="n">
        <f aca="false">CE05!D65</f>
        <v>3</v>
      </c>
      <c r="H16" s="3" t="str">
        <f aca="false">HYPERLINK("#'CE05'!A1","Abrir CE05")</f>
        <v>Abrir CE05</v>
      </c>
    </row>
    <row r="17" customFormat="false" ht="27.75" hidden="false" customHeight="true" outlineLevel="0" collapsed="false">
      <c r="A17" s="3" t="s">
        <v>71</v>
      </c>
      <c r="B17" s="3" t="s">
        <v>25</v>
      </c>
      <c r="C17" s="3" t="s">
        <v>72</v>
      </c>
      <c r="D17" s="7" t="n">
        <f aca="false">CE06!B60</f>
        <v>10</v>
      </c>
      <c r="E17" s="7" t="n">
        <f aca="false">CE06!D60</f>
        <v>4</v>
      </c>
      <c r="F17" s="7" t="str">
        <f aca="false">CE06!D64</f>
        <v>Complexa</v>
      </c>
      <c r="G17" s="7" t="n">
        <f aca="false">CE06!D65</f>
        <v>6</v>
      </c>
      <c r="H17" s="3" t="str">
        <f aca="false">HYPERLINK("#'CE06'!A1","Abrir CE06")</f>
        <v>Abrir CE06</v>
      </c>
    </row>
    <row r="18" customFormat="false" ht="27.75" hidden="false" customHeight="true" outlineLevel="0" collapsed="false">
      <c r="A18" s="3" t="s">
        <v>73</v>
      </c>
      <c r="B18" s="3" t="s">
        <v>25</v>
      </c>
      <c r="C18" s="3" t="s">
        <v>74</v>
      </c>
      <c r="D18" s="7" t="n">
        <f aca="false">CE07!B60</f>
        <v>6</v>
      </c>
      <c r="E18" s="7" t="n">
        <f aca="false">CE07!D60</f>
        <v>2</v>
      </c>
      <c r="F18" s="7" t="str">
        <f aca="false">CE07!D64</f>
        <v>Simples</v>
      </c>
      <c r="G18" s="7" t="n">
        <f aca="false">CE07!D65</f>
        <v>3</v>
      </c>
      <c r="H18" s="3" t="str">
        <f aca="false">HYPERLINK("#'CE07'!A1","Abrir CE07")</f>
        <v>Abrir CE07</v>
      </c>
    </row>
    <row r="19" customFormat="false" ht="27.75" hidden="false" customHeight="true" outlineLevel="0" collapsed="false">
      <c r="A19" s="3" t="s">
        <v>75</v>
      </c>
      <c r="B19" s="3" t="s">
        <v>25</v>
      </c>
      <c r="C19" s="3" t="s">
        <v>76</v>
      </c>
      <c r="D19" s="7" t="n">
        <f aca="false">CE08!B60</f>
        <v>9</v>
      </c>
      <c r="E19" s="7" t="n">
        <f aca="false">CE08!D60</f>
        <v>1</v>
      </c>
      <c r="F19" s="7" t="str">
        <f aca="false">CE08!D64</f>
        <v>Simples</v>
      </c>
      <c r="G19" s="7" t="n">
        <f aca="false">CE08!D65</f>
        <v>3</v>
      </c>
      <c r="H19" s="3" t="str">
        <f aca="false">HYPERLINK("#'CE08'!A1","Abrir CE08")</f>
        <v>Abrir CE08</v>
      </c>
    </row>
    <row r="20" customFormat="false" ht="27.75" hidden="false" customHeight="true" outlineLevel="0" collapsed="false">
      <c r="A20" s="3" t="s">
        <v>77</v>
      </c>
      <c r="B20" s="3" t="s">
        <v>25</v>
      </c>
      <c r="C20" s="3" t="s">
        <v>78</v>
      </c>
      <c r="D20" s="7" t="n">
        <f aca="false">CE09!B60</f>
        <v>6</v>
      </c>
      <c r="E20" s="7" t="n">
        <f aca="false">CE09!D60</f>
        <v>1</v>
      </c>
      <c r="F20" s="7" t="str">
        <f aca="false">CE09!D64</f>
        <v>Simples</v>
      </c>
      <c r="G20" s="7" t="n">
        <f aca="false">CE09!D65</f>
        <v>3</v>
      </c>
      <c r="H20" s="3" t="str">
        <f aca="false">HYPERLINK("#'CE09'!A1","Abrir CE09")</f>
        <v>Abrir CE09</v>
      </c>
    </row>
    <row r="21" customFormat="false" ht="27.75" hidden="false" customHeight="true" outlineLevel="0" collapsed="false">
      <c r="A21" s="3" t="s">
        <v>79</v>
      </c>
      <c r="B21" s="3" t="s">
        <v>25</v>
      </c>
      <c r="C21" s="3" t="s">
        <v>80</v>
      </c>
      <c r="D21" s="7" t="n">
        <f aca="false">CE11!B60</f>
        <v>6</v>
      </c>
      <c r="E21" s="7" t="n">
        <f aca="false">CE11!D60</f>
        <v>2</v>
      </c>
      <c r="F21" s="7" t="str">
        <f aca="false">CE11!D64</f>
        <v>Simples</v>
      </c>
      <c r="G21" s="7" t="n">
        <f aca="false">CE11!D65</f>
        <v>3</v>
      </c>
      <c r="H21" s="3" t="str">
        <f aca="false">HYPERLINK("#'CE11'!A1","Abrir CE11")</f>
        <v>Abrir CE11</v>
      </c>
    </row>
    <row r="22" customFormat="false" ht="27.75" hidden="false" customHeight="true" outlineLevel="0" collapsed="false">
      <c r="A22" s="3" t="s">
        <v>81</v>
      </c>
      <c r="B22" s="3" t="s">
        <v>25</v>
      </c>
      <c r="C22" s="3" t="s">
        <v>82</v>
      </c>
      <c r="D22" s="7" t="n">
        <f aca="false">CE12!B60</f>
        <v>11</v>
      </c>
      <c r="E22" s="7" t="n">
        <f aca="false">CE12!D60</f>
        <v>1</v>
      </c>
      <c r="F22" s="7" t="str">
        <f aca="false">CE12!D64</f>
        <v>Simples</v>
      </c>
      <c r="G22" s="7" t="n">
        <f aca="false">CE12!D65</f>
        <v>3</v>
      </c>
      <c r="H22" s="3" t="str">
        <f aca="false">HYPERLINK("#'CE12'!A1","Abrir CE12")</f>
        <v>Abrir CE12</v>
      </c>
    </row>
    <row r="23" customFormat="false" ht="27.75" hidden="false" customHeight="true" outlineLevel="0" collapsed="false">
      <c r="A23" s="3" t="s">
        <v>83</v>
      </c>
      <c r="B23" s="3" t="s">
        <v>23</v>
      </c>
      <c r="C23" s="3" t="s">
        <v>84</v>
      </c>
      <c r="D23" s="7" t="n">
        <f aca="false">EE01!B60</f>
        <v>16</v>
      </c>
      <c r="E23" s="7" t="n">
        <f aca="false">EE01!D60</f>
        <v>6</v>
      </c>
      <c r="F23" s="7" t="str">
        <f aca="false">EE01!D64</f>
        <v>Complexa</v>
      </c>
      <c r="G23" s="7" t="n">
        <f aca="false">EE01!D65</f>
        <v>6</v>
      </c>
      <c r="H23" s="3" t="str">
        <f aca="false">HYPERLINK("#'EE01'!A1","Abrir EE01")</f>
        <v>Abrir EE01</v>
      </c>
    </row>
    <row r="24" customFormat="false" ht="27.75" hidden="false" customHeight="true" outlineLevel="0" collapsed="false">
      <c r="A24" s="3" t="s">
        <v>85</v>
      </c>
      <c r="B24" s="3" t="s">
        <v>23</v>
      </c>
      <c r="C24" s="3" t="s">
        <v>86</v>
      </c>
      <c r="D24" s="7" t="n">
        <f aca="false">EE02!B60</f>
        <v>13</v>
      </c>
      <c r="E24" s="7" t="n">
        <f aca="false">EE02!D60</f>
        <v>4</v>
      </c>
      <c r="F24" s="7" t="str">
        <f aca="false">EE02!D64</f>
        <v>Complexa</v>
      </c>
      <c r="G24" s="7" t="n">
        <f aca="false">EE02!D65</f>
        <v>6</v>
      </c>
      <c r="H24" s="3" t="str">
        <f aca="false">HYPERLINK("#'EE02'!A1","Abrir EE02")</f>
        <v>Abrir EE02</v>
      </c>
    </row>
    <row r="25" customFormat="false" ht="27.75" hidden="false" customHeight="true" outlineLevel="0" collapsed="false">
      <c r="A25" s="3" t="s">
        <v>87</v>
      </c>
      <c r="B25" s="3" t="s">
        <v>23</v>
      </c>
      <c r="C25" s="3" t="s">
        <v>88</v>
      </c>
      <c r="D25" s="7" t="n">
        <f aca="false">EE03!B60</f>
        <v>3</v>
      </c>
      <c r="E25" s="7" t="n">
        <f aca="false">EE03!D60</f>
        <v>3</v>
      </c>
      <c r="F25" s="7" t="str">
        <f aca="false">EE03!D64</f>
        <v>Moderada</v>
      </c>
      <c r="G25" s="7" t="n">
        <f aca="false">EE03!D65</f>
        <v>4</v>
      </c>
      <c r="H25" s="3" t="str">
        <f aca="false">HYPERLINK("#'EE03'!A1","Abrir EE03")</f>
        <v>Abrir EE03</v>
      </c>
    </row>
    <row r="26" customFormat="false" ht="27.75" hidden="false" customHeight="true" outlineLevel="0" collapsed="false">
      <c r="A26" s="3" t="s">
        <v>89</v>
      </c>
      <c r="B26" s="3" t="s">
        <v>23</v>
      </c>
      <c r="C26" s="3" t="s">
        <v>90</v>
      </c>
      <c r="D26" s="7" t="n">
        <f aca="false">EE04!B60</f>
        <v>5</v>
      </c>
      <c r="E26" s="7" t="n">
        <f aca="false">EE04!D60</f>
        <v>2</v>
      </c>
      <c r="F26" s="7" t="str">
        <f aca="false">EE04!D64</f>
        <v>Moderada</v>
      </c>
      <c r="G26" s="7" t="n">
        <f aca="false">EE04!D65</f>
        <v>4</v>
      </c>
      <c r="H26" s="3" t="str">
        <f aca="false">HYPERLINK("#'EE04'!A1","Abrir EE04")</f>
        <v>Abrir EE04</v>
      </c>
    </row>
    <row r="27" customFormat="false" ht="27.75" hidden="false" customHeight="true" outlineLevel="0" collapsed="false">
      <c r="A27" s="3" t="s">
        <v>91</v>
      </c>
      <c r="B27" s="3" t="s">
        <v>23</v>
      </c>
      <c r="C27" s="3" t="s">
        <v>92</v>
      </c>
      <c r="D27" s="7" t="n">
        <f aca="false">EE05!B60</f>
        <v>6</v>
      </c>
      <c r="E27" s="7" t="n">
        <f aca="false">EE05!D60</f>
        <v>2</v>
      </c>
      <c r="F27" s="7" t="str">
        <f aca="false">EE05!D64</f>
        <v>Moderada</v>
      </c>
      <c r="G27" s="7" t="n">
        <f aca="false">EE05!D65</f>
        <v>4</v>
      </c>
      <c r="H27" s="3" t="str">
        <f aca="false">HYPERLINK("#'EE05'!A1","Abrir EE05")</f>
        <v>Abrir EE05</v>
      </c>
    </row>
    <row r="28" customFormat="false" ht="27.75" hidden="false" customHeight="true" outlineLevel="0" collapsed="false">
      <c r="A28" s="3" t="s">
        <v>93</v>
      </c>
      <c r="B28" s="3" t="s">
        <v>23</v>
      </c>
      <c r="C28" s="3" t="s">
        <v>94</v>
      </c>
      <c r="D28" s="7" t="n">
        <f aca="false">EE06!B60</f>
        <v>3</v>
      </c>
      <c r="E28" s="7" t="n">
        <f aca="false">EE06!D60</f>
        <v>3</v>
      </c>
      <c r="F28" s="7" t="str">
        <f aca="false">EE06!D64</f>
        <v>Moderada</v>
      </c>
      <c r="G28" s="7" t="n">
        <f aca="false">EE06!D65</f>
        <v>4</v>
      </c>
      <c r="H28" s="3" t="str">
        <f aca="false">HYPERLINK("#'EE06'!A1","Abrir EE06")</f>
        <v>Abrir EE06</v>
      </c>
    </row>
    <row r="29" customFormat="false" ht="27.75" hidden="false" customHeight="true" outlineLevel="0" collapsed="false">
      <c r="A29" s="3" t="s">
        <v>95</v>
      </c>
      <c r="B29" s="3" t="s">
        <v>23</v>
      </c>
      <c r="C29" s="3" t="s">
        <v>96</v>
      </c>
      <c r="D29" s="7" t="n">
        <f aca="false">EE07!B60</f>
        <v>10</v>
      </c>
      <c r="E29" s="7" t="n">
        <f aca="false">EE07!D60</f>
        <v>2</v>
      </c>
      <c r="F29" s="7" t="str">
        <f aca="false">EE07!D64</f>
        <v>Moderada</v>
      </c>
      <c r="G29" s="7" t="n">
        <f aca="false">EE07!D65</f>
        <v>4</v>
      </c>
      <c r="H29" s="3" t="str">
        <f aca="false">HYPERLINK("#'EE07'!A1","Abrir EE07")</f>
        <v>Abrir EE07</v>
      </c>
    </row>
    <row r="30" customFormat="false" ht="27.75" hidden="false" customHeight="true" outlineLevel="0" collapsed="false">
      <c r="A30" s="3" t="s">
        <v>97</v>
      </c>
      <c r="B30" s="3" t="s">
        <v>23</v>
      </c>
      <c r="C30" s="3" t="s">
        <v>98</v>
      </c>
      <c r="D30" s="7" t="n">
        <f aca="false">EE08!B60</f>
        <v>11</v>
      </c>
      <c r="E30" s="7" t="n">
        <f aca="false">EE08!D60</f>
        <v>3</v>
      </c>
      <c r="F30" s="7" t="str">
        <f aca="false">EE08!D64</f>
        <v>Complexa</v>
      </c>
      <c r="G30" s="7" t="n">
        <f aca="false">EE08!D65</f>
        <v>6</v>
      </c>
      <c r="H30" s="3" t="str">
        <f aca="false">HYPERLINK("#'EE08'!A1","Abrir EE08")</f>
        <v>Abrir EE08</v>
      </c>
    </row>
    <row r="31" customFormat="false" ht="27.75" hidden="false" customHeight="true" outlineLevel="0" collapsed="false">
      <c r="A31" s="3" t="s">
        <v>99</v>
      </c>
      <c r="B31" s="3" t="s">
        <v>23</v>
      </c>
      <c r="C31" s="3" t="s">
        <v>100</v>
      </c>
      <c r="D31" s="7" t="n">
        <f aca="false">EE09!B60</f>
        <v>3</v>
      </c>
      <c r="E31" s="7" t="n">
        <f aca="false">EE09!D60</f>
        <v>3</v>
      </c>
      <c r="F31" s="7" t="str">
        <f aca="false">EE09!D64</f>
        <v>Moderada</v>
      </c>
      <c r="G31" s="7" t="n">
        <f aca="false">EE09!D65</f>
        <v>4</v>
      </c>
      <c r="H31" s="3" t="str">
        <f aca="false">HYPERLINK("#'EE09'!A1","Abrir EE09")</f>
        <v>Abrir EE09</v>
      </c>
    </row>
    <row r="32" customFormat="false" ht="27.75" hidden="false" customHeight="true" outlineLevel="0" collapsed="false">
      <c r="A32" s="3" t="s">
        <v>101</v>
      </c>
      <c r="B32" s="3" t="s">
        <v>23</v>
      </c>
      <c r="C32" s="3" t="s">
        <v>102</v>
      </c>
      <c r="D32" s="7" t="n">
        <f aca="false">EE10!B60</f>
        <v>4</v>
      </c>
      <c r="E32" s="7" t="n">
        <f aca="false">EE10!D60</f>
        <v>4</v>
      </c>
      <c r="F32" s="7" t="str">
        <f aca="false">EE10!D64</f>
        <v>Moderada</v>
      </c>
      <c r="G32" s="7" t="n">
        <f aca="false">EE10!D65</f>
        <v>4</v>
      </c>
      <c r="H32" s="3" t="str">
        <f aca="false">HYPERLINK("#'EE10'!A1","Abrir EE10")</f>
        <v>Abrir EE10</v>
      </c>
    </row>
    <row r="33" customFormat="false" ht="27.75" hidden="false" customHeight="true" outlineLevel="0" collapsed="false">
      <c r="A33" s="3" t="s">
        <v>103</v>
      </c>
      <c r="B33" s="3" t="s">
        <v>23</v>
      </c>
      <c r="C33" s="3" t="s">
        <v>104</v>
      </c>
      <c r="D33" s="7" t="n">
        <f aca="false">EE11!B60</f>
        <v>6</v>
      </c>
      <c r="E33" s="7" t="n">
        <f aca="false">EE11!D60</f>
        <v>4</v>
      </c>
      <c r="F33" s="7" t="str">
        <f aca="false">EE11!D64</f>
        <v>Complexa</v>
      </c>
      <c r="G33" s="7" t="n">
        <f aca="false">EE11!D65</f>
        <v>6</v>
      </c>
      <c r="H33" s="3" t="str">
        <f aca="false">HYPERLINK("#'EE11'!A1","Abrir EE11")</f>
        <v>Abrir EE11</v>
      </c>
    </row>
    <row r="34" customFormat="false" ht="27.75" hidden="false" customHeight="true" outlineLevel="0" collapsed="false">
      <c r="A34" s="3" t="s">
        <v>105</v>
      </c>
      <c r="B34" s="3" t="s">
        <v>23</v>
      </c>
      <c r="C34" s="3" t="s">
        <v>106</v>
      </c>
      <c r="D34" s="7" t="n">
        <f aca="false">EE12!B60</f>
        <v>4</v>
      </c>
      <c r="E34" s="7" t="n">
        <f aca="false">EE12!D60</f>
        <v>4</v>
      </c>
      <c r="F34" s="7" t="str">
        <f aca="false">EE12!D64</f>
        <v>Moderada</v>
      </c>
      <c r="G34" s="7" t="n">
        <f aca="false">EE12!D65</f>
        <v>4</v>
      </c>
      <c r="H34" s="3" t="str">
        <f aca="false">HYPERLINK("#'EE12'!A1","Abrir EE12")</f>
        <v>Abrir EE12</v>
      </c>
    </row>
    <row r="35" customFormat="false" ht="27.75" hidden="false" customHeight="true" outlineLevel="0" collapsed="false">
      <c r="A35" s="3" t="s">
        <v>107</v>
      </c>
      <c r="B35" s="3" t="s">
        <v>23</v>
      </c>
      <c r="C35" s="3" t="s">
        <v>108</v>
      </c>
      <c r="D35" s="7" t="n">
        <f aca="false">EE13!B60</f>
        <v>5</v>
      </c>
      <c r="E35" s="7" t="n">
        <f aca="false">EE13!D60</f>
        <v>3</v>
      </c>
      <c r="F35" s="7" t="str">
        <f aca="false">EE13!D64</f>
        <v>Complexa</v>
      </c>
      <c r="G35" s="7" t="n">
        <f aca="false">EE13!D65</f>
        <v>6</v>
      </c>
      <c r="H35" s="3" t="str">
        <f aca="false">HYPERLINK("#'EE13'!A1","Abrir EE13")</f>
        <v>Abrir EE13</v>
      </c>
    </row>
    <row r="36" customFormat="false" ht="27.75" hidden="false" customHeight="true" outlineLevel="0" collapsed="false">
      <c r="A36" s="3" t="s">
        <v>109</v>
      </c>
      <c r="B36" s="3" t="s">
        <v>23</v>
      </c>
      <c r="C36" s="3" t="s">
        <v>110</v>
      </c>
      <c r="D36" s="7" t="n">
        <f aca="false">EE14!B60</f>
        <v>6</v>
      </c>
      <c r="E36" s="7" t="n">
        <f aca="false">EE14!D60</f>
        <v>3</v>
      </c>
      <c r="F36" s="7" t="str">
        <f aca="false">EE14!D64</f>
        <v>Complexa</v>
      </c>
      <c r="G36" s="7" t="n">
        <f aca="false">EE14!D65</f>
        <v>6</v>
      </c>
      <c r="H36" s="3" t="str">
        <f aca="false">HYPERLINK("#'EE14'!A1","Abrir EE14")</f>
        <v>Abrir EE14</v>
      </c>
    </row>
    <row r="37" customFormat="false" ht="27.75" hidden="false" customHeight="true" outlineLevel="0" collapsed="false">
      <c r="A37" s="3" t="s">
        <v>111</v>
      </c>
      <c r="B37" s="3" t="s">
        <v>23</v>
      </c>
      <c r="C37" s="3" t="s">
        <v>112</v>
      </c>
      <c r="D37" s="7" t="n">
        <f aca="false">EE15!B60</f>
        <v>5</v>
      </c>
      <c r="E37" s="7" t="n">
        <f aca="false">EE15!D60</f>
        <v>3</v>
      </c>
      <c r="F37" s="7" t="str">
        <f aca="false">EE15!D64</f>
        <v>Complexa</v>
      </c>
      <c r="G37" s="7" t="n">
        <f aca="false">EE15!D65</f>
        <v>6</v>
      </c>
      <c r="H37" s="3" t="str">
        <f aca="false">HYPERLINK("#'EE15'!A1","Abrir EE15")</f>
        <v>Abrir EE15</v>
      </c>
    </row>
    <row r="38" customFormat="false" ht="27.75" hidden="false" customHeight="true" outlineLevel="0" collapsed="false">
      <c r="A38" s="3" t="s">
        <v>113</v>
      </c>
      <c r="B38" s="3" t="s">
        <v>23</v>
      </c>
      <c r="C38" s="3" t="s">
        <v>114</v>
      </c>
      <c r="D38" s="7" t="n">
        <f aca="false">EE16!B60</f>
        <v>10</v>
      </c>
      <c r="E38" s="7" t="n">
        <f aca="false">EE16!D60</f>
        <v>4</v>
      </c>
      <c r="F38" s="7" t="str">
        <f aca="false">EE16!D64</f>
        <v>Complexa</v>
      </c>
      <c r="G38" s="7" t="n">
        <f aca="false">EE16!D65</f>
        <v>6</v>
      </c>
      <c r="H38" s="3" t="str">
        <f aca="false">HYPERLINK("#'EE16'!A1","Abrir EE16")</f>
        <v>Abrir EE16</v>
      </c>
    </row>
    <row r="39" customFormat="false" ht="27.75" hidden="false" customHeight="true" outlineLevel="0" collapsed="false">
      <c r="A39" s="3" t="s">
        <v>115</v>
      </c>
      <c r="B39" s="3" t="s">
        <v>23</v>
      </c>
      <c r="C39" s="3" t="s">
        <v>116</v>
      </c>
      <c r="D39" s="7" t="n">
        <f aca="false">EE17!B60</f>
        <v>9</v>
      </c>
      <c r="E39" s="7" t="n">
        <f aca="false">EE17!D60</f>
        <v>3</v>
      </c>
      <c r="F39" s="7" t="str">
        <f aca="false">EE17!D64</f>
        <v>Complexa</v>
      </c>
      <c r="G39" s="7" t="n">
        <f aca="false">EE17!D65</f>
        <v>6</v>
      </c>
      <c r="H39" s="3" t="str">
        <f aca="false">HYPERLINK("#'EE17'!A1","Abrir EE17")</f>
        <v>Abrir EE17</v>
      </c>
    </row>
    <row r="40" customFormat="false" ht="27.75" hidden="false" customHeight="true" outlineLevel="0" collapsed="false">
      <c r="A40" s="3" t="s">
        <v>117</v>
      </c>
      <c r="B40" s="3" t="s">
        <v>23</v>
      </c>
      <c r="C40" s="3" t="s">
        <v>118</v>
      </c>
      <c r="D40" s="7" t="n">
        <f aca="false">EE18!B60</f>
        <v>3</v>
      </c>
      <c r="E40" s="7" t="n">
        <f aca="false">EE18!D60</f>
        <v>2</v>
      </c>
      <c r="F40" s="7" t="str">
        <f aca="false">EE18!D64</f>
        <v>Simples</v>
      </c>
      <c r="G40" s="7" t="n">
        <f aca="false">EE18!D65</f>
        <v>3</v>
      </c>
      <c r="H40" s="3" t="str">
        <f aca="false">HYPERLINK("#'EE18'!A1","Abrir EE18")</f>
        <v>Abrir EE18</v>
      </c>
    </row>
    <row r="41" customFormat="false" ht="27.75" hidden="false" customHeight="true" outlineLevel="0" collapsed="false">
      <c r="A41" s="3" t="s">
        <v>119</v>
      </c>
      <c r="B41" s="3" t="s">
        <v>23</v>
      </c>
      <c r="C41" s="3" t="s">
        <v>120</v>
      </c>
      <c r="D41" s="7" t="n">
        <f aca="false">EE19!B60</f>
        <v>5</v>
      </c>
      <c r="E41" s="7" t="n">
        <f aca="false">EE19!D60</f>
        <v>2</v>
      </c>
      <c r="F41" s="7" t="str">
        <f aca="false">EE19!D64</f>
        <v>Moderada</v>
      </c>
      <c r="G41" s="7" t="n">
        <f aca="false">EE19!D65</f>
        <v>4</v>
      </c>
      <c r="H41" s="3" t="str">
        <f aca="false">HYPERLINK("#'EE19'!A1","Abrir EE19")</f>
        <v>Abrir EE19</v>
      </c>
    </row>
    <row r="42" customFormat="false" ht="27.75" hidden="false" customHeight="true" outlineLevel="0" collapsed="false">
      <c r="A42" s="3" t="s">
        <v>121</v>
      </c>
      <c r="B42" s="3" t="s">
        <v>23</v>
      </c>
      <c r="C42" s="3" t="s">
        <v>122</v>
      </c>
      <c r="D42" s="7" t="n">
        <f aca="false">EE20!B60</f>
        <v>6</v>
      </c>
      <c r="E42" s="7" t="n">
        <f aca="false">EE20!D60</f>
        <v>2</v>
      </c>
      <c r="F42" s="7" t="str">
        <f aca="false">EE20!D64</f>
        <v>Moderada</v>
      </c>
      <c r="G42" s="7" t="n">
        <f aca="false">EE20!D65</f>
        <v>4</v>
      </c>
      <c r="H42" s="3" t="str">
        <f aca="false">HYPERLINK("#'EE20'!A1","Abrir EE20")</f>
        <v>Abrir EE20</v>
      </c>
    </row>
    <row r="43" customFormat="false" ht="27.75" hidden="false" customHeight="true" outlineLevel="0" collapsed="false">
      <c r="A43" s="3" t="s">
        <v>123</v>
      </c>
      <c r="B43" s="3" t="s">
        <v>23</v>
      </c>
      <c r="C43" s="3" t="s">
        <v>124</v>
      </c>
      <c r="D43" s="7" t="n">
        <f aca="false">EE21!B60</f>
        <v>7</v>
      </c>
      <c r="E43" s="7" t="n">
        <f aca="false">EE21!D60</f>
        <v>5</v>
      </c>
      <c r="F43" s="7" t="str">
        <f aca="false">EE21!D64</f>
        <v>Complexa</v>
      </c>
      <c r="G43" s="7" t="n">
        <f aca="false">EE21!D65</f>
        <v>6</v>
      </c>
      <c r="H43" s="3" t="str">
        <f aca="false">HYPERLINK("#'EE21'!A1","Abrir EE21")</f>
        <v>Abrir EE21</v>
      </c>
    </row>
    <row r="44" customFormat="false" ht="27.75" hidden="false" customHeight="true" outlineLevel="0" collapsed="false">
      <c r="A44" s="3" t="s">
        <v>125</v>
      </c>
      <c r="B44" s="3" t="s">
        <v>23</v>
      </c>
      <c r="C44" s="3" t="s">
        <v>126</v>
      </c>
      <c r="D44" s="7" t="n">
        <f aca="false">EE22!B60</f>
        <v>7</v>
      </c>
      <c r="E44" s="7" t="n">
        <f aca="false">EE22!D60</f>
        <v>5</v>
      </c>
      <c r="F44" s="7" t="str">
        <f aca="false">EE22!D64</f>
        <v>Complexa</v>
      </c>
      <c r="G44" s="7" t="n">
        <f aca="false">EE22!D65</f>
        <v>6</v>
      </c>
      <c r="H44" s="3" t="str">
        <f aca="false">HYPERLINK("#'EE22'!A1","Abrir EE22")</f>
        <v>Abrir EE22</v>
      </c>
    </row>
    <row r="45" customFormat="false" ht="27.75" hidden="false" customHeight="true" outlineLevel="0" collapsed="false">
      <c r="A45" s="3" t="s">
        <v>127</v>
      </c>
      <c r="B45" s="3" t="s">
        <v>23</v>
      </c>
      <c r="C45" s="3" t="s">
        <v>128</v>
      </c>
      <c r="D45" s="7" t="n">
        <f aca="false">EE23!B60</f>
        <v>7</v>
      </c>
      <c r="E45" s="7" t="n">
        <f aca="false">EE23!D60</f>
        <v>5</v>
      </c>
      <c r="F45" s="7" t="str">
        <f aca="false">EE23!D64</f>
        <v>Complexa</v>
      </c>
      <c r="G45" s="7" t="n">
        <f aca="false">EE23!D65</f>
        <v>6</v>
      </c>
      <c r="H45" s="3" t="str">
        <f aca="false">HYPERLINK("#'EE23'!A1","Abrir EE23")</f>
        <v>Abrir EE23</v>
      </c>
    </row>
    <row r="46" customFormat="false" ht="27.75" hidden="false" customHeight="true" outlineLevel="0" collapsed="false">
      <c r="A46" s="3" t="s">
        <v>129</v>
      </c>
      <c r="B46" s="3" t="s">
        <v>23</v>
      </c>
      <c r="C46" s="3" t="s">
        <v>130</v>
      </c>
      <c r="D46" s="7" t="n">
        <f aca="false">EE24!B60</f>
        <v>4</v>
      </c>
      <c r="E46" s="7" t="n">
        <f aca="false">EE24!D60</f>
        <v>5</v>
      </c>
      <c r="F46" s="7" t="str">
        <f aca="false">EE24!D64</f>
        <v>Moderada</v>
      </c>
      <c r="G46" s="7" t="n">
        <f aca="false">EE24!D65</f>
        <v>4</v>
      </c>
      <c r="H46" s="3" t="str">
        <f aca="false">HYPERLINK("#'EE24'!A1","Abrir EE24")</f>
        <v>Abrir EE24</v>
      </c>
    </row>
    <row r="47" customFormat="false" ht="27.75" hidden="false" customHeight="true" outlineLevel="0" collapsed="false">
      <c r="A47" s="3" t="s">
        <v>131</v>
      </c>
      <c r="B47" s="3" t="s">
        <v>23</v>
      </c>
      <c r="C47" s="3" t="s">
        <v>132</v>
      </c>
      <c r="D47" s="7" t="n">
        <f aca="false">EE25!B60</f>
        <v>5</v>
      </c>
      <c r="E47" s="7" t="n">
        <f aca="false">EE25!D60</f>
        <v>3</v>
      </c>
      <c r="F47" s="7" t="str">
        <f aca="false">EE25!D64</f>
        <v>Complexa</v>
      </c>
      <c r="G47" s="7" t="n">
        <f aca="false">EE25!D65</f>
        <v>6</v>
      </c>
      <c r="H47" s="3" t="str">
        <f aca="false">HYPERLINK("#'EE25'!A1","Abrir EE25")</f>
        <v>Abrir EE25</v>
      </c>
    </row>
    <row r="48" customFormat="false" ht="27.75" hidden="false" customHeight="true" outlineLevel="0" collapsed="false">
      <c r="A48" s="3" t="s">
        <v>133</v>
      </c>
      <c r="B48" s="3" t="s">
        <v>23</v>
      </c>
      <c r="C48" s="3" t="s">
        <v>134</v>
      </c>
      <c r="D48" s="7" t="n">
        <f aca="false">EE26!B60</f>
        <v>3</v>
      </c>
      <c r="E48" s="7" t="n">
        <f aca="false">EE26!D60</f>
        <v>2</v>
      </c>
      <c r="F48" s="7" t="str">
        <f aca="false">EE26!D64</f>
        <v>Simples</v>
      </c>
      <c r="G48" s="7" t="n">
        <f aca="false">EE26!D65</f>
        <v>3</v>
      </c>
      <c r="H48" s="3" t="str">
        <f aca="false">HYPERLINK("#'EE26'!A1","Abrir EE26")</f>
        <v>Abrir EE26</v>
      </c>
    </row>
    <row r="49" customFormat="false" ht="27.75" hidden="false" customHeight="true" outlineLevel="0" collapsed="false">
      <c r="A49" s="3" t="s">
        <v>135</v>
      </c>
      <c r="B49" s="3" t="s">
        <v>23</v>
      </c>
      <c r="C49" s="3" t="s">
        <v>136</v>
      </c>
      <c r="D49" s="7" t="n">
        <f aca="false">EE27!B60</f>
        <v>3</v>
      </c>
      <c r="E49" s="7" t="n">
        <f aca="false">EE27!D60</f>
        <v>3</v>
      </c>
      <c r="F49" s="7" t="str">
        <f aca="false">EE27!D64</f>
        <v>Moderada</v>
      </c>
      <c r="G49" s="7" t="n">
        <f aca="false">EE27!D65</f>
        <v>4</v>
      </c>
      <c r="H49" s="3" t="str">
        <f aca="false">HYPERLINK("#'EE27'!A1","Abrir EE27")</f>
        <v>Abrir EE27</v>
      </c>
    </row>
    <row r="50" customFormat="false" ht="27.75" hidden="false" customHeight="true" outlineLevel="0" collapsed="false">
      <c r="A50" s="3" t="s">
        <v>137</v>
      </c>
      <c r="B50" s="3" t="s">
        <v>23</v>
      </c>
      <c r="C50" s="3" t="s">
        <v>138</v>
      </c>
      <c r="D50" s="7" t="n">
        <f aca="false">EE28!B60</f>
        <v>2</v>
      </c>
      <c r="E50" s="7" t="n">
        <f aca="false">EE28!D60</f>
        <v>0</v>
      </c>
      <c r="F50" s="7" t="str">
        <f aca="false">EE28!D64</f>
        <v>Simples</v>
      </c>
      <c r="G50" s="7" t="n">
        <f aca="false">EE28!D65</f>
        <v>3</v>
      </c>
      <c r="H50" s="3" t="str">
        <f aca="false">HYPERLINK("#'EE28'!A1","Abrir EE28")</f>
        <v>Abrir EE28</v>
      </c>
    </row>
    <row r="51" customFormat="false" ht="27.75" hidden="false" customHeight="true" outlineLevel="0" collapsed="false">
      <c r="A51" s="3" t="s">
        <v>139</v>
      </c>
      <c r="B51" s="3" t="s">
        <v>24</v>
      </c>
      <c r="C51" s="3" t="s">
        <v>140</v>
      </c>
      <c r="D51" s="7" t="n">
        <f aca="false">SE02!B60</f>
        <v>8</v>
      </c>
      <c r="E51" s="7" t="n">
        <f aca="false">SE02!D60</f>
        <v>2</v>
      </c>
      <c r="F51" s="7" t="str">
        <f aca="false">SE02!D64</f>
        <v>Moderada</v>
      </c>
      <c r="G51" s="7" t="n">
        <f aca="false">SE02!D65</f>
        <v>5</v>
      </c>
      <c r="H51" s="3" t="str">
        <f aca="false">HYPERLINK("#'SE02'!A1","Abrir SE02")</f>
        <v>Abrir SE02</v>
      </c>
    </row>
    <row r="52" customFormat="false" ht="27.75" hidden="false" customHeight="true" outlineLevel="0" collapsed="false">
      <c r="A52" s="3" t="s">
        <v>141</v>
      </c>
      <c r="B52" s="3" t="s">
        <v>24</v>
      </c>
      <c r="C52" s="3" t="s">
        <v>142</v>
      </c>
      <c r="D52" s="7" t="n">
        <f aca="false">SE04!B60</f>
        <v>9</v>
      </c>
      <c r="E52" s="7" t="n">
        <f aca="false">SE04!D60</f>
        <v>2</v>
      </c>
      <c r="F52" s="7" t="str">
        <f aca="false">SE04!D64</f>
        <v>Moderada</v>
      </c>
      <c r="G52" s="7" t="n">
        <f aca="false">SE04!D65</f>
        <v>5</v>
      </c>
      <c r="H52" s="3" t="str">
        <f aca="false">HYPERLINK("#'SE04'!A1","Abrir SE04")</f>
        <v>Abrir SE04</v>
      </c>
    </row>
    <row r="53" customFormat="false" ht="27.75" hidden="false" customHeight="true" outlineLevel="0" collapsed="false">
      <c r="A53" s="3" t="s">
        <v>143</v>
      </c>
      <c r="B53" s="3" t="s">
        <v>24</v>
      </c>
      <c r="C53" s="3" t="s">
        <v>144</v>
      </c>
      <c r="D53" s="7" t="n">
        <f aca="false">SE06!B60</f>
        <v>16</v>
      </c>
      <c r="E53" s="7" t="n">
        <f aca="false">SE06!D60</f>
        <v>4</v>
      </c>
      <c r="F53" s="7" t="str">
        <f aca="false">SE06!D64</f>
        <v>Complexa</v>
      </c>
      <c r="G53" s="7" t="n">
        <f aca="false">SE06!D65</f>
        <v>7</v>
      </c>
      <c r="H53" s="3" t="str">
        <f aca="false">HYPERLINK("#'SE06'!A1","Abrir SE06")</f>
        <v>Abrir SE06</v>
      </c>
    </row>
    <row r="54" customFormat="false" ht="27.75" hidden="false" customHeight="true" outlineLevel="0" collapsed="false">
      <c r="A54" s="3" t="s">
        <v>145</v>
      </c>
      <c r="B54" s="3" t="s">
        <v>24</v>
      </c>
      <c r="C54" s="3" t="s">
        <v>146</v>
      </c>
      <c r="D54" s="7" t="n">
        <f aca="false">SE07!B60</f>
        <v>13</v>
      </c>
      <c r="E54" s="7" t="n">
        <f aca="false">SE07!D60</f>
        <v>4</v>
      </c>
      <c r="F54" s="7" t="str">
        <f aca="false">SE07!D64</f>
        <v>Complexa</v>
      </c>
      <c r="G54" s="7" t="n">
        <f aca="false">SE07!D65</f>
        <v>7</v>
      </c>
      <c r="H54" s="3" t="str">
        <f aca="false">HYPERLINK("#'SE07'!A1","Abrir SE07")</f>
        <v>Abrir SE07</v>
      </c>
    </row>
    <row r="55" customFormat="false" ht="27.75" hidden="false" customHeight="true" outlineLevel="0" collapsed="false">
      <c r="A55" s="3" t="s">
        <v>147</v>
      </c>
      <c r="B55" s="3" t="s">
        <v>24</v>
      </c>
      <c r="C55" s="3" t="s">
        <v>148</v>
      </c>
      <c r="D55" s="7" t="n">
        <f aca="false">SE08!B60</f>
        <v>9</v>
      </c>
      <c r="E55" s="7" t="n">
        <f aca="false">SE08!D60</f>
        <v>2</v>
      </c>
      <c r="F55" s="7" t="str">
        <f aca="false">SE08!D64</f>
        <v>Moderada</v>
      </c>
      <c r="G55" s="7" t="n">
        <f aca="false">SE08!D65</f>
        <v>5</v>
      </c>
      <c r="H55" s="3" t="str">
        <f aca="false">HYPERLINK("#'SE08'!A1","Abrir SE08")</f>
        <v>Abrir SE08</v>
      </c>
    </row>
    <row r="56" customFormat="false" ht="27.75" hidden="false" customHeight="true" outlineLevel="0" collapsed="false">
      <c r="A56" s="3" t="s">
        <v>149</v>
      </c>
      <c r="B56" s="3" t="s">
        <v>24</v>
      </c>
      <c r="C56" s="3" t="s">
        <v>150</v>
      </c>
      <c r="D56" s="7" t="n">
        <f aca="false">SE09!B60</f>
        <v>13</v>
      </c>
      <c r="E56" s="7" t="n">
        <f aca="false">SE09!D60</f>
        <v>6</v>
      </c>
      <c r="F56" s="7" t="str">
        <f aca="false">SE09!D64</f>
        <v>Complexa</v>
      </c>
      <c r="G56" s="7" t="n">
        <f aca="false">SE09!D65</f>
        <v>7</v>
      </c>
      <c r="H56" s="3" t="str">
        <f aca="false">HYPERLINK("#'SE09'!A1","Abrir SE09")</f>
        <v>Abrir SE09</v>
      </c>
    </row>
    <row r="57" customFormat="false" ht="27.75" hidden="false" customHeight="true" outlineLevel="0" collapsed="false">
      <c r="A57" s="3" t="s">
        <v>151</v>
      </c>
      <c r="B57" s="3" t="s">
        <v>24</v>
      </c>
      <c r="C57" s="3" t="s">
        <v>152</v>
      </c>
      <c r="D57" s="7" t="n">
        <f aca="false">SE10!B60</f>
        <v>13</v>
      </c>
      <c r="E57" s="7" t="n">
        <f aca="false">SE10!D60</f>
        <v>5</v>
      </c>
      <c r="F57" s="7" t="str">
        <f aca="false">SE10!D64</f>
        <v>Complexa</v>
      </c>
      <c r="G57" s="7" t="n">
        <f aca="false">SE10!D65</f>
        <v>7</v>
      </c>
      <c r="H57" s="3" t="str">
        <f aca="false">HYPERLINK("#'SE10'!A1","Abrir SE10")</f>
        <v>Abrir SE10</v>
      </c>
    </row>
    <row r="58" customFormat="false" ht="27.75" hidden="false" customHeight="true" outlineLevel="0" collapsed="false">
      <c r="A58" s="3" t="s">
        <v>153</v>
      </c>
      <c r="B58" s="3" t="s">
        <v>24</v>
      </c>
      <c r="C58" s="3" t="s">
        <v>154</v>
      </c>
      <c r="D58" s="7" t="n">
        <f aca="false">SE13!B60</f>
        <v>12</v>
      </c>
      <c r="E58" s="7" t="n">
        <f aca="false">SE13!D60</f>
        <v>2</v>
      </c>
      <c r="F58" s="7" t="str">
        <f aca="false">SE13!D64</f>
        <v>Moderada</v>
      </c>
      <c r="G58" s="7" t="n">
        <f aca="false">SE13!D65</f>
        <v>5</v>
      </c>
      <c r="H58" s="3" t="str">
        <f aca="false">HYPERLINK("#'SE13'!A1","Abrir SE13")</f>
        <v>Abrir SE13</v>
      </c>
    </row>
    <row r="59" customFormat="false" ht="22.5" hidden="false" customHeight="true" outlineLevel="0" collapsed="false">
      <c r="A59" s="3"/>
      <c r="B59" s="3"/>
      <c r="C59" s="3"/>
      <c r="D59" s="3"/>
      <c r="E59" s="10"/>
      <c r="F59" s="10"/>
      <c r="G59" s="10"/>
      <c r="H59" s="10"/>
    </row>
    <row r="60" customFormat="false" ht="22.5" hidden="false" customHeight="true" outlineLevel="0" collapsed="false">
      <c r="A60" s="3"/>
      <c r="B60" s="3"/>
      <c r="C60" s="3"/>
      <c r="D60" s="3"/>
      <c r="E60" s="10"/>
      <c r="F60" s="10"/>
      <c r="G60" s="10"/>
      <c r="H60" s="10"/>
    </row>
    <row r="61" customFormat="false" ht="22.5" hidden="false" customHeight="true" outlineLevel="0" collapsed="false">
      <c r="A61" s="3"/>
      <c r="B61" s="3"/>
      <c r="C61" s="3"/>
      <c r="D61" s="3"/>
      <c r="E61" s="10"/>
      <c r="F61" s="10"/>
      <c r="G61" s="10"/>
      <c r="H61" s="10"/>
    </row>
    <row r="62" customFormat="false" ht="22.5" hidden="false" customHeight="true" outlineLevel="0" collapsed="false">
      <c r="A62" s="3"/>
      <c r="B62" s="3"/>
      <c r="C62" s="3"/>
      <c r="D62" s="3"/>
      <c r="E62" s="10"/>
      <c r="F62" s="10"/>
      <c r="G62" s="10"/>
      <c r="H62" s="10"/>
    </row>
    <row r="63" customFormat="false" ht="22.5" hidden="false" customHeight="true" outlineLevel="0" collapsed="false">
      <c r="A63" s="3"/>
      <c r="B63" s="3"/>
      <c r="C63" s="3"/>
      <c r="D63" s="3"/>
      <c r="E63" s="10"/>
      <c r="F63" s="10"/>
      <c r="G63" s="10"/>
      <c r="H63" s="10"/>
    </row>
    <row r="64" customFormat="false" ht="22.5" hidden="false" customHeight="true" outlineLevel="0" collapsed="false">
      <c r="A64" s="3"/>
      <c r="B64" s="3"/>
      <c r="C64" s="3"/>
      <c r="D64" s="3"/>
      <c r="E64" s="10"/>
      <c r="F64" s="10"/>
      <c r="G64" s="10"/>
      <c r="H64" s="10"/>
    </row>
    <row r="65" customFormat="false" ht="22.5" hidden="false" customHeight="true" outlineLevel="0" collapsed="false">
      <c r="A65" s="3"/>
      <c r="B65" s="3"/>
      <c r="C65" s="3"/>
      <c r="D65" s="3"/>
      <c r="E65" s="10"/>
      <c r="F65" s="10"/>
      <c r="G65" s="10"/>
      <c r="H65" s="10"/>
    </row>
  </sheetData>
  <mergeCells count="1">
    <mergeCell ref="A1:H1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155</v>
      </c>
      <c r="B1" s="2"/>
      <c r="C1" s="2"/>
      <c r="D1" s="2"/>
    </row>
    <row r="2" customFormat="false" ht="27.75" hidden="false" customHeight="true" outlineLevel="0" collapsed="false">
      <c r="A2" s="4" t="s">
        <v>156</v>
      </c>
      <c r="B2" s="5" t="s">
        <v>157</v>
      </c>
      <c r="C2" s="5"/>
      <c r="D2" s="5"/>
    </row>
    <row r="3" customFormat="false" ht="21.75" hidden="false" customHeight="true" outlineLevel="0" collapsed="false">
      <c r="A3" s="3"/>
      <c r="B3" s="3"/>
      <c r="C3" s="3"/>
      <c r="D3" s="3"/>
    </row>
    <row r="4" customFormat="false" ht="27.75" hidden="false" customHeight="true" outlineLevel="0" collapsed="false">
      <c r="A4" s="3" t="s">
        <v>158</v>
      </c>
      <c r="B4" s="3" t="s">
        <v>159</v>
      </c>
      <c r="C4" s="3" t="s">
        <v>160</v>
      </c>
      <c r="D4" s="3" t="s">
        <v>161</v>
      </c>
    </row>
    <row r="5" customFormat="false" ht="27.75" hidden="false" customHeight="true" outlineLevel="0" collapsed="false">
      <c r="A5" s="3" t="s">
        <v>162</v>
      </c>
      <c r="B5" s="3" t="n">
        <v>1</v>
      </c>
      <c r="C5" s="3" t="n">
        <v>1</v>
      </c>
      <c r="D5" s="3" t="n">
        <v>2</v>
      </c>
    </row>
    <row r="6" customFormat="false" ht="27.75" hidden="false" customHeight="true" outlineLevel="0" collapsed="false">
      <c r="A6" s="3" t="s">
        <v>163</v>
      </c>
      <c r="B6" s="3" t="n">
        <v>1</v>
      </c>
      <c r="C6" s="3" t="n">
        <v>2</v>
      </c>
      <c r="D6" s="3" t="n">
        <v>3</v>
      </c>
    </row>
    <row r="7" customFormat="false" ht="27.75" hidden="false" customHeight="true" outlineLevel="0" collapsed="false">
      <c r="A7" s="3" t="s">
        <v>164</v>
      </c>
      <c r="B7" s="3" t="n">
        <v>2</v>
      </c>
      <c r="C7" s="3" t="n">
        <v>3</v>
      </c>
      <c r="D7" s="3" t="n">
        <v>3</v>
      </c>
    </row>
    <row r="8" customFormat="false" ht="21.75" hidden="false" customHeight="true" outlineLevel="0" collapsed="false">
      <c r="A8" s="3"/>
      <c r="B8" s="3"/>
      <c r="C8" s="3"/>
      <c r="D8" s="3"/>
    </row>
    <row r="9" customFormat="false" ht="21.7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3"/>
      <c r="B10" s="3" t="s">
        <v>165</v>
      </c>
      <c r="C10" s="3" t="s">
        <v>166</v>
      </c>
      <c r="D10" s="3" t="s">
        <v>167</v>
      </c>
    </row>
    <row r="11" customFormat="false" ht="21.75" hidden="false" customHeight="true" outlineLevel="0" collapsed="false">
      <c r="A11" s="3"/>
      <c r="B11" s="3"/>
      <c r="C11" s="3"/>
      <c r="D11" s="3"/>
    </row>
    <row r="12" customFormat="false" ht="27.75" hidden="false" customHeight="true" outlineLevel="0" collapsed="false">
      <c r="A12" s="3" t="s">
        <v>16</v>
      </c>
      <c r="B12" s="3" t="s">
        <v>165</v>
      </c>
      <c r="C12" s="3" t="s">
        <v>166</v>
      </c>
      <c r="D12" s="3" t="s">
        <v>167</v>
      </c>
    </row>
    <row r="13" customFormat="false" ht="27.75" hidden="false" customHeight="true" outlineLevel="0" collapsed="false">
      <c r="A13" s="3" t="s">
        <v>20</v>
      </c>
      <c r="B13" s="3" t="n">
        <v>7</v>
      </c>
      <c r="C13" s="3" t="n">
        <v>10</v>
      </c>
      <c r="D13" s="3" t="n">
        <v>15</v>
      </c>
    </row>
    <row r="14" customFormat="false" ht="27.75" hidden="false" customHeight="true" outlineLevel="0" collapsed="false">
      <c r="A14" s="3" t="s">
        <v>22</v>
      </c>
      <c r="B14" s="3" t="n">
        <v>5</v>
      </c>
      <c r="C14" s="3" t="n">
        <v>7</v>
      </c>
      <c r="D14" s="3" t="n">
        <v>10</v>
      </c>
    </row>
    <row r="15" customFormat="false" ht="27.75" hidden="false" customHeight="true" outlineLevel="0" collapsed="false">
      <c r="A15" s="3" t="s">
        <v>23</v>
      </c>
      <c r="B15" s="3" t="n">
        <v>3</v>
      </c>
      <c r="C15" s="3" t="n">
        <v>4</v>
      </c>
      <c r="D15" s="3" t="n">
        <v>6</v>
      </c>
    </row>
    <row r="16" customFormat="false" ht="27.75" hidden="false" customHeight="true" outlineLevel="0" collapsed="false">
      <c r="A16" s="3" t="s">
        <v>24</v>
      </c>
      <c r="B16" s="3" t="n">
        <v>4</v>
      </c>
      <c r="C16" s="3" t="n">
        <v>5</v>
      </c>
      <c r="D16" s="3" t="n">
        <v>7</v>
      </c>
    </row>
    <row r="17" customFormat="false" ht="27.75" hidden="false" customHeight="true" outlineLevel="0" collapsed="false">
      <c r="A17" s="3" t="s">
        <v>25</v>
      </c>
      <c r="B17" s="3" t="n">
        <v>3</v>
      </c>
      <c r="C17" s="3" t="n">
        <v>4</v>
      </c>
      <c r="D17" s="3" t="n">
        <v>6</v>
      </c>
    </row>
    <row r="18" customFormat="false" ht="21.75" hidden="false" customHeight="true" outlineLevel="0" collapsed="false">
      <c r="A18" s="3"/>
      <c r="B18" s="3"/>
      <c r="C18" s="3"/>
      <c r="D18" s="3"/>
    </row>
    <row r="19" customFormat="false" ht="27.75" hidden="false" customHeight="true" outlineLevel="0" collapsed="false">
      <c r="A19" s="4" t="s">
        <v>168</v>
      </c>
      <c r="B19" s="5" t="s">
        <v>169</v>
      </c>
      <c r="C19" s="5"/>
      <c r="D19" s="5"/>
    </row>
    <row r="20" customFormat="false" ht="27.75" hidden="false" customHeight="true" outlineLevel="0" collapsed="false">
      <c r="A20" s="4" t="s">
        <v>170</v>
      </c>
      <c r="B20" s="5" t="s">
        <v>171</v>
      </c>
      <c r="C20" s="5"/>
      <c r="D20" s="5"/>
    </row>
    <row r="21" customFormat="false" ht="27.75" hidden="false" customHeight="true" outlineLevel="0" collapsed="false">
      <c r="A21" s="4" t="s">
        <v>172</v>
      </c>
      <c r="B21" s="5" t="s">
        <v>173</v>
      </c>
      <c r="C21" s="5"/>
      <c r="D21" s="5"/>
    </row>
    <row r="22" customFormat="false" ht="21.75" hidden="false" customHeight="true" outlineLevel="0" collapsed="false">
      <c r="A22" s="3"/>
      <c r="B22" s="3"/>
      <c r="C22" s="3"/>
      <c r="D22" s="3"/>
    </row>
    <row r="23" customFormat="false" ht="27.75" hidden="false" customHeight="true" outlineLevel="0" collapsed="false">
      <c r="A23" s="4" t="s">
        <v>25</v>
      </c>
      <c r="B23" s="5" t="s">
        <v>174</v>
      </c>
      <c r="C23" s="5"/>
      <c r="D23" s="5"/>
    </row>
    <row r="24" customFormat="false" ht="21.75" hidden="false" customHeight="true" outlineLevel="0" collapsed="false">
      <c r="A24" s="3"/>
      <c r="B24" s="3"/>
      <c r="C24" s="3"/>
      <c r="D24" s="3"/>
    </row>
    <row r="25" customFormat="false" ht="27.75" hidden="false" customHeight="true" outlineLevel="0" collapsed="false">
      <c r="A25" s="4" t="s">
        <v>175</v>
      </c>
      <c r="B25" s="5" t="s">
        <v>176</v>
      </c>
      <c r="C25" s="5"/>
      <c r="D25" s="5"/>
    </row>
    <row r="26" customFormat="false" ht="21.75" hidden="false" customHeight="true" outlineLevel="0" collapsed="false">
      <c r="A26" s="3"/>
      <c r="B26" s="3"/>
      <c r="C26" s="3"/>
      <c r="D26" s="3"/>
    </row>
    <row r="27" customFormat="false" ht="27.75" hidden="false" customHeight="true" outlineLevel="0" collapsed="false">
      <c r="A27" s="4" t="s">
        <v>28</v>
      </c>
      <c r="B27" s="5" t="s">
        <v>177</v>
      </c>
      <c r="C27" s="5"/>
      <c r="D27" s="5"/>
    </row>
    <row r="28" customFormat="false" ht="22.5" hidden="false" customHeight="true" outlineLevel="0" collapsed="false">
      <c r="A28" s="3"/>
      <c r="B28" s="3"/>
      <c r="C28" s="3"/>
      <c r="D28" s="3"/>
    </row>
    <row r="29" customFormat="false" ht="22.5" hidden="false" customHeight="true" outlineLevel="0" collapsed="false">
      <c r="A29" s="3"/>
      <c r="B29" s="3"/>
      <c r="C29" s="3"/>
      <c r="D29" s="3"/>
    </row>
    <row r="30" customFormat="false" ht="22.5" hidden="false" customHeight="true" outlineLevel="0" collapsed="false">
      <c r="A30" s="3"/>
      <c r="B30" s="3"/>
      <c r="C30" s="3"/>
      <c r="D30" s="3"/>
    </row>
    <row r="31" customFormat="false" ht="22.5" hidden="false" customHeight="true" outlineLevel="0" collapsed="false">
      <c r="A31" s="3"/>
      <c r="B31" s="3"/>
      <c r="C31" s="3"/>
      <c r="D31" s="3"/>
    </row>
  </sheetData>
  <mergeCells count="8">
    <mergeCell ref="A1:D1"/>
    <mergeCell ref="B2:D2"/>
    <mergeCell ref="B19:D19"/>
    <mergeCell ref="B20:D20"/>
    <mergeCell ref="B21:D21"/>
    <mergeCell ref="B23:D23"/>
    <mergeCell ref="B25:D25"/>
    <mergeCell ref="B27:D27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7.84"/>
    <col collapsed="false" customWidth="true" hidden="false" outlineLevel="0" max="4" min="3" style="1" width="73.73"/>
  </cols>
  <sheetData>
    <row r="1" customFormat="false" ht="27.75" hidden="false" customHeight="true" outlineLevel="0" collapsed="false">
      <c r="A1" s="2" t="s">
        <v>178</v>
      </c>
      <c r="B1" s="2"/>
      <c r="C1" s="2"/>
      <c r="D1" s="2"/>
    </row>
    <row r="2" customFormat="false" ht="21.75" hidden="false" customHeight="true" outlineLevel="0" collapsed="false">
      <c r="A2" s="3"/>
      <c r="B2" s="3"/>
      <c r="C2" s="3"/>
      <c r="D2" s="3"/>
    </row>
    <row r="3" customFormat="false" ht="60" hidden="false" customHeight="true" outlineLevel="0" collapsed="false">
      <c r="A3" s="6" t="s">
        <v>179</v>
      </c>
      <c r="B3" s="6" t="s">
        <v>180</v>
      </c>
      <c r="C3" s="6" t="s">
        <v>181</v>
      </c>
      <c r="D3" s="6" t="s">
        <v>182</v>
      </c>
    </row>
    <row r="4" customFormat="false" ht="204" hidden="false" customHeight="true" outlineLevel="0" collapsed="false">
      <c r="A4" s="3" t="s">
        <v>183</v>
      </c>
      <c r="B4" s="11" t="n">
        <v>5</v>
      </c>
      <c r="C4" s="3" t="s">
        <v>184</v>
      </c>
      <c r="D4" s="3" t="s">
        <v>185</v>
      </c>
    </row>
    <row r="5" customFormat="false" ht="156" hidden="false" customHeight="true" outlineLevel="0" collapsed="false">
      <c r="A5" s="3" t="s">
        <v>186</v>
      </c>
      <c r="B5" s="11" t="n">
        <v>3</v>
      </c>
      <c r="C5" s="3" t="s">
        <v>187</v>
      </c>
      <c r="D5" s="3" t="s">
        <v>188</v>
      </c>
    </row>
    <row r="6" customFormat="false" ht="187.5" hidden="false" customHeight="true" outlineLevel="0" collapsed="false">
      <c r="A6" s="3" t="s">
        <v>189</v>
      </c>
      <c r="B6" s="11" t="n">
        <v>0</v>
      </c>
      <c r="C6" s="3" t="s">
        <v>190</v>
      </c>
      <c r="D6" s="3" t="s">
        <v>191</v>
      </c>
    </row>
    <row r="7" customFormat="false" ht="139.5" hidden="false" customHeight="true" outlineLevel="0" collapsed="false">
      <c r="A7" s="3" t="s">
        <v>192</v>
      </c>
      <c r="B7" s="11" t="n">
        <v>2</v>
      </c>
      <c r="C7" s="3" t="s">
        <v>193</v>
      </c>
      <c r="D7" s="3" t="s">
        <v>194</v>
      </c>
    </row>
    <row r="8" customFormat="false" ht="123.75" hidden="false" customHeight="true" outlineLevel="0" collapsed="false">
      <c r="A8" s="3" t="s">
        <v>195</v>
      </c>
      <c r="B8" s="11" t="n">
        <v>1</v>
      </c>
      <c r="C8" s="3" t="s">
        <v>196</v>
      </c>
      <c r="D8" s="3" t="s">
        <v>197</v>
      </c>
    </row>
    <row r="9" customFormat="false" ht="139.5" hidden="false" customHeight="true" outlineLevel="0" collapsed="false">
      <c r="A9" s="3" t="s">
        <v>198</v>
      </c>
      <c r="B9" s="11" t="n">
        <v>5</v>
      </c>
      <c r="C9" s="3" t="s">
        <v>199</v>
      </c>
      <c r="D9" s="3" t="s">
        <v>200</v>
      </c>
    </row>
    <row r="10" customFormat="false" ht="171.75" hidden="false" customHeight="true" outlineLevel="0" collapsed="false">
      <c r="A10" s="3" t="s">
        <v>201</v>
      </c>
      <c r="B10" s="11" t="n">
        <v>4</v>
      </c>
      <c r="C10" s="3" t="s">
        <v>202</v>
      </c>
      <c r="D10" s="3" t="s">
        <v>203</v>
      </c>
    </row>
    <row r="11" customFormat="false" ht="171.75" hidden="false" customHeight="true" outlineLevel="0" collapsed="false">
      <c r="A11" s="3" t="s">
        <v>204</v>
      </c>
      <c r="B11" s="11" t="n">
        <v>4</v>
      </c>
      <c r="C11" s="3" t="s">
        <v>205</v>
      </c>
      <c r="D11" s="3" t="s">
        <v>206</v>
      </c>
    </row>
    <row r="12" customFormat="false" ht="187.5" hidden="false" customHeight="true" outlineLevel="0" collapsed="false">
      <c r="A12" s="3" t="s">
        <v>207</v>
      </c>
      <c r="B12" s="11" t="n">
        <v>2</v>
      </c>
      <c r="C12" s="3" t="s">
        <v>208</v>
      </c>
      <c r="D12" s="3" t="s">
        <v>209</v>
      </c>
    </row>
    <row r="13" customFormat="false" ht="204" hidden="false" customHeight="true" outlineLevel="0" collapsed="false">
      <c r="A13" s="3" t="s">
        <v>210</v>
      </c>
      <c r="B13" s="11" t="n">
        <v>4</v>
      </c>
      <c r="C13" s="3" t="s">
        <v>211</v>
      </c>
      <c r="D13" s="3" t="s">
        <v>212</v>
      </c>
    </row>
    <row r="14" customFormat="false" ht="156" hidden="false" customHeight="true" outlineLevel="0" collapsed="false">
      <c r="A14" s="3" t="s">
        <v>213</v>
      </c>
      <c r="B14" s="11" t="n">
        <v>1</v>
      </c>
      <c r="C14" s="3" t="s">
        <v>214</v>
      </c>
      <c r="D14" s="3" t="s">
        <v>215</v>
      </c>
    </row>
    <row r="15" customFormat="false" ht="171.75" hidden="false" customHeight="true" outlineLevel="0" collapsed="false">
      <c r="A15" s="3" t="s">
        <v>216</v>
      </c>
      <c r="B15" s="11" t="n">
        <v>1</v>
      </c>
      <c r="C15" s="3" t="s">
        <v>217</v>
      </c>
      <c r="D15" s="3" t="s">
        <v>218</v>
      </c>
    </row>
    <row r="16" customFormat="false" ht="123.75" hidden="false" customHeight="true" outlineLevel="0" collapsed="false">
      <c r="A16" s="3" t="s">
        <v>219</v>
      </c>
      <c r="B16" s="11" t="n">
        <v>2</v>
      </c>
      <c r="C16" s="3" t="s">
        <v>220</v>
      </c>
      <c r="D16" s="3" t="s">
        <v>221</v>
      </c>
    </row>
    <row r="17" customFormat="false" ht="219.75" hidden="false" customHeight="true" outlineLevel="0" collapsed="false">
      <c r="A17" s="3" t="s">
        <v>222</v>
      </c>
      <c r="B17" s="11" t="n">
        <v>4</v>
      </c>
      <c r="C17" s="3" t="s">
        <v>223</v>
      </c>
      <c r="D17" s="3" t="s">
        <v>224</v>
      </c>
    </row>
    <row r="18" customFormat="false" ht="21.75" hidden="false" customHeight="true" outlineLevel="0" collapsed="false">
      <c r="A18" s="3"/>
      <c r="B18" s="3"/>
      <c r="C18" s="3"/>
      <c r="D18" s="3"/>
    </row>
    <row r="19" customFormat="false" ht="27.75" hidden="false" customHeight="true" outlineLevel="0" collapsed="false">
      <c r="A19" s="3" t="s">
        <v>27</v>
      </c>
      <c r="B19" s="7" t="n">
        <f aca="false">SUM(B4:B17)</f>
        <v>38</v>
      </c>
      <c r="C19" s="3"/>
      <c r="D19" s="3"/>
    </row>
    <row r="20" customFormat="false" ht="27.75" hidden="false" customHeight="true" outlineLevel="0" collapsed="false">
      <c r="A20" s="3" t="s">
        <v>225</v>
      </c>
      <c r="B20" s="12" t="n">
        <v>0.65</v>
      </c>
      <c r="C20" s="3"/>
      <c r="D20" s="3"/>
    </row>
    <row r="21" customFormat="false" ht="27.75" hidden="false" customHeight="true" outlineLevel="0" collapsed="false">
      <c r="A21" s="3" t="s">
        <v>226</v>
      </c>
      <c r="B21" s="12" t="n">
        <v>0.01</v>
      </c>
      <c r="C21" s="3"/>
      <c r="D21" s="3"/>
    </row>
    <row r="22" customFormat="false" ht="27.75" hidden="false" customHeight="true" outlineLevel="0" collapsed="false">
      <c r="A22" s="3" t="s">
        <v>28</v>
      </c>
      <c r="B22" s="8" t="n">
        <f aca="false">B20+B21*B19</f>
        <v>1.03</v>
      </c>
      <c r="C22" s="3"/>
      <c r="D22" s="3"/>
    </row>
    <row r="23" customFormat="false" ht="27.75" hidden="false" customHeight="true" outlineLevel="0" collapsed="false">
      <c r="A23" s="3" t="s">
        <v>26</v>
      </c>
      <c r="B23" s="8" t="n">
        <f aca="false">Resumo!B10</f>
        <v>283</v>
      </c>
      <c r="C23" s="3"/>
      <c r="D23" s="3"/>
    </row>
    <row r="24" customFormat="false" ht="27.75" hidden="false" customHeight="true" outlineLevel="0" collapsed="false">
      <c r="A24" s="3" t="s">
        <v>29</v>
      </c>
      <c r="B24" s="8" t="n">
        <f aca="false">B23*B22</f>
        <v>291.49</v>
      </c>
      <c r="C24" s="3"/>
      <c r="D24" s="3"/>
    </row>
    <row r="25" customFormat="false" ht="21.75" hidden="false" customHeight="true" outlineLevel="0" collapsed="false">
      <c r="A25" s="3"/>
      <c r="B25" s="12"/>
      <c r="C25" s="3"/>
      <c r="D25" s="3"/>
    </row>
    <row r="26" customFormat="false" ht="21.75" hidden="false" customHeight="true" outlineLevel="0" collapsed="false">
      <c r="A26" s="3"/>
      <c r="B26" s="12"/>
      <c r="C26" s="3"/>
      <c r="D26" s="3"/>
    </row>
    <row r="27" customFormat="false" ht="27.75" hidden="false" customHeight="true" outlineLevel="0" collapsed="false">
      <c r="A27" s="3" t="s">
        <v>227</v>
      </c>
      <c r="B27" s="13" t="n">
        <v>10</v>
      </c>
      <c r="C27" s="14" t="s">
        <v>228</v>
      </c>
      <c r="D27" s="14"/>
    </row>
    <row r="28" customFormat="false" ht="27.75" hidden="false" customHeight="true" outlineLevel="0" collapsed="false">
      <c r="A28" s="3" t="s">
        <v>3</v>
      </c>
      <c r="B28" s="13" t="n">
        <v>3</v>
      </c>
      <c r="C28" s="14" t="s">
        <v>229</v>
      </c>
      <c r="D28" s="14"/>
    </row>
    <row r="29" customFormat="false" ht="27.75" hidden="false" customHeight="true" outlineLevel="0" collapsed="false">
      <c r="A29" s="3" t="s">
        <v>230</v>
      </c>
      <c r="B29" s="13" t="n">
        <v>8</v>
      </c>
      <c r="C29" s="14" t="s">
        <v>231</v>
      </c>
      <c r="D29" s="14"/>
    </row>
    <row r="30" customFormat="false" ht="27.75" hidden="false" customHeight="true" outlineLevel="0" collapsed="false">
      <c r="A30" s="3" t="s">
        <v>232</v>
      </c>
      <c r="B30" s="15" t="n">
        <v>0.75</v>
      </c>
      <c r="C30" s="14" t="s">
        <v>233</v>
      </c>
      <c r="D30" s="14"/>
    </row>
    <row r="31" customFormat="false" ht="27.75" hidden="false" customHeight="true" outlineLevel="0" collapsed="false">
      <c r="A31" s="3" t="s">
        <v>234</v>
      </c>
      <c r="B31" s="13" t="n">
        <v>25</v>
      </c>
      <c r="C31" s="14" t="s">
        <v>235</v>
      </c>
      <c r="D31" s="14"/>
    </row>
    <row r="32" customFormat="false" ht="27.75" hidden="false" customHeight="true" outlineLevel="0" collapsed="false">
      <c r="A32" s="3" t="s">
        <v>236</v>
      </c>
      <c r="B32" s="13" t="n">
        <v>5</v>
      </c>
      <c r="C32" s="14" t="s">
        <v>237</v>
      </c>
      <c r="D32" s="14"/>
    </row>
    <row r="33" customFormat="false" ht="27.75" hidden="false" customHeight="true" outlineLevel="0" collapsed="false">
      <c r="A33" s="3" t="s">
        <v>238</v>
      </c>
      <c r="B33" s="15" t="n">
        <v>0</v>
      </c>
      <c r="C33" s="14" t="s">
        <v>239</v>
      </c>
      <c r="D33" s="14"/>
    </row>
    <row r="34" customFormat="false" ht="27.75" hidden="false" customHeight="true" outlineLevel="0" collapsed="false">
      <c r="A34" s="3" t="s">
        <v>240</v>
      </c>
      <c r="B34" s="13" t="n">
        <v>0</v>
      </c>
      <c r="C34" s="14" t="s">
        <v>241</v>
      </c>
      <c r="D34" s="14"/>
    </row>
    <row r="35" customFormat="false" ht="21.75" hidden="false" customHeight="true" outlineLevel="0" collapsed="false">
      <c r="A35" s="3"/>
      <c r="B35" s="12"/>
      <c r="C35" s="3"/>
      <c r="D35" s="3"/>
    </row>
    <row r="36" customFormat="false" ht="27.75" hidden="false" customHeight="true" outlineLevel="0" collapsed="false">
      <c r="A36" s="3" t="s">
        <v>242</v>
      </c>
      <c r="B36" s="8" t="n">
        <f aca="false">B29*B30</f>
        <v>6</v>
      </c>
      <c r="C36" s="14" t="s">
        <v>243</v>
      </c>
      <c r="D36" s="14"/>
    </row>
    <row r="37" customFormat="false" ht="27.75" hidden="false" customHeight="true" outlineLevel="0" collapsed="false">
      <c r="A37" s="3" t="s">
        <v>244</v>
      </c>
      <c r="B37" s="8" t="n">
        <f aca="false">B24*B27</f>
        <v>2914.9</v>
      </c>
      <c r="C37" s="14" t="s">
        <v>245</v>
      </c>
      <c r="D37" s="14"/>
    </row>
    <row r="38" customFormat="false" ht="27.75" hidden="false" customHeight="true" outlineLevel="0" collapsed="false">
      <c r="A38" s="3" t="s">
        <v>246</v>
      </c>
      <c r="B38" s="8" t="n">
        <f aca="false">B37*B33</f>
        <v>0</v>
      </c>
      <c r="C38" s="14" t="s">
        <v>245</v>
      </c>
      <c r="D38" s="14"/>
    </row>
    <row r="39" customFormat="false" ht="27.75" hidden="false" customHeight="true" outlineLevel="0" collapsed="false">
      <c r="A39" s="3" t="s">
        <v>247</v>
      </c>
      <c r="B39" s="8" t="n">
        <f aca="false">SUM(B37:B38)</f>
        <v>2914.9</v>
      </c>
      <c r="C39" s="14" t="s">
        <v>245</v>
      </c>
      <c r="D39" s="14"/>
    </row>
    <row r="40" customFormat="false" ht="27.75" hidden="false" customHeight="true" outlineLevel="0" collapsed="false">
      <c r="A40" s="3" t="s">
        <v>248</v>
      </c>
      <c r="B40" s="8" t="n">
        <f aca="false">B28*B36</f>
        <v>18</v>
      </c>
      <c r="C40" s="14" t="s">
        <v>249</v>
      </c>
      <c r="D40" s="14"/>
    </row>
    <row r="41" customFormat="false" ht="27.75" hidden="false" customHeight="true" outlineLevel="0" collapsed="false">
      <c r="A41" s="3" t="s">
        <v>250</v>
      </c>
      <c r="B41" s="8" t="n">
        <f aca="false">B39/B40</f>
        <v>161.938888888889</v>
      </c>
      <c r="C41" s="14" t="s">
        <v>251</v>
      </c>
      <c r="D41" s="14"/>
    </row>
    <row r="42" customFormat="false" ht="27.75" hidden="false" customHeight="true" outlineLevel="0" collapsed="false">
      <c r="A42" s="3" t="s">
        <v>252</v>
      </c>
      <c r="B42" s="8" t="n">
        <f aca="false">ROUNDUP(B41,0)</f>
        <v>162</v>
      </c>
      <c r="C42" s="14" t="s">
        <v>253</v>
      </c>
      <c r="D42" s="14"/>
    </row>
    <row r="43" customFormat="false" ht="27.75" hidden="false" customHeight="true" outlineLevel="0" collapsed="false">
      <c r="A43" s="3" t="s">
        <v>254</v>
      </c>
      <c r="B43" s="8" t="n">
        <f aca="false">B42/B32</f>
        <v>32.4</v>
      </c>
      <c r="C43" s="14" t="s">
        <v>255</v>
      </c>
      <c r="D43" s="14"/>
    </row>
    <row r="44" customFormat="false" ht="27.75" hidden="false" customHeight="true" outlineLevel="0" collapsed="false">
      <c r="A44" s="3" t="s">
        <v>256</v>
      </c>
      <c r="B44" s="8" t="n">
        <f aca="false">B39*B31+B34</f>
        <v>72872.5</v>
      </c>
      <c r="C44" s="14" t="s">
        <v>257</v>
      </c>
      <c r="D44" s="14"/>
    </row>
    <row r="45" customFormat="false" ht="21.75" hidden="false" customHeight="true" outlineLevel="0" collapsed="false">
      <c r="A45" s="3"/>
      <c r="B45" s="3"/>
      <c r="C45" s="3"/>
      <c r="D45" s="3"/>
    </row>
    <row r="46" customFormat="false" ht="27.75" hidden="false" customHeight="true" outlineLevel="0" collapsed="false">
      <c r="A46" s="4" t="s">
        <v>258</v>
      </c>
      <c r="B46" s="5" t="s">
        <v>259</v>
      </c>
      <c r="C46" s="5"/>
      <c r="D46" s="5"/>
    </row>
    <row r="47" customFormat="false" ht="21.75" hidden="false" customHeight="true" outlineLevel="0" collapsed="false">
      <c r="A47" s="3"/>
      <c r="B47" s="3"/>
      <c r="C47" s="3"/>
      <c r="D47" s="3"/>
    </row>
    <row r="48" customFormat="false" ht="43.5" hidden="false" customHeight="true" outlineLevel="0" collapsed="false">
      <c r="A48" s="4" t="s">
        <v>260</v>
      </c>
      <c r="B48" s="5" t="s">
        <v>261</v>
      </c>
      <c r="C48" s="5"/>
      <c r="D48" s="5"/>
    </row>
    <row r="49" customFormat="false" ht="22.5" hidden="false" customHeight="true" outlineLevel="0" collapsed="false">
      <c r="A49" s="3"/>
      <c r="B49" s="3"/>
      <c r="C49" s="3"/>
      <c r="D49" s="3"/>
    </row>
    <row r="50" customFormat="false" ht="22.5" hidden="false" customHeight="true" outlineLevel="0" collapsed="false">
      <c r="A50" s="3"/>
      <c r="B50" s="3"/>
      <c r="C50" s="3"/>
      <c r="D50" s="3"/>
    </row>
    <row r="51" customFormat="false" ht="22.5" hidden="false" customHeight="true" outlineLevel="0" collapsed="false">
      <c r="A51" s="3"/>
      <c r="B51" s="3"/>
      <c r="C51" s="3"/>
      <c r="D51" s="3"/>
    </row>
    <row r="52" customFormat="false" ht="22.5" hidden="false" customHeight="true" outlineLevel="0" collapsed="false">
      <c r="A52" s="3"/>
      <c r="B52" s="3"/>
      <c r="C52" s="3"/>
      <c r="D52" s="3"/>
    </row>
  </sheetData>
  <mergeCells count="20">
    <mergeCell ref="A1:D1"/>
    <mergeCell ref="C27:D27"/>
    <mergeCell ref="C28:D28"/>
    <mergeCell ref="C29:D29"/>
    <mergeCell ref="C30:D30"/>
    <mergeCell ref="C31:D31"/>
    <mergeCell ref="C32:D32"/>
    <mergeCell ref="C33:D33"/>
    <mergeCell ref="C34:D3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B46:D46"/>
    <mergeCell ref="B48:D48"/>
  </mergeCells>
  <dataValidations count="3">
    <dataValidation allowBlank="false" error="Informe um inteiro de 0 a 5." errorStyle="stop" errorTitle="Nota inválida" operator="between" showDropDown="false" showErrorMessage="true" showInputMessage="false" sqref="B4:B17" type="whole">
      <formula1>0</formula1>
      <formula2>5</formula2>
    </dataValidation>
    <dataValidation allowBlank="false" error="Informe um valor maior que zero." errorStyle="stop" operator="greaterThan" showDropDown="false" showErrorMessage="true" showInputMessage="false" sqref="B27:B30 B32" type="decimal">
      <formula1>0</formula1>
      <formula2>0</formula2>
    </dataValidation>
    <dataValidation allowBlank="false" error="Informe um valor não negativo." errorStyle="stop" operator="greaterThanOrEqual" showDropDown="false" showErrorMessage="true" showInputMessage="false" sqref="B31 B33:B34" type="decimal">
      <formula1>0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1" manualBreakCount="1">
    <brk id="18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262</v>
      </c>
      <c r="B1" s="2"/>
      <c r="C1" s="2"/>
      <c r="D1" s="2"/>
    </row>
    <row r="2" customFormat="false" ht="27.75" hidden="false" customHeight="true" outlineLevel="0" collapsed="false">
      <c r="A2" s="4" t="s">
        <v>263</v>
      </c>
      <c r="B2" s="5" t="s">
        <v>264</v>
      </c>
      <c r="C2" s="5"/>
      <c r="D2" s="5"/>
    </row>
    <row r="3" customFormat="false" ht="21.75" hidden="false" customHeight="true" outlineLevel="0" collapsed="false">
      <c r="A3" s="3"/>
      <c r="B3" s="3"/>
      <c r="C3" s="3"/>
      <c r="D3" s="3"/>
    </row>
    <row r="4" customFormat="false" ht="27.75" hidden="false" customHeight="true" outlineLevel="0" collapsed="false">
      <c r="A4" s="6" t="s">
        <v>265</v>
      </c>
      <c r="B4" s="6" t="s">
        <v>266</v>
      </c>
      <c r="C4" s="6" t="s">
        <v>267</v>
      </c>
      <c r="D4" s="6" t="s">
        <v>268</v>
      </c>
    </row>
    <row r="5" customFormat="false" ht="27.75" hidden="false" customHeight="true" outlineLevel="0" collapsed="false">
      <c r="A5" s="3" t="s">
        <v>269</v>
      </c>
      <c r="B5" s="12" t="n">
        <v>5</v>
      </c>
      <c r="C5" s="12" t="n">
        <v>22</v>
      </c>
      <c r="D5" s="8" t="n">
        <f aca="false">ROUND(B5*C5,2)</f>
        <v>110</v>
      </c>
    </row>
    <row r="6" customFormat="false" ht="43.5" hidden="false" customHeight="true" outlineLevel="0" collapsed="false">
      <c r="A6" s="3" t="s">
        <v>270</v>
      </c>
      <c r="B6" s="12" t="n">
        <v>3</v>
      </c>
      <c r="C6" s="12" t="n">
        <v>7</v>
      </c>
      <c r="D6" s="8" t="n">
        <f aca="false">SUM(B6:C6)</f>
        <v>10</v>
      </c>
    </row>
    <row r="7" customFormat="false" ht="27.75" hidden="false" customHeight="true" outlineLevel="0" collapsed="false">
      <c r="A7" s="3" t="s">
        <v>271</v>
      </c>
      <c r="B7" s="12" t="n">
        <v>3</v>
      </c>
      <c r="C7" s="12" t="n">
        <v>7</v>
      </c>
      <c r="D7" s="8" t="n">
        <f aca="false">SUM(B7:C7)</f>
        <v>10</v>
      </c>
    </row>
    <row r="8" customFormat="false" ht="27.75" hidden="false" customHeight="true" outlineLevel="0" collapsed="false">
      <c r="A8" s="3" t="s">
        <v>272</v>
      </c>
      <c r="B8" s="12" t="n">
        <v>12</v>
      </c>
      <c r="C8" s="12" t="n">
        <v>10</v>
      </c>
      <c r="D8" s="16" t="n">
        <f aca="false">B8/C8</f>
        <v>1.2</v>
      </c>
    </row>
    <row r="9" customFormat="false" ht="27.75" hidden="false" customHeight="true" outlineLevel="0" collapsed="false">
      <c r="A9" s="3" t="s">
        <v>273</v>
      </c>
      <c r="B9" s="12" t="n">
        <v>1.44</v>
      </c>
      <c r="C9" s="12" t="n">
        <v>0.015</v>
      </c>
      <c r="D9" s="8" t="n">
        <f aca="false">B9-C9</f>
        <v>1.425</v>
      </c>
    </row>
    <row r="10" customFormat="false" ht="27.75" hidden="false" customHeight="true" outlineLevel="0" collapsed="false">
      <c r="A10" s="3" t="s">
        <v>274</v>
      </c>
      <c r="B10" s="8" t="n">
        <f aca="false">D9</f>
        <v>1.425</v>
      </c>
      <c r="C10" s="12" t="n">
        <v>29.9</v>
      </c>
      <c r="D10" s="8" t="n">
        <f aca="false">ROUND(B10*C10,2)</f>
        <v>42.61</v>
      </c>
    </row>
    <row r="11" customFormat="false" ht="27.75" hidden="false" customHeight="true" outlineLevel="0" collapsed="false">
      <c r="A11" s="3" t="s">
        <v>275</v>
      </c>
      <c r="B11" s="12" t="n">
        <v>89.9</v>
      </c>
      <c r="C11" s="12" t="n">
        <v>249.9</v>
      </c>
      <c r="D11" s="8" t="n">
        <f aca="false">ROUND(B11-C11,2)</f>
        <v>-160</v>
      </c>
    </row>
    <row r="12" customFormat="false" ht="27.75" hidden="false" customHeight="true" outlineLevel="0" collapsed="false">
      <c r="A12" s="3" t="s">
        <v>276</v>
      </c>
      <c r="B12" s="8" t="n">
        <f aca="false">D11</f>
        <v>-160</v>
      </c>
      <c r="C12" s="8" t="n">
        <f aca="false">C11</f>
        <v>249.9</v>
      </c>
      <c r="D12" s="17" t="n">
        <f aca="false">IF(C12=0,"Não aplicável",B12/C12)</f>
        <v>-0.640256102440976</v>
      </c>
    </row>
    <row r="13" customFormat="false" ht="27.75" hidden="false" customHeight="true" outlineLevel="0" collapsed="false">
      <c r="A13" s="3" t="s">
        <v>277</v>
      </c>
      <c r="B13" s="12" t="n">
        <v>1</v>
      </c>
      <c r="C13" s="12" t="n">
        <v>0</v>
      </c>
      <c r="D13" s="8" t="str">
        <f aca="false">IF(B13&gt;C13,"Estornado","Sem estorno")</f>
        <v>Estornado</v>
      </c>
    </row>
    <row r="14" customFormat="false" ht="21.75" hidden="false" customHeight="true" outlineLevel="0" collapsed="false">
      <c r="A14" s="3"/>
      <c r="B14" s="3"/>
      <c r="C14" s="3"/>
      <c r="D14" s="3"/>
    </row>
    <row r="15" customFormat="false" ht="21.75" hidden="false" customHeight="true" outlineLevel="0" collapsed="false">
      <c r="A15" s="3"/>
      <c r="B15" s="3"/>
      <c r="C15" s="3"/>
      <c r="D15" s="3"/>
    </row>
    <row r="16" customFormat="false" ht="27.75" hidden="false" customHeight="true" outlineLevel="0" collapsed="false">
      <c r="A16" s="4" t="s">
        <v>139</v>
      </c>
      <c r="B16" s="5" t="s">
        <v>278</v>
      </c>
      <c r="C16" s="5"/>
      <c r="D16" s="5"/>
    </row>
    <row r="17" customFormat="false" ht="21.75" hidden="false" customHeight="true" outlineLevel="0" collapsed="false">
      <c r="A17" s="3"/>
      <c r="B17" s="3"/>
      <c r="C17" s="3"/>
      <c r="D17" s="3"/>
    </row>
    <row r="18" customFormat="false" ht="27.75" hidden="false" customHeight="true" outlineLevel="0" collapsed="false">
      <c r="A18" s="4" t="s">
        <v>141</v>
      </c>
      <c r="B18" s="5" t="s">
        <v>279</v>
      </c>
      <c r="C18" s="5"/>
      <c r="D18" s="5"/>
    </row>
    <row r="19" customFormat="false" ht="21.75" hidden="false" customHeight="true" outlineLevel="0" collapsed="false">
      <c r="A19" s="3"/>
      <c r="B19" s="3"/>
      <c r="C19" s="3"/>
      <c r="D19" s="3"/>
    </row>
    <row r="20" customFormat="false" ht="27.75" hidden="false" customHeight="true" outlineLevel="0" collapsed="false">
      <c r="A20" s="4" t="s">
        <v>145</v>
      </c>
      <c r="B20" s="5" t="s">
        <v>280</v>
      </c>
      <c r="C20" s="5"/>
      <c r="D20" s="5"/>
    </row>
    <row r="21" customFormat="false" ht="21.75" hidden="false" customHeight="true" outlineLevel="0" collapsed="false">
      <c r="A21" s="3"/>
      <c r="B21" s="3"/>
      <c r="C21" s="3"/>
      <c r="D21" s="3"/>
    </row>
    <row r="22" customFormat="false" ht="43.5" hidden="false" customHeight="true" outlineLevel="0" collapsed="false">
      <c r="A22" s="4" t="s">
        <v>147</v>
      </c>
      <c r="B22" s="5" t="s">
        <v>281</v>
      </c>
      <c r="C22" s="5"/>
      <c r="D22" s="5"/>
    </row>
    <row r="23" customFormat="false" ht="21.75" hidden="false" customHeight="true" outlineLevel="0" collapsed="false">
      <c r="A23" s="3"/>
      <c r="B23" s="3"/>
      <c r="C23" s="3"/>
      <c r="D23" s="3"/>
    </row>
    <row r="24" customFormat="false" ht="43.5" hidden="false" customHeight="true" outlineLevel="0" collapsed="false">
      <c r="A24" s="4" t="s">
        <v>149</v>
      </c>
      <c r="B24" s="5" t="s">
        <v>282</v>
      </c>
      <c r="C24" s="5"/>
      <c r="D24" s="5"/>
    </row>
    <row r="25" customFormat="false" ht="21.75" hidden="false" customHeight="true" outlineLevel="0" collapsed="false">
      <c r="A25" s="3"/>
      <c r="B25" s="3"/>
      <c r="C25" s="3"/>
      <c r="D25" s="3"/>
    </row>
    <row r="26" customFormat="false" ht="27.75" hidden="false" customHeight="true" outlineLevel="0" collapsed="false">
      <c r="A26" s="4" t="s">
        <v>151</v>
      </c>
      <c r="B26" s="5" t="s">
        <v>283</v>
      </c>
      <c r="C26" s="5"/>
      <c r="D26" s="5"/>
    </row>
    <row r="27" customFormat="false" ht="21.75" hidden="false" customHeight="true" outlineLevel="0" collapsed="false">
      <c r="A27" s="3"/>
      <c r="B27" s="3"/>
      <c r="C27" s="3"/>
      <c r="D27" s="3"/>
    </row>
    <row r="28" customFormat="false" ht="27.75" hidden="false" customHeight="true" outlineLevel="0" collapsed="false">
      <c r="A28" s="4" t="s">
        <v>284</v>
      </c>
      <c r="B28" s="5" t="s">
        <v>285</v>
      </c>
      <c r="C28" s="5"/>
      <c r="D28" s="5"/>
    </row>
    <row r="29" customFormat="false" ht="22.5" hidden="false" customHeight="true" outlineLevel="0" collapsed="false">
      <c r="A29" s="3"/>
      <c r="B29" s="3"/>
      <c r="C29" s="3"/>
      <c r="D29" s="3"/>
    </row>
    <row r="30" customFormat="false" ht="22.5" hidden="false" customHeight="true" outlineLevel="0" collapsed="false">
      <c r="A30" s="3"/>
      <c r="B30" s="3"/>
      <c r="C30" s="3"/>
      <c r="D30" s="3"/>
    </row>
    <row r="31" customFormat="false" ht="22.5" hidden="false" customHeight="true" outlineLevel="0" collapsed="false">
      <c r="A31" s="3"/>
      <c r="B31" s="3"/>
      <c r="C31" s="3"/>
      <c r="D31" s="3"/>
    </row>
    <row r="32" customFormat="false" ht="22.5" hidden="false" customHeight="true" outlineLevel="0" collapsed="false">
      <c r="A32" s="3"/>
      <c r="B32" s="3"/>
      <c r="C32" s="3"/>
      <c r="D32" s="3"/>
    </row>
    <row r="33" customFormat="false" ht="22.5" hidden="false" customHeight="true" outlineLevel="0" collapsed="false">
      <c r="A33" s="3"/>
      <c r="B33" s="3"/>
      <c r="C33" s="3"/>
      <c r="D33" s="3"/>
    </row>
    <row r="34" customFormat="false" ht="22.5" hidden="false" customHeight="true" outlineLevel="0" collapsed="false">
      <c r="A34" s="3"/>
      <c r="B34" s="3"/>
      <c r="C34" s="3"/>
      <c r="D34" s="3"/>
    </row>
    <row r="35" customFormat="false" ht="22.5" hidden="false" customHeight="true" outlineLevel="0" collapsed="false">
      <c r="A35" s="3"/>
      <c r="B35" s="3"/>
      <c r="C35" s="3"/>
      <c r="D35" s="3"/>
    </row>
    <row r="36" customFormat="false" ht="22.5" hidden="false" customHeight="true" outlineLevel="0" collapsed="false">
      <c r="A36" s="3"/>
      <c r="B36" s="3"/>
      <c r="C36" s="3"/>
      <c r="D36" s="3"/>
    </row>
    <row r="37" customFormat="false" ht="22.5" hidden="false" customHeight="true" outlineLevel="0" collapsed="false">
      <c r="A37" s="3"/>
      <c r="B37" s="3"/>
      <c r="C37" s="3"/>
      <c r="D37" s="3"/>
    </row>
    <row r="38" customFormat="false" ht="22.5" hidden="false" customHeight="true" outlineLevel="0" collapsed="false">
      <c r="A38" s="3"/>
      <c r="B38" s="3"/>
      <c r="C38" s="3"/>
      <c r="D38" s="3"/>
    </row>
    <row r="39" customFormat="false" ht="22.5" hidden="false" customHeight="true" outlineLevel="0" collapsed="false">
      <c r="A39" s="3"/>
      <c r="B39" s="3"/>
      <c r="C39" s="3"/>
      <c r="D39" s="3"/>
    </row>
    <row r="40" customFormat="false" ht="22.5" hidden="false" customHeight="true" outlineLevel="0" collapsed="false">
      <c r="A40" s="3"/>
      <c r="B40" s="3"/>
      <c r="C40" s="3"/>
      <c r="D40" s="3"/>
    </row>
  </sheetData>
  <mergeCells count="9">
    <mergeCell ref="A1:D1"/>
    <mergeCell ref="B2:D2"/>
    <mergeCell ref="B16:D16"/>
    <mergeCell ref="B18:D18"/>
    <mergeCell ref="B20:D20"/>
    <mergeCell ref="B22:D22"/>
    <mergeCell ref="B24:D24"/>
    <mergeCell ref="B26:D26"/>
    <mergeCell ref="B28:D28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286</v>
      </c>
      <c r="B1" s="2"/>
      <c r="C1" s="2"/>
      <c r="D1" s="2"/>
    </row>
    <row r="2" customFormat="false" ht="21.75" hidden="false" customHeight="true" outlineLevel="0" collapsed="false">
      <c r="A2" s="3"/>
      <c r="B2" s="3"/>
      <c r="C2" s="3"/>
      <c r="D2" s="3"/>
    </row>
    <row r="3" customFormat="false" ht="43.5" hidden="false" customHeight="true" outlineLevel="0" collapsed="false">
      <c r="A3" s="4" t="s">
        <v>287</v>
      </c>
      <c r="B3" s="5" t="s">
        <v>288</v>
      </c>
      <c r="C3" s="5"/>
      <c r="D3" s="5"/>
    </row>
    <row r="4" customFormat="false" ht="21.75" hidden="false" customHeight="true" outlineLevel="0" collapsed="false">
      <c r="A4" s="3"/>
      <c r="B4" s="3"/>
      <c r="C4" s="3"/>
      <c r="D4" s="3"/>
    </row>
    <row r="5" customFormat="false" ht="43.5" hidden="false" customHeight="true" outlineLevel="0" collapsed="false">
      <c r="A5" s="4" t="s">
        <v>289</v>
      </c>
      <c r="B5" s="5" t="s">
        <v>290</v>
      </c>
      <c r="C5" s="5"/>
      <c r="D5" s="5"/>
    </row>
    <row r="6" customFormat="false" ht="21.75" hidden="false" customHeight="true" outlineLevel="0" collapsed="false">
      <c r="A6" s="3"/>
      <c r="B6" s="3"/>
      <c r="C6" s="3"/>
      <c r="D6" s="3"/>
    </row>
    <row r="7" customFormat="false" ht="43.5" hidden="false" customHeight="true" outlineLevel="0" collapsed="false">
      <c r="A7" s="4" t="s">
        <v>291</v>
      </c>
      <c r="B7" s="5" t="s">
        <v>292</v>
      </c>
      <c r="C7" s="5"/>
      <c r="D7" s="5"/>
    </row>
    <row r="8" customFormat="false" ht="21.75" hidden="false" customHeight="true" outlineLevel="0" collapsed="false">
      <c r="A8" s="3"/>
      <c r="B8" s="3"/>
      <c r="C8" s="3"/>
      <c r="D8" s="3"/>
    </row>
    <row r="9" customFormat="false" ht="43.5" hidden="false" customHeight="true" outlineLevel="0" collapsed="false">
      <c r="A9" s="4" t="s">
        <v>293</v>
      </c>
      <c r="B9" s="5" t="s">
        <v>294</v>
      </c>
      <c r="C9" s="5"/>
      <c r="D9" s="5"/>
    </row>
    <row r="10" customFormat="false" ht="21.75" hidden="false" customHeight="true" outlineLevel="0" collapsed="false">
      <c r="A10" s="3"/>
      <c r="B10" s="3"/>
      <c r="C10" s="3"/>
      <c r="D10" s="3"/>
    </row>
    <row r="11" customFormat="false" ht="43.5" hidden="false" customHeight="true" outlineLevel="0" collapsed="false">
      <c r="A11" s="4" t="s">
        <v>295</v>
      </c>
      <c r="B11" s="5" t="s">
        <v>296</v>
      </c>
      <c r="C11" s="5"/>
      <c r="D11" s="5"/>
    </row>
    <row r="12" customFormat="false" ht="21.75" hidden="false" customHeight="true" outlineLevel="0" collapsed="false">
      <c r="A12" s="3"/>
      <c r="B12" s="3"/>
      <c r="C12" s="3"/>
      <c r="D12" s="3"/>
    </row>
    <row r="13" customFormat="false" ht="43.5" hidden="false" customHeight="true" outlineLevel="0" collapsed="false">
      <c r="A13" s="4" t="s">
        <v>297</v>
      </c>
      <c r="B13" s="5" t="s">
        <v>298</v>
      </c>
      <c r="C13" s="5"/>
      <c r="D13" s="5"/>
    </row>
    <row r="14" customFormat="false" ht="21.75" hidden="false" customHeight="true" outlineLevel="0" collapsed="false">
      <c r="A14" s="3"/>
      <c r="B14" s="3"/>
      <c r="C14" s="3"/>
      <c r="D14" s="3"/>
    </row>
    <row r="15" customFormat="false" ht="43.5" hidden="false" customHeight="true" outlineLevel="0" collapsed="false">
      <c r="A15" s="4" t="s">
        <v>25</v>
      </c>
      <c r="B15" s="5" t="s">
        <v>299</v>
      </c>
      <c r="C15" s="5"/>
      <c r="D15" s="5"/>
    </row>
    <row r="16" customFormat="false" ht="21.75" hidden="false" customHeight="true" outlineLevel="0" collapsed="false">
      <c r="A16" s="3"/>
      <c r="B16" s="3"/>
      <c r="C16" s="3"/>
      <c r="D16" s="3"/>
    </row>
    <row r="17" customFormat="false" ht="43.5" hidden="false" customHeight="true" outlineLevel="0" collapsed="false">
      <c r="A17" s="4" t="s">
        <v>300</v>
      </c>
      <c r="B17" s="5" t="s">
        <v>301</v>
      </c>
      <c r="C17" s="5"/>
      <c r="D17" s="5"/>
    </row>
    <row r="18" customFormat="false" ht="21.75" hidden="false" customHeight="true" outlineLevel="0" collapsed="false">
      <c r="A18" s="3"/>
      <c r="B18" s="3"/>
      <c r="C18" s="3"/>
      <c r="D18" s="3"/>
    </row>
    <row r="19" customFormat="false" ht="43.5" hidden="false" customHeight="true" outlineLevel="0" collapsed="false">
      <c r="A19" s="4" t="s">
        <v>302</v>
      </c>
      <c r="B19" s="5" t="s">
        <v>303</v>
      </c>
      <c r="C19" s="5"/>
      <c r="D19" s="5"/>
    </row>
    <row r="20" customFormat="false" ht="21.75" hidden="false" customHeight="true" outlineLevel="0" collapsed="false">
      <c r="A20" s="3"/>
      <c r="B20" s="3"/>
      <c r="C20" s="3"/>
      <c r="D20" s="3"/>
    </row>
    <row r="21" customFormat="false" ht="27.75" hidden="false" customHeight="true" outlineLevel="0" collapsed="false">
      <c r="A21" s="4" t="s">
        <v>304</v>
      </c>
      <c r="B21" s="5" t="s">
        <v>305</v>
      </c>
      <c r="C21" s="5"/>
      <c r="D21" s="5"/>
    </row>
    <row r="22" customFormat="false" ht="21.75" hidden="false" customHeight="true" outlineLevel="0" collapsed="false">
      <c r="A22" s="3"/>
      <c r="B22" s="3"/>
      <c r="C22" s="3"/>
      <c r="D22" s="3"/>
    </row>
    <row r="23" customFormat="false" ht="43.5" hidden="false" customHeight="true" outlineLevel="0" collapsed="false">
      <c r="A23" s="4" t="s">
        <v>306</v>
      </c>
      <c r="B23" s="5" t="s">
        <v>307</v>
      </c>
      <c r="C23" s="5"/>
      <c r="D23" s="5"/>
    </row>
    <row r="24" customFormat="false" ht="21.75" hidden="false" customHeight="true" outlineLevel="0" collapsed="false">
      <c r="A24" s="3"/>
      <c r="B24" s="3"/>
      <c r="C24" s="3"/>
      <c r="D24" s="3"/>
    </row>
    <row r="25" customFormat="false" ht="43.5" hidden="false" customHeight="true" outlineLevel="0" collapsed="false">
      <c r="A25" s="4" t="s">
        <v>308</v>
      </c>
      <c r="B25" s="5" t="s">
        <v>309</v>
      </c>
      <c r="C25" s="5"/>
      <c r="D25" s="5"/>
    </row>
    <row r="26" customFormat="false" ht="21.75" hidden="false" customHeight="true" outlineLevel="0" collapsed="false">
      <c r="A26" s="3"/>
      <c r="B26" s="3"/>
      <c r="C26" s="3"/>
      <c r="D26" s="3"/>
    </row>
    <row r="27" customFormat="false" ht="43.5" hidden="false" customHeight="true" outlineLevel="0" collapsed="false">
      <c r="A27" s="4" t="s">
        <v>310</v>
      </c>
      <c r="B27" s="5" t="s">
        <v>311</v>
      </c>
      <c r="C27" s="5"/>
      <c r="D27" s="5"/>
    </row>
    <row r="28" customFormat="false" ht="21.75" hidden="false" customHeight="true" outlineLevel="0" collapsed="false">
      <c r="A28" s="3"/>
      <c r="B28" s="3"/>
      <c r="C28" s="3"/>
      <c r="D28" s="3"/>
    </row>
    <row r="29" customFormat="false" ht="43.5" hidden="false" customHeight="true" outlineLevel="0" collapsed="false">
      <c r="A29" s="4" t="s">
        <v>312</v>
      </c>
      <c r="B29" s="5" t="s">
        <v>313</v>
      </c>
      <c r="C29" s="5"/>
      <c r="D29" s="5"/>
    </row>
    <row r="30" customFormat="false" ht="21.75" hidden="false" customHeight="true" outlineLevel="0" collapsed="false">
      <c r="A30" s="3"/>
      <c r="B30" s="3"/>
      <c r="C30" s="3"/>
      <c r="D30" s="3"/>
    </row>
    <row r="31" customFormat="false" ht="43.5" hidden="false" customHeight="true" outlineLevel="0" collapsed="false">
      <c r="A31" s="4" t="s">
        <v>314</v>
      </c>
      <c r="B31" s="5" t="s">
        <v>315</v>
      </c>
      <c r="C31" s="5"/>
      <c r="D31" s="5"/>
    </row>
    <row r="32" customFormat="false" ht="21.75" hidden="false" customHeight="true" outlineLevel="0" collapsed="false">
      <c r="A32" s="3"/>
      <c r="B32" s="3"/>
      <c r="C32" s="3"/>
      <c r="D32" s="3"/>
    </row>
    <row r="33" customFormat="false" ht="43.5" hidden="false" customHeight="true" outlineLevel="0" collapsed="false">
      <c r="A33" s="4" t="s">
        <v>316</v>
      </c>
      <c r="B33" s="5" t="s">
        <v>317</v>
      </c>
      <c r="C33" s="5"/>
      <c r="D33" s="5"/>
    </row>
    <row r="34" customFormat="false" ht="21.75" hidden="false" customHeight="true" outlineLevel="0" collapsed="false">
      <c r="A34" s="3"/>
      <c r="B34" s="3"/>
      <c r="C34" s="3"/>
      <c r="D34" s="3"/>
    </row>
    <row r="35" customFormat="false" ht="43.5" hidden="false" customHeight="true" outlineLevel="0" collapsed="false">
      <c r="A35" s="4" t="s">
        <v>318</v>
      </c>
      <c r="B35" s="5" t="s">
        <v>319</v>
      </c>
      <c r="C35" s="5"/>
      <c r="D35" s="5"/>
    </row>
    <row r="36" customFormat="false" ht="21.75" hidden="false" customHeight="true" outlineLevel="0" collapsed="false">
      <c r="A36" s="3"/>
      <c r="B36" s="3"/>
      <c r="C36" s="3"/>
      <c r="D36" s="3"/>
    </row>
    <row r="37" customFormat="false" ht="43.5" hidden="false" customHeight="true" outlineLevel="0" collapsed="false">
      <c r="A37" s="4" t="s">
        <v>320</v>
      </c>
      <c r="B37" s="5" t="s">
        <v>321</v>
      </c>
      <c r="C37" s="5"/>
      <c r="D37" s="5"/>
    </row>
    <row r="38" customFormat="false" ht="22.5" hidden="false" customHeight="true" outlineLevel="0" collapsed="false">
      <c r="A38" s="3"/>
      <c r="B38" s="3"/>
      <c r="C38" s="3"/>
      <c r="D38" s="3"/>
    </row>
    <row r="39" customFormat="false" ht="22.5" hidden="false" customHeight="true" outlineLevel="0" collapsed="false">
      <c r="A39" s="3"/>
      <c r="B39" s="3"/>
      <c r="C39" s="3"/>
      <c r="D39" s="3"/>
    </row>
    <row r="40" customFormat="false" ht="22.5" hidden="false" customHeight="true" outlineLevel="0" collapsed="false">
      <c r="A40" s="3"/>
      <c r="B40" s="3"/>
      <c r="C40" s="3"/>
      <c r="D40" s="3"/>
    </row>
    <row r="41" customFormat="false" ht="22.5" hidden="false" customHeight="true" outlineLevel="0" collapsed="false">
      <c r="A41" s="3"/>
      <c r="B41" s="3"/>
      <c r="C41" s="3"/>
      <c r="D41" s="3"/>
    </row>
    <row r="42" customFormat="false" ht="22.5" hidden="false" customHeight="true" outlineLevel="0" collapsed="false">
      <c r="A42" s="3"/>
      <c r="B42" s="3"/>
      <c r="C42" s="3"/>
      <c r="D42" s="3"/>
    </row>
    <row r="43" customFormat="false" ht="22.5" hidden="false" customHeight="true" outlineLevel="0" collapsed="false">
      <c r="A43" s="3"/>
      <c r="B43" s="3"/>
      <c r="C43" s="3"/>
      <c r="D43" s="3"/>
    </row>
    <row r="44" customFormat="false" ht="22.5" hidden="false" customHeight="true" outlineLevel="0" collapsed="false">
      <c r="A44" s="3"/>
      <c r="B44" s="3"/>
      <c r="C44" s="3"/>
      <c r="D44" s="3"/>
    </row>
    <row r="45" customFormat="false" ht="22.5" hidden="false" customHeight="true" outlineLevel="0" collapsed="false">
      <c r="A45" s="3"/>
      <c r="B45" s="3"/>
      <c r="C45" s="3"/>
      <c r="D45" s="3"/>
    </row>
    <row r="46" customFormat="false" ht="22.5" hidden="false" customHeight="true" outlineLevel="0" collapsed="false">
      <c r="A46" s="3"/>
      <c r="B46" s="3"/>
      <c r="C46" s="3"/>
      <c r="D46" s="3"/>
    </row>
    <row r="47" customFormat="false" ht="22.5" hidden="false" customHeight="true" outlineLevel="0" collapsed="false">
      <c r="A47" s="3"/>
      <c r="B47" s="3"/>
      <c r="C47" s="3"/>
      <c r="D47" s="3"/>
    </row>
    <row r="48" customFormat="false" ht="22.5" hidden="false" customHeight="true" outlineLevel="0" collapsed="false">
      <c r="A48" s="3"/>
      <c r="B48" s="3"/>
      <c r="C48" s="3"/>
      <c r="D48" s="3"/>
    </row>
    <row r="49" customFormat="false" ht="22.5" hidden="false" customHeight="true" outlineLevel="0" collapsed="false">
      <c r="A49" s="3"/>
      <c r="B49" s="3"/>
      <c r="C49" s="3"/>
      <c r="D49" s="3"/>
    </row>
  </sheetData>
  <mergeCells count="19">
    <mergeCell ref="A1:D1"/>
    <mergeCell ref="B3:D3"/>
    <mergeCell ref="B5:D5"/>
    <mergeCell ref="B7:D7"/>
    <mergeCell ref="B9:D9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  <mergeCell ref="B29:D29"/>
    <mergeCell ref="B31:D31"/>
    <mergeCell ref="B33:D33"/>
    <mergeCell ref="B35:D35"/>
    <mergeCell ref="B37:D37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322</v>
      </c>
      <c r="B1" s="2"/>
      <c r="C1" s="2"/>
      <c r="D1" s="2"/>
    </row>
    <row r="2" customFormat="false" ht="21.75" hidden="false" customHeight="true" outlineLevel="0" collapsed="false">
      <c r="A2" s="3"/>
      <c r="B2" s="3"/>
      <c r="C2" s="3"/>
      <c r="D2" s="3"/>
    </row>
    <row r="3" customFormat="false" ht="27.75" hidden="false" customHeight="true" outlineLevel="0" collapsed="false">
      <c r="A3" s="4" t="s">
        <v>168</v>
      </c>
      <c r="B3" s="5" t="s">
        <v>323</v>
      </c>
      <c r="C3" s="5"/>
      <c r="D3" s="5"/>
    </row>
    <row r="4" customFormat="false" ht="21.75" hidden="false" customHeight="true" outlineLevel="0" collapsed="false">
      <c r="A4" s="3"/>
      <c r="B4" s="3"/>
      <c r="C4" s="3"/>
      <c r="D4" s="3"/>
    </row>
    <row r="5" customFormat="false" ht="27.75" hidden="false" customHeight="true" outlineLevel="0" collapsed="false">
      <c r="A5" s="4" t="s">
        <v>324</v>
      </c>
      <c r="B5" s="5" t="s">
        <v>325</v>
      </c>
      <c r="C5" s="5"/>
      <c r="D5" s="5"/>
    </row>
    <row r="6" customFormat="false" ht="21.75" hidden="false" customHeight="true" outlineLevel="0" collapsed="false">
      <c r="A6" s="3"/>
      <c r="B6" s="3"/>
      <c r="C6" s="3"/>
      <c r="D6" s="3"/>
    </row>
    <row r="7" customFormat="false" ht="27.75" hidden="false" customHeight="true" outlineLevel="0" collapsed="false">
      <c r="A7" s="4" t="s">
        <v>326</v>
      </c>
      <c r="B7" s="5" t="s">
        <v>327</v>
      </c>
      <c r="C7" s="5"/>
      <c r="D7" s="5"/>
    </row>
    <row r="8" customFormat="false" ht="21.75" hidden="false" customHeight="true" outlineLevel="0" collapsed="false">
      <c r="A8" s="3"/>
      <c r="B8" s="3"/>
      <c r="C8" s="3"/>
      <c r="D8" s="3"/>
    </row>
    <row r="9" customFormat="false" ht="27.75" hidden="false" customHeight="true" outlineLevel="0" collapsed="false">
      <c r="A9" s="4" t="s">
        <v>328</v>
      </c>
      <c r="B9" s="5" t="s">
        <v>329</v>
      </c>
      <c r="C9" s="5"/>
      <c r="D9" s="5"/>
    </row>
    <row r="10" customFormat="false" ht="21.75" hidden="false" customHeight="true" outlineLevel="0" collapsed="false">
      <c r="A10" s="3"/>
      <c r="B10" s="3"/>
      <c r="C10" s="3"/>
      <c r="D10" s="3"/>
    </row>
    <row r="11" customFormat="false" ht="43.5" hidden="false" customHeight="true" outlineLevel="0" collapsed="false">
      <c r="A11" s="4" t="s">
        <v>330</v>
      </c>
      <c r="B11" s="5" t="s">
        <v>331</v>
      </c>
      <c r="C11" s="5"/>
      <c r="D11" s="5"/>
    </row>
    <row r="12" customFormat="false" ht="21.75" hidden="false" customHeight="true" outlineLevel="0" collapsed="false">
      <c r="A12" s="3"/>
      <c r="B12" s="3"/>
      <c r="C12" s="3"/>
      <c r="D12" s="3"/>
    </row>
    <row r="13" customFormat="false" ht="27.75" hidden="false" customHeight="true" outlineLevel="0" collapsed="false">
      <c r="A13" s="4" t="s">
        <v>332</v>
      </c>
      <c r="B13" s="5" t="s">
        <v>333</v>
      </c>
      <c r="C13" s="5"/>
      <c r="D13" s="5"/>
    </row>
    <row r="14" customFormat="false" ht="21.75" hidden="false" customHeight="true" outlineLevel="0" collapsed="false">
      <c r="A14" s="3"/>
      <c r="B14" s="3"/>
      <c r="C14" s="3"/>
      <c r="D14" s="3"/>
    </row>
    <row r="15" customFormat="false" ht="43.5" hidden="false" customHeight="true" outlineLevel="0" collapsed="false">
      <c r="A15" s="4" t="s">
        <v>334</v>
      </c>
      <c r="B15" s="5" t="s">
        <v>335</v>
      </c>
      <c r="C15" s="5"/>
      <c r="D15" s="5"/>
    </row>
    <row r="16" customFormat="false" ht="21.75" hidden="false" customHeight="true" outlineLevel="0" collapsed="false">
      <c r="A16" s="3"/>
      <c r="B16" s="3"/>
      <c r="C16" s="3"/>
      <c r="D16" s="3"/>
    </row>
    <row r="17" customFormat="false" ht="27.75" hidden="false" customHeight="true" outlineLevel="0" collapsed="false">
      <c r="A17" s="4" t="s">
        <v>336</v>
      </c>
      <c r="B17" s="5" t="s">
        <v>337</v>
      </c>
      <c r="C17" s="5"/>
      <c r="D17" s="5"/>
    </row>
    <row r="18" customFormat="false" ht="21.75" hidden="false" customHeight="true" outlineLevel="0" collapsed="false">
      <c r="A18" s="3"/>
      <c r="B18" s="3"/>
      <c r="C18" s="3"/>
      <c r="D18" s="3"/>
    </row>
    <row r="19" customFormat="false" ht="27.75" hidden="false" customHeight="true" outlineLevel="0" collapsed="false">
      <c r="A19" s="4" t="s">
        <v>338</v>
      </c>
      <c r="B19" s="5" t="s">
        <v>339</v>
      </c>
      <c r="C19" s="5"/>
      <c r="D19" s="5"/>
    </row>
    <row r="20" customFormat="false" ht="21.75" hidden="false" customHeight="true" outlineLevel="0" collapsed="false">
      <c r="A20" s="3"/>
      <c r="B20" s="3"/>
      <c r="C20" s="3"/>
      <c r="D20" s="3"/>
    </row>
    <row r="21" customFormat="false" ht="27.75" hidden="false" customHeight="true" outlineLevel="0" collapsed="false">
      <c r="A21" s="4" t="s">
        <v>340</v>
      </c>
      <c r="B21" s="5" t="s">
        <v>341</v>
      </c>
      <c r="C21" s="5"/>
      <c r="D21" s="5"/>
    </row>
    <row r="22" customFormat="false" ht="21.75" hidden="false" customHeight="true" outlineLevel="0" collapsed="false">
      <c r="A22" s="3"/>
      <c r="B22" s="3"/>
      <c r="C22" s="3"/>
      <c r="D22" s="3"/>
    </row>
    <row r="23" customFormat="false" ht="27.75" hidden="false" customHeight="true" outlineLevel="0" collapsed="false">
      <c r="A23" s="4" t="s">
        <v>342</v>
      </c>
      <c r="B23" s="5" t="s">
        <v>343</v>
      </c>
      <c r="C23" s="5"/>
      <c r="D23" s="5"/>
    </row>
    <row r="24" customFormat="false" ht="21.75" hidden="false" customHeight="true" outlineLevel="0" collapsed="false">
      <c r="A24" s="3"/>
      <c r="B24" s="3"/>
      <c r="C24" s="3"/>
      <c r="D24" s="3"/>
    </row>
    <row r="25" customFormat="false" ht="27.75" hidden="false" customHeight="true" outlineLevel="0" collapsed="false">
      <c r="A25" s="4" t="s">
        <v>344</v>
      </c>
      <c r="B25" s="5" t="s">
        <v>345</v>
      </c>
      <c r="C25" s="5"/>
      <c r="D25" s="5"/>
    </row>
    <row r="26" customFormat="false" ht="21.75" hidden="false" customHeight="true" outlineLevel="0" collapsed="false">
      <c r="A26" s="3"/>
      <c r="B26" s="3"/>
      <c r="C26" s="3"/>
      <c r="D26" s="3"/>
    </row>
    <row r="27" customFormat="false" ht="27.75" hidden="false" customHeight="true" outlineLevel="0" collapsed="false">
      <c r="A27" s="4" t="s">
        <v>346</v>
      </c>
      <c r="B27" s="5" t="s">
        <v>347</v>
      </c>
      <c r="C27" s="5"/>
      <c r="D27" s="5"/>
    </row>
    <row r="28" customFormat="false" ht="21.75" hidden="false" customHeight="true" outlineLevel="0" collapsed="false">
      <c r="A28" s="3"/>
      <c r="B28" s="3"/>
      <c r="C28" s="3"/>
      <c r="D28" s="3"/>
    </row>
    <row r="29" customFormat="false" ht="27.75" hidden="false" customHeight="true" outlineLevel="0" collapsed="false">
      <c r="A29" s="4" t="s">
        <v>348</v>
      </c>
      <c r="B29" s="5" t="s">
        <v>349</v>
      </c>
      <c r="C29" s="5"/>
      <c r="D29" s="5"/>
    </row>
    <row r="30" customFormat="false" ht="21.75" hidden="false" customHeight="true" outlineLevel="0" collapsed="false">
      <c r="A30" s="3"/>
      <c r="B30" s="3"/>
      <c r="C30" s="3"/>
      <c r="D30" s="3"/>
    </row>
    <row r="31" customFormat="false" ht="43.5" hidden="false" customHeight="true" outlineLevel="0" collapsed="false">
      <c r="A31" s="4" t="s">
        <v>350</v>
      </c>
      <c r="B31" s="5" t="s">
        <v>351</v>
      </c>
      <c r="C31" s="5"/>
      <c r="D31" s="5"/>
    </row>
    <row r="32" customFormat="false" ht="21.75" hidden="false" customHeight="true" outlineLevel="0" collapsed="false">
      <c r="A32" s="3"/>
      <c r="B32" s="3"/>
      <c r="C32" s="3"/>
      <c r="D32" s="3"/>
    </row>
    <row r="33" customFormat="false" ht="43.5" hidden="false" customHeight="true" outlineLevel="0" collapsed="false">
      <c r="A33" s="4" t="s">
        <v>352</v>
      </c>
      <c r="B33" s="5" t="s">
        <v>353</v>
      </c>
      <c r="C33" s="5"/>
      <c r="D33" s="5"/>
    </row>
    <row r="34" customFormat="false" ht="21.75" hidden="false" customHeight="true" outlineLevel="0" collapsed="false">
      <c r="A34" s="3"/>
      <c r="B34" s="3"/>
      <c r="C34" s="3"/>
      <c r="D34" s="3"/>
    </row>
    <row r="35" customFormat="false" ht="43.5" hidden="false" customHeight="true" outlineLevel="0" collapsed="false">
      <c r="A35" s="4" t="s">
        <v>354</v>
      </c>
      <c r="B35" s="5" t="s">
        <v>355</v>
      </c>
      <c r="C35" s="5"/>
      <c r="D35" s="5"/>
    </row>
    <row r="36" customFormat="false" ht="22.5" hidden="false" customHeight="true" outlineLevel="0" collapsed="false">
      <c r="A36" s="3"/>
      <c r="B36" s="3"/>
      <c r="C36" s="3"/>
      <c r="D36" s="3"/>
    </row>
    <row r="37" customFormat="false" ht="22.5" hidden="false" customHeight="true" outlineLevel="0" collapsed="false">
      <c r="A37" s="3"/>
      <c r="B37" s="3"/>
      <c r="C37" s="3"/>
      <c r="D37" s="3"/>
    </row>
    <row r="38" customFormat="false" ht="22.5" hidden="false" customHeight="true" outlineLevel="0" collapsed="false">
      <c r="A38" s="3"/>
      <c r="B38" s="3"/>
      <c r="C38" s="3"/>
      <c r="D38" s="3"/>
    </row>
    <row r="39" customFormat="false" ht="22.5" hidden="false" customHeight="true" outlineLevel="0" collapsed="false">
      <c r="A39" s="3"/>
      <c r="B39" s="3"/>
      <c r="C39" s="3"/>
      <c r="D39" s="3"/>
    </row>
    <row r="40" customFormat="false" ht="22.5" hidden="false" customHeight="true" outlineLevel="0" collapsed="false">
      <c r="A40" s="3"/>
      <c r="B40" s="3"/>
      <c r="C40" s="3"/>
      <c r="D40" s="3"/>
    </row>
    <row r="41" customFormat="false" ht="22.5" hidden="false" customHeight="true" outlineLevel="0" collapsed="false">
      <c r="A41" s="3"/>
      <c r="B41" s="3"/>
      <c r="C41" s="3"/>
      <c r="D41" s="3"/>
    </row>
    <row r="42" customFormat="false" ht="22.5" hidden="false" customHeight="true" outlineLevel="0" collapsed="false">
      <c r="A42" s="3"/>
      <c r="B42" s="3"/>
      <c r="C42" s="3"/>
      <c r="D42" s="3"/>
    </row>
    <row r="43" customFormat="false" ht="22.5" hidden="false" customHeight="true" outlineLevel="0" collapsed="false">
      <c r="A43" s="3"/>
      <c r="B43" s="3"/>
      <c r="C43" s="3"/>
      <c r="D43" s="3"/>
    </row>
    <row r="44" customFormat="false" ht="22.5" hidden="false" customHeight="true" outlineLevel="0" collapsed="false">
      <c r="A44" s="3"/>
      <c r="B44" s="3"/>
      <c r="C44" s="3"/>
      <c r="D44" s="3"/>
    </row>
    <row r="45" customFormat="false" ht="22.5" hidden="false" customHeight="true" outlineLevel="0" collapsed="false">
      <c r="A45" s="3"/>
      <c r="B45" s="3"/>
      <c r="C45" s="3"/>
      <c r="D45" s="3"/>
    </row>
    <row r="46" customFormat="false" ht="22.5" hidden="false" customHeight="true" outlineLevel="0" collapsed="false">
      <c r="A46" s="3"/>
      <c r="B46" s="3"/>
      <c r="C46" s="3"/>
      <c r="D46" s="3"/>
    </row>
    <row r="47" customFormat="false" ht="22.5" hidden="false" customHeight="true" outlineLevel="0" collapsed="false">
      <c r="A47" s="3"/>
      <c r="B47" s="3"/>
      <c r="C47" s="3"/>
      <c r="D47" s="3"/>
    </row>
    <row r="48" customFormat="false" ht="22.5" hidden="false" customHeight="true" outlineLevel="0" collapsed="false">
      <c r="A48" s="3"/>
      <c r="B48" s="3"/>
      <c r="C48" s="3"/>
      <c r="D48" s="3"/>
    </row>
    <row r="49" customFormat="false" ht="22.5" hidden="false" customHeight="true" outlineLevel="0" collapsed="false">
      <c r="A49" s="3"/>
      <c r="B49" s="3"/>
      <c r="C49" s="3"/>
      <c r="D49" s="3"/>
    </row>
    <row r="50" customFormat="false" ht="22.5" hidden="false" customHeight="true" outlineLevel="0" collapsed="false">
      <c r="A50" s="3"/>
      <c r="B50" s="3"/>
      <c r="C50" s="3"/>
      <c r="D50" s="3"/>
    </row>
    <row r="51" customFormat="false" ht="22.5" hidden="false" customHeight="true" outlineLevel="0" collapsed="false">
      <c r="A51" s="3"/>
      <c r="B51" s="3"/>
      <c r="C51" s="3"/>
      <c r="D51" s="3"/>
    </row>
    <row r="52" customFormat="false" ht="22.5" hidden="false" customHeight="true" outlineLevel="0" collapsed="false">
      <c r="A52" s="3"/>
      <c r="B52" s="3"/>
      <c r="C52" s="3"/>
      <c r="D52" s="3"/>
    </row>
    <row r="53" customFormat="false" ht="22.5" hidden="false" customHeight="true" outlineLevel="0" collapsed="false">
      <c r="A53" s="3"/>
      <c r="B53" s="3"/>
      <c r="C53" s="3"/>
      <c r="D53" s="3"/>
    </row>
    <row r="54" customFormat="false" ht="22.5" hidden="false" customHeight="true" outlineLevel="0" collapsed="false">
      <c r="A54" s="3"/>
      <c r="B54" s="3"/>
      <c r="C54" s="3"/>
      <c r="D54" s="3"/>
    </row>
    <row r="55" customFormat="false" ht="22.5" hidden="false" customHeight="true" outlineLevel="0" collapsed="false">
      <c r="A55" s="3"/>
      <c r="B55" s="3"/>
      <c r="C55" s="3"/>
      <c r="D55" s="3"/>
    </row>
    <row r="56" customFormat="false" ht="22.5" hidden="false" customHeight="true" outlineLevel="0" collapsed="false">
      <c r="A56" s="3"/>
      <c r="B56" s="3"/>
      <c r="C56" s="3"/>
      <c r="D56" s="3"/>
    </row>
    <row r="57" customFormat="false" ht="22.5" hidden="false" customHeight="true" outlineLevel="0" collapsed="false">
      <c r="A57" s="3"/>
      <c r="B57" s="3"/>
      <c r="C57" s="3"/>
      <c r="D57" s="3"/>
    </row>
    <row r="58" customFormat="false" ht="22.5" hidden="false" customHeight="true" outlineLevel="0" collapsed="false">
      <c r="A58" s="3"/>
      <c r="B58" s="3"/>
      <c r="C58" s="3"/>
      <c r="D58" s="3"/>
    </row>
  </sheetData>
  <mergeCells count="18">
    <mergeCell ref="A1:D1"/>
    <mergeCell ref="B3:D3"/>
    <mergeCell ref="B5:D5"/>
    <mergeCell ref="B7:D7"/>
    <mergeCell ref="B9:D9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  <mergeCell ref="B29:D29"/>
    <mergeCell ref="B31:D31"/>
    <mergeCell ref="B33:D33"/>
    <mergeCell ref="B35:D35"/>
  </mergeCells>
  <printOptions headings="false" gridLines="false" gridLinesSet="true" horizontalCentered="false" verticalCentered="false"/>
  <pageMargins left="0.25" right="0.25" top="0.35" bottom="0.35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356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360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364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368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375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375</v>
      </c>
      <c r="B12" s="18" t="s">
        <v>377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375</v>
      </c>
      <c r="B13" s="18" t="s">
        <v>378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30" hidden="false" customHeight="true" outlineLevel="0" collapsed="false">
      <c r="A14" s="18" t="s">
        <v>375</v>
      </c>
      <c r="B14" s="18" t="s">
        <v>379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30" hidden="false" customHeight="true" outlineLevel="0" collapsed="false">
      <c r="A15" s="18" t="s">
        <v>375</v>
      </c>
      <c r="B15" s="18" t="s">
        <v>380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.75" hidden="true" customHeight="true" outlineLevel="0" collapsed="false">
      <c r="A16" s="18"/>
      <c r="B16" s="18"/>
      <c r="C16" s="7" t="n">
        <f aca="false">IF(B16="",0,IF(COUNTIF($B$11:B16,B16)=1,1,0))</f>
        <v>0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387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5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404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411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413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414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415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416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417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21" hidden="false" customHeight="true" outlineLevel="0" collapsed="false">
      <c r="A11" s="18" t="s">
        <v>418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21" hidden="false" customHeight="true" outlineLevel="0" collapsed="false">
      <c r="A12" s="18" t="s">
        <v>418</v>
      </c>
      <c r="B12" s="18" t="s">
        <v>377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21" hidden="false" customHeight="true" outlineLevel="0" collapsed="false">
      <c r="A13" s="18" t="s">
        <v>418</v>
      </c>
      <c r="B13" s="18" t="s">
        <v>419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" hidden="false" customHeight="true" outlineLevel="0" collapsed="false">
      <c r="A14" s="18" t="s">
        <v>418</v>
      </c>
      <c r="B14" s="18" t="s">
        <v>420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" hidden="false" customHeight="true" outlineLevel="0" collapsed="false">
      <c r="A15" s="18" t="s">
        <v>418</v>
      </c>
      <c r="B15" s="18" t="s">
        <v>421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" hidden="false" customHeight="true" outlineLevel="0" collapsed="false">
      <c r="A16" s="18" t="s">
        <v>418</v>
      </c>
      <c r="B16" s="18" t="s">
        <v>422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" hidden="false" customHeight="true" outlineLevel="0" collapsed="false">
      <c r="A17" s="18" t="s">
        <v>418</v>
      </c>
      <c r="B17" s="18" t="s">
        <v>423</v>
      </c>
      <c r="C17" s="7" t="n">
        <f aca="false">IF(B17="",0,IF(COUNTIF($B$11:B17,B17)=1,1,0))</f>
        <v>1</v>
      </c>
      <c r="D17" s="7" t="n">
        <f aca="false">IF(A17="",0,IF(COUNTIF($A$11:A17,A17)=1,1,0))</f>
        <v>0</v>
      </c>
    </row>
    <row r="18" customFormat="false" ht="21" hidden="false" customHeight="true" outlineLevel="0" collapsed="false">
      <c r="A18" s="18" t="s">
        <v>418</v>
      </c>
      <c r="B18" s="18" t="s">
        <v>424</v>
      </c>
      <c r="C18" s="7" t="n">
        <f aca="false">IF(B18="",0,IF(COUNTIF($B$11:B18,B18)=1,1,0))</f>
        <v>1</v>
      </c>
      <c r="D18" s="7" t="n">
        <f aca="false">IF(A18="",0,IF(COUNTIF($A$11:A18,A18)=1,1,0))</f>
        <v>0</v>
      </c>
    </row>
    <row r="19" customFormat="false" ht="21" hidden="false" customHeight="true" outlineLevel="0" collapsed="false">
      <c r="A19" s="18" t="s">
        <v>418</v>
      </c>
      <c r="B19" s="18" t="s">
        <v>425</v>
      </c>
      <c r="C19" s="7" t="n">
        <f aca="false">IF(B19="",0,IF(COUNTIF($B$11:B19,B19)=1,1,0))</f>
        <v>1</v>
      </c>
      <c r="D19" s="7" t="n">
        <f aca="false">IF(A19="",0,IF(COUNTIF($A$11:A19,A19)=1,1,0))</f>
        <v>0</v>
      </c>
    </row>
    <row r="20" customFormat="false" ht="21" hidden="false" customHeight="true" outlineLevel="0" collapsed="false">
      <c r="A20" s="18" t="s">
        <v>418</v>
      </c>
      <c r="B20" s="18" t="s">
        <v>426</v>
      </c>
      <c r="C20" s="7" t="n">
        <f aca="false">IF(B20="",0,IF(COUNTIF($B$11:B20,B20)=1,1,0))</f>
        <v>1</v>
      </c>
      <c r="D20" s="7" t="n">
        <f aca="false">IF(A20="",0,IF(COUNTIF($A$11:A20,A20)=1,1,0))</f>
        <v>0</v>
      </c>
    </row>
    <row r="21" customFormat="false" ht="21" hidden="false" customHeight="true" outlineLevel="0" collapsed="false">
      <c r="A21" s="18" t="s">
        <v>418</v>
      </c>
      <c r="B21" s="18" t="s">
        <v>427</v>
      </c>
      <c r="C21" s="7" t="n">
        <f aca="false">IF(B21="",0,IF(COUNTIF($B$11:B21,B21)=1,1,0))</f>
        <v>1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387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11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428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429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430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431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432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433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434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21" hidden="false" customHeight="true" outlineLevel="0" collapsed="false">
      <c r="A11" s="18" t="s">
        <v>435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21" hidden="false" customHeight="true" outlineLevel="0" collapsed="false">
      <c r="A12" s="18" t="s">
        <v>435</v>
      </c>
      <c r="B12" s="18" t="s">
        <v>436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21" hidden="false" customHeight="true" outlineLevel="0" collapsed="false">
      <c r="A13" s="18" t="s">
        <v>435</v>
      </c>
      <c r="B13" s="18" t="s">
        <v>377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" hidden="false" customHeight="true" outlineLevel="0" collapsed="false">
      <c r="A14" s="18" t="s">
        <v>435</v>
      </c>
      <c r="B14" s="18" t="s">
        <v>437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" hidden="false" customHeight="true" outlineLevel="0" collapsed="false">
      <c r="A15" s="18" t="s">
        <v>435</v>
      </c>
      <c r="B15" s="18" t="s">
        <v>438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" hidden="false" customHeight="true" outlineLevel="0" collapsed="false">
      <c r="A16" s="18" t="s">
        <v>435</v>
      </c>
      <c r="B16" s="18" t="s">
        <v>439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" hidden="false" customHeight="true" outlineLevel="0" collapsed="false">
      <c r="A17" s="18" t="s">
        <v>435</v>
      </c>
      <c r="B17" s="18" t="s">
        <v>440</v>
      </c>
      <c r="C17" s="7" t="n">
        <f aca="false">IF(B17="",0,IF(COUNTIF($B$11:B17,B17)=1,1,0))</f>
        <v>1</v>
      </c>
      <c r="D17" s="7" t="n">
        <f aca="false">IF(A17="",0,IF(COUNTIF($A$11:A17,A17)=1,1,0))</f>
        <v>0</v>
      </c>
    </row>
    <row r="18" customFormat="false" ht="21" hidden="false" customHeight="true" outlineLevel="0" collapsed="false">
      <c r="A18" s="18" t="s">
        <v>435</v>
      </c>
      <c r="B18" s="18" t="s">
        <v>424</v>
      </c>
      <c r="C18" s="7" t="n">
        <f aca="false">IF(B18="",0,IF(COUNTIF($B$11:B18,B18)=1,1,0))</f>
        <v>1</v>
      </c>
      <c r="D18" s="7" t="n">
        <f aca="false">IF(A18="",0,IF(COUNTIF($A$11:A18,A18)=1,1,0))</f>
        <v>0</v>
      </c>
    </row>
    <row r="19" customFormat="false" ht="21" hidden="false" customHeight="true" outlineLevel="0" collapsed="false">
      <c r="A19" s="18" t="s">
        <v>435</v>
      </c>
      <c r="B19" s="18" t="s">
        <v>441</v>
      </c>
      <c r="C19" s="7" t="n">
        <f aca="false">IF(B19="",0,IF(COUNTIF($B$11:B19,B19)=1,1,0))</f>
        <v>1</v>
      </c>
      <c r="D19" s="7" t="n">
        <f aca="false">IF(A19="",0,IF(COUNTIF($A$11:A19,A19)=1,1,0))</f>
        <v>0</v>
      </c>
    </row>
    <row r="20" customFormat="false" ht="21" hidden="false" customHeight="true" outlineLevel="0" collapsed="false">
      <c r="A20" s="18" t="s">
        <v>435</v>
      </c>
      <c r="B20" s="18" t="s">
        <v>442</v>
      </c>
      <c r="C20" s="7" t="n">
        <f aca="false">IF(B20="",0,IF(COUNTIF($B$11:B20,B20)=1,1,0))</f>
        <v>1</v>
      </c>
      <c r="D20" s="7" t="n">
        <f aca="false">IF(A20="",0,IF(COUNTIF($A$11:A20,A20)=1,1,0))</f>
        <v>0</v>
      </c>
    </row>
    <row r="21" customFormat="false" ht="21" hidden="false" customHeight="true" outlineLevel="0" collapsed="false">
      <c r="A21" s="18" t="s">
        <v>435</v>
      </c>
      <c r="B21" s="18" t="s">
        <v>427</v>
      </c>
      <c r="C21" s="7" t="n">
        <f aca="false">IF(B21="",0,IF(COUNTIF($B$11:B21,B21)=1,1,0))</f>
        <v>1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387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11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444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445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446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447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448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449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450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450</v>
      </c>
      <c r="B12" s="18" t="s">
        <v>451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450</v>
      </c>
      <c r="B13" s="18" t="s">
        <v>452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30" hidden="false" customHeight="true" outlineLevel="0" collapsed="false">
      <c r="A14" s="18" t="s">
        <v>450</v>
      </c>
      <c r="B14" s="18" t="s">
        <v>453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.75" hidden="true" customHeight="true" outlineLevel="0" collapsed="false">
      <c r="A15" s="18"/>
      <c r="B15" s="18"/>
      <c r="C15" s="7" t="n">
        <f aca="false">IF(B15="",0,IF(COUNTIF($B$11:B15,B15)=1,1,0))</f>
        <v>0</v>
      </c>
      <c r="D15" s="7" t="n">
        <f aca="false">IF(A15="",0,IF(COUNTIF($A$11:A15,A15)=1,1,0))</f>
        <v>0</v>
      </c>
    </row>
    <row r="16" customFormat="false" ht="21.75" hidden="true" customHeight="true" outlineLevel="0" collapsed="false">
      <c r="A16" s="18"/>
      <c r="B16" s="18"/>
      <c r="C16" s="7" t="n">
        <f aca="false">IF(B16="",0,IF(COUNTIF($B$11:B16,B16)=1,1,0))</f>
        <v>0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387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4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454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455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456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457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458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459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460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461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21" hidden="false" customHeight="true" outlineLevel="0" collapsed="false">
      <c r="A11" s="18" t="s">
        <v>462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21" hidden="false" customHeight="true" outlineLevel="0" collapsed="false">
      <c r="A12" s="18" t="s">
        <v>462</v>
      </c>
      <c r="B12" s="18" t="s">
        <v>463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21" hidden="false" customHeight="true" outlineLevel="0" collapsed="false">
      <c r="A13" s="18" t="s">
        <v>462</v>
      </c>
      <c r="B13" s="18" t="s">
        <v>451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" hidden="false" customHeight="true" outlineLevel="0" collapsed="false">
      <c r="A14" s="18" t="s">
        <v>462</v>
      </c>
      <c r="B14" s="18" t="s">
        <v>452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" hidden="false" customHeight="true" outlineLevel="0" collapsed="false">
      <c r="A15" s="18" t="s">
        <v>462</v>
      </c>
      <c r="B15" s="18" t="s">
        <v>464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" hidden="false" customHeight="true" outlineLevel="0" collapsed="false">
      <c r="A16" s="18" t="s">
        <v>462</v>
      </c>
      <c r="B16" s="18" t="s">
        <v>465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" hidden="false" customHeight="true" outlineLevel="0" collapsed="false">
      <c r="A17" s="18" t="s">
        <v>462</v>
      </c>
      <c r="B17" s="18" t="s">
        <v>466</v>
      </c>
      <c r="C17" s="7" t="n">
        <f aca="false">IF(B17="",0,IF(COUNTIF($B$11:B17,B17)=1,1,0))</f>
        <v>1</v>
      </c>
      <c r="D17" s="7" t="n">
        <f aca="false">IF(A17="",0,IF(COUNTIF($A$11:A17,A17)=1,1,0))</f>
        <v>0</v>
      </c>
    </row>
    <row r="18" customFormat="false" ht="21" hidden="false" customHeight="true" outlineLevel="0" collapsed="false">
      <c r="A18" s="18" t="s">
        <v>462</v>
      </c>
      <c r="B18" s="18" t="s">
        <v>467</v>
      </c>
      <c r="C18" s="7" t="n">
        <f aca="false">IF(B18="",0,IF(COUNTIF($B$11:B18,B18)=1,1,0))</f>
        <v>1</v>
      </c>
      <c r="D18" s="7" t="n">
        <f aca="false">IF(A18="",0,IF(COUNTIF($A$11:A18,A18)=1,1,0))</f>
        <v>0</v>
      </c>
    </row>
    <row r="19" customFormat="false" ht="21" hidden="false" customHeight="true" outlineLevel="0" collapsed="false">
      <c r="A19" s="18" t="s">
        <v>462</v>
      </c>
      <c r="B19" s="18" t="s">
        <v>468</v>
      </c>
      <c r="C19" s="7" t="n">
        <f aca="false">IF(B19="",0,IF(COUNTIF($B$11:B19,B19)=1,1,0))</f>
        <v>1</v>
      </c>
      <c r="D19" s="7" t="n">
        <f aca="false">IF(A19="",0,IF(COUNTIF($A$11:A19,A19)=1,1,0))</f>
        <v>0</v>
      </c>
    </row>
    <row r="20" customFormat="false" ht="21" hidden="false" customHeight="true" outlineLevel="0" collapsed="false">
      <c r="A20" s="18" t="s">
        <v>462</v>
      </c>
      <c r="B20" s="18" t="s">
        <v>469</v>
      </c>
      <c r="C20" s="7" t="n">
        <f aca="false">IF(B20="",0,IF(COUNTIF($B$11:B20,B20)=1,1,0))</f>
        <v>1</v>
      </c>
      <c r="D20" s="7" t="n">
        <f aca="false">IF(A20="",0,IF(COUNTIF($A$11:A20,A20)=1,1,0))</f>
        <v>0</v>
      </c>
    </row>
    <row r="21" customFormat="false" ht="21" hidden="false" customHeight="true" outlineLevel="0" collapsed="false">
      <c r="A21" s="18" t="s">
        <v>462</v>
      </c>
      <c r="B21" s="18" t="s">
        <v>470</v>
      </c>
      <c r="C21" s="7" t="n">
        <f aca="false">IF(B21="",0,IF(COUNTIF($B$11:B21,B21)=1,1,0))</f>
        <v>1</v>
      </c>
      <c r="D21" s="7" t="n">
        <f aca="false">IF(A21="",0,IF(COUNTIF($A$11:A21,A21)=1,1,0))</f>
        <v>0</v>
      </c>
    </row>
    <row r="22" customFormat="false" ht="21" hidden="false" customHeight="true" outlineLevel="0" collapsed="false">
      <c r="A22" s="18" t="s">
        <v>462</v>
      </c>
      <c r="B22" s="18" t="s">
        <v>471</v>
      </c>
      <c r="C22" s="7" t="n">
        <f aca="false">IF(B22="",0,IF(COUNTIF($B$11:B22,B22)=1,1,0))</f>
        <v>1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472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12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473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474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475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476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477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478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479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480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21" hidden="false" customHeight="true" outlineLevel="0" collapsed="false">
      <c r="A11" s="18" t="s">
        <v>481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21" hidden="false" customHeight="true" outlineLevel="0" collapsed="false">
      <c r="A12" s="18" t="s">
        <v>481</v>
      </c>
      <c r="B12" s="18" t="s">
        <v>377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21" hidden="false" customHeight="true" outlineLevel="0" collapsed="false">
      <c r="A13" s="18" t="s">
        <v>481</v>
      </c>
      <c r="B13" s="18" t="s">
        <v>482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" hidden="false" customHeight="true" outlineLevel="0" collapsed="false">
      <c r="A14" s="18" t="s">
        <v>481</v>
      </c>
      <c r="B14" s="18" t="s">
        <v>483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" hidden="false" customHeight="true" outlineLevel="0" collapsed="false">
      <c r="A15" s="18" t="s">
        <v>481</v>
      </c>
      <c r="B15" s="18" t="s">
        <v>484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" hidden="false" customHeight="true" outlineLevel="0" collapsed="false">
      <c r="A16" s="18" t="s">
        <v>481</v>
      </c>
      <c r="B16" s="18" t="s">
        <v>427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387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6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485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486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487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488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489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478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490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491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492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492</v>
      </c>
      <c r="B12" s="18" t="s">
        <v>484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492</v>
      </c>
      <c r="B13" s="18" t="s">
        <v>493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.75" hidden="true" customHeight="true" outlineLevel="0" collapsed="false">
      <c r="A14" s="18"/>
      <c r="B14" s="18"/>
      <c r="C14" s="7" t="n">
        <f aca="false">IF(B14="",0,IF(COUNTIF($B$11:B14,B14)=1,1,0))</f>
        <v>0</v>
      </c>
      <c r="D14" s="7" t="n">
        <f aca="false">IF(A14="",0,IF(COUNTIF($A$11:A14,A14)=1,1,0))</f>
        <v>0</v>
      </c>
    </row>
    <row r="15" customFormat="false" ht="21.75" hidden="true" customHeight="true" outlineLevel="0" collapsed="false">
      <c r="A15" s="18"/>
      <c r="B15" s="18"/>
      <c r="C15" s="7" t="n">
        <f aca="false">IF(B15="",0,IF(COUNTIF($B$11:B15,B15)=1,1,0))</f>
        <v>0</v>
      </c>
      <c r="D15" s="7" t="n">
        <f aca="false">IF(A15="",0,IF(COUNTIF($A$11:A15,A15)=1,1,0))</f>
        <v>0</v>
      </c>
    </row>
    <row r="16" customFormat="false" ht="21.75" hidden="true" customHeight="true" outlineLevel="0" collapsed="false">
      <c r="A16" s="18"/>
      <c r="B16" s="18"/>
      <c r="C16" s="7" t="n">
        <f aca="false">IF(B16="",0,IF(COUNTIF($B$11:B16,B16)=1,1,0))</f>
        <v>0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494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3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495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496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497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498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499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500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502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503</v>
      </c>
      <c r="B11" s="18" t="s">
        <v>377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503</v>
      </c>
      <c r="B12" s="18" t="s">
        <v>504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503</v>
      </c>
      <c r="B13" s="18" t="s">
        <v>378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30" hidden="false" customHeight="true" outlineLevel="0" collapsed="false">
      <c r="A14" s="18" t="s">
        <v>503</v>
      </c>
      <c r="B14" s="18" t="s">
        <v>505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30" hidden="false" customHeight="true" outlineLevel="0" collapsed="false">
      <c r="A15" s="18" t="s">
        <v>503</v>
      </c>
      <c r="B15" s="18" t="s">
        <v>506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30" hidden="false" customHeight="true" outlineLevel="0" collapsed="false">
      <c r="A16" s="18" t="s">
        <v>503</v>
      </c>
      <c r="B16" s="18" t="s">
        <v>507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30" hidden="false" customHeight="true" outlineLevel="0" collapsed="false">
      <c r="A17" s="18" t="s">
        <v>503</v>
      </c>
      <c r="B17" s="18" t="s">
        <v>508</v>
      </c>
      <c r="C17" s="7" t="n">
        <f aca="false">IF(B17="",0,IF(COUNTIF($B$11:B17,B17)=1,1,0))</f>
        <v>1</v>
      </c>
      <c r="D17" s="7" t="n">
        <f aca="false">IF(A17="",0,IF(COUNTIF($A$11:A17,A17)=1,1,0))</f>
        <v>0</v>
      </c>
    </row>
    <row r="18" customFormat="false" ht="30" hidden="false" customHeight="true" outlineLevel="0" collapsed="false">
      <c r="A18" s="18" t="s">
        <v>503</v>
      </c>
      <c r="B18" s="18" t="s">
        <v>509</v>
      </c>
      <c r="C18" s="7" t="n">
        <f aca="false">IF(B18="",0,IF(COUNTIF($B$11:B18,B18)=1,1,0))</f>
        <v>1</v>
      </c>
      <c r="D18" s="7" t="n">
        <f aca="false">IF(A18="",0,IF(COUNTIF($A$11:A18,A18)=1,1,0))</f>
        <v>0</v>
      </c>
    </row>
    <row r="19" customFormat="false" ht="30" hidden="false" customHeight="true" outlineLevel="0" collapsed="false">
      <c r="A19" s="18" t="s">
        <v>503</v>
      </c>
      <c r="B19" s="18" t="s">
        <v>510</v>
      </c>
      <c r="C19" s="7" t="n">
        <f aca="false">IF(B19="",0,IF(COUNTIF($B$11:B19,B19)=1,1,0))</f>
        <v>1</v>
      </c>
      <c r="D19" s="7" t="n">
        <f aca="false">IF(A19="",0,IF(COUNTIF($A$11:A19,A19)=1,1,0))</f>
        <v>0</v>
      </c>
    </row>
    <row r="20" customFormat="false" ht="30" hidden="false" customHeight="true" outlineLevel="0" collapsed="false">
      <c r="A20" s="18" t="s">
        <v>503</v>
      </c>
      <c r="B20" s="18" t="s">
        <v>511</v>
      </c>
      <c r="C20" s="7" t="n">
        <f aca="false">IF(B20="",0,IF(COUNTIF($B$11:B20,B20)=1,1,0))</f>
        <v>1</v>
      </c>
      <c r="D20" s="7" t="n">
        <f aca="false">IF(A20="",0,IF(COUNTIF($A$11:A20,A20)=1,1,0))</f>
        <v>0</v>
      </c>
    </row>
    <row r="21" customFormat="false" ht="30" hidden="false" customHeight="true" outlineLevel="0" collapsed="false">
      <c r="A21" s="18" t="s">
        <v>503</v>
      </c>
      <c r="B21" s="18" t="s">
        <v>512</v>
      </c>
      <c r="C21" s="7" t="n">
        <f aca="false">IF(B21="",0,IF(COUNTIF($B$11:B21,B21)=1,1,0))</f>
        <v>1</v>
      </c>
      <c r="D21" s="7" t="n">
        <f aca="false">IF(A21="",0,IF(COUNTIF($A$11:A21,A21)=1,1,0))</f>
        <v>0</v>
      </c>
    </row>
    <row r="22" customFormat="false" ht="30" hidden="false" customHeight="true" outlineLevel="0" collapsed="false">
      <c r="A22" s="18" t="s">
        <v>503</v>
      </c>
      <c r="B22" s="18" t="s">
        <v>427</v>
      </c>
      <c r="C22" s="7" t="n">
        <f aca="false">IF(B22="",0,IF(COUNTIF($B$11:B22,B22)=1,1,0))</f>
        <v>1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513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12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514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515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516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517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358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518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362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519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460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520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521</v>
      </c>
      <c r="B11" s="18" t="s">
        <v>376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521</v>
      </c>
      <c r="B12" s="18" t="s">
        <v>463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521</v>
      </c>
      <c r="B13" s="18" t="s">
        <v>464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30" hidden="false" customHeight="true" outlineLevel="0" collapsed="false">
      <c r="A14" s="18" t="s">
        <v>521</v>
      </c>
      <c r="B14" s="18" t="s">
        <v>522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30" hidden="false" customHeight="true" outlineLevel="0" collapsed="false">
      <c r="A15" s="18" t="s">
        <v>521</v>
      </c>
      <c r="B15" s="18" t="s">
        <v>523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30" hidden="false" customHeight="true" outlineLevel="0" collapsed="false">
      <c r="A16" s="18" t="s">
        <v>521</v>
      </c>
      <c r="B16" s="18" t="s">
        <v>470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524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6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INDEX(Matrizes!$B$13:$D$17,MATCH("ALI",Matrizes!$A$13:$A$17,0),B64)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525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406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408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526</v>
      </c>
      <c r="B75" s="22"/>
      <c r="C75" s="22"/>
      <c r="D75" s="22"/>
    </row>
    <row r="76" customFormat="false" ht="42" hidden="false" customHeight="true" outlineLevel="0" collapsed="false">
      <c r="A76" s="14" t="s">
        <v>527</v>
      </c>
      <c r="B76" s="14"/>
      <c r="C76" s="14"/>
      <c r="D76" s="14"/>
    </row>
    <row r="77" customFormat="false" ht="30" hidden="false" customHeight="true" outlineLevel="0" collapsed="false">
      <c r="A77" s="14" t="s">
        <v>528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529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530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531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532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533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535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30" hidden="false" customHeight="true" outlineLevel="0" collapsed="false">
      <c r="A11" s="18" t="s">
        <v>536</v>
      </c>
      <c r="B11" s="18" t="s">
        <v>377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30" hidden="false" customHeight="true" outlineLevel="0" collapsed="false">
      <c r="A12" s="18" t="s">
        <v>536</v>
      </c>
      <c r="B12" s="18" t="s">
        <v>378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30" hidden="false" customHeight="true" outlineLevel="0" collapsed="false">
      <c r="A13" s="18" t="s">
        <v>536</v>
      </c>
      <c r="B13" s="18" t="s">
        <v>537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30" hidden="false" customHeight="true" outlineLevel="0" collapsed="false">
      <c r="A14" s="18" t="s">
        <v>536</v>
      </c>
      <c r="B14" s="18" t="s">
        <v>538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30" hidden="false" customHeight="true" outlineLevel="0" collapsed="false">
      <c r="A15" s="18" t="s">
        <v>536</v>
      </c>
      <c r="B15" s="18" t="s">
        <v>539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.75" hidden="true" customHeight="true" outlineLevel="0" collapsed="false">
      <c r="A16" s="18"/>
      <c r="B16" s="18"/>
      <c r="C16" s="7" t="n">
        <f aca="false">IF(B16="",0,IF(COUNTIF($B$11:B16,B16)=1,1,0))</f>
        <v>0</v>
      </c>
      <c r="D16" s="7" t="n">
        <f aca="false">IF(A16="",0,IF(COUNTIF($A$11:A16,A16)=1,1,0))</f>
        <v>0</v>
      </c>
    </row>
    <row r="17" customFormat="false" ht="21.75" hidden="true" customHeight="true" outlineLevel="0" collapsed="false">
      <c r="A17" s="18"/>
      <c r="B17" s="18"/>
      <c r="C17" s="7" t="n">
        <f aca="false">IF(B17="",0,IF(COUNTIF($B$11:B17,B17)=1,1,0))</f>
        <v>0</v>
      </c>
      <c r="D17" s="7" t="n">
        <f aca="false">IF(A17="",0,IF(COUNTIF($A$11:A17,A17)=1,1,0))</f>
        <v>0</v>
      </c>
    </row>
    <row r="18" customFormat="false" ht="21.75" hidden="true" customHeight="true" outlineLevel="0" collapsed="false">
      <c r="A18" s="18"/>
      <c r="B18" s="18"/>
      <c r="C18" s="7" t="n">
        <f aca="false">IF(B18="",0,IF(COUNTIF($B$11:B18,B18)=1,1,0))</f>
        <v>0</v>
      </c>
      <c r="D18" s="7" t="n">
        <f aca="false">IF(A18="",0,IF(COUNTIF($A$11:A18,A18)=1,1,0))</f>
        <v>0</v>
      </c>
    </row>
    <row r="19" customFormat="false" ht="21.75" hidden="true" customHeight="true" outlineLevel="0" collapsed="false">
      <c r="A19" s="18"/>
      <c r="B19" s="18"/>
      <c r="C19" s="7" t="n">
        <f aca="false">IF(B19="",0,IF(COUNTIF($B$11:B19,B19)=1,1,0))</f>
        <v>0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540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5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INDEX(Matrizes!$B$13:$D$17,MATCH("AIE",Matrizes!$A$13:$A$17,0),B64)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541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542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543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544</v>
      </c>
      <c r="B75" s="22"/>
      <c r="C75" s="22"/>
      <c r="D75" s="22"/>
    </row>
    <row r="76" customFormat="false" ht="42" hidden="false" customHeight="true" outlineLevel="0" collapsed="false">
      <c r="A76" s="14" t="s">
        <v>545</v>
      </c>
      <c r="B76" s="14"/>
      <c r="C76" s="14"/>
      <c r="D76" s="14"/>
    </row>
    <row r="77" customFormat="false" ht="30" hidden="false" customHeight="true" outlineLevel="0" collapsed="false">
      <c r="A77" s="14" t="s">
        <v>546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547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530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548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532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549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550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370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371</v>
      </c>
      <c r="B10" s="6" t="s">
        <v>372</v>
      </c>
      <c r="C10" s="6" t="s">
        <v>373</v>
      </c>
      <c r="D10" s="6" t="s">
        <v>374</v>
      </c>
    </row>
    <row r="11" customFormat="false" ht="21" hidden="false" customHeight="true" outlineLevel="0" collapsed="false">
      <c r="A11" s="18" t="s">
        <v>551</v>
      </c>
      <c r="B11" s="18" t="s">
        <v>552</v>
      </c>
      <c r="C11" s="7" t="n">
        <f aca="false">IF(B11="",0,IF(COUNTIF($B$11:B11,B11)=1,1,0))</f>
        <v>1</v>
      </c>
      <c r="D11" s="7" t="n">
        <f aca="false">IF(A11="",0,IF(COUNTIF($A$11:A11,A11)=1,1,0))</f>
        <v>1</v>
      </c>
    </row>
    <row r="12" customFormat="false" ht="21" hidden="false" customHeight="true" outlineLevel="0" collapsed="false">
      <c r="A12" s="18" t="s">
        <v>551</v>
      </c>
      <c r="B12" s="18" t="s">
        <v>553</v>
      </c>
      <c r="C12" s="7" t="n">
        <f aca="false">IF(B12="",0,IF(COUNTIF($B$11:B12,B12)=1,1,0))</f>
        <v>1</v>
      </c>
      <c r="D12" s="7" t="n">
        <f aca="false">IF(A12="",0,IF(COUNTIF($A$11:A12,A12)=1,1,0))</f>
        <v>0</v>
      </c>
    </row>
    <row r="13" customFormat="false" ht="21" hidden="false" customHeight="true" outlineLevel="0" collapsed="false">
      <c r="A13" s="18" t="s">
        <v>551</v>
      </c>
      <c r="B13" s="18" t="s">
        <v>554</v>
      </c>
      <c r="C13" s="7" t="n">
        <f aca="false">IF(B13="",0,IF(COUNTIF($B$11:B13,B13)=1,1,0))</f>
        <v>1</v>
      </c>
      <c r="D13" s="7" t="n">
        <f aca="false">IF(A13="",0,IF(COUNTIF($A$11:A13,A13)=1,1,0))</f>
        <v>0</v>
      </c>
    </row>
    <row r="14" customFormat="false" ht="21" hidden="false" customHeight="true" outlineLevel="0" collapsed="false">
      <c r="A14" s="18" t="s">
        <v>551</v>
      </c>
      <c r="B14" s="18" t="s">
        <v>555</v>
      </c>
      <c r="C14" s="7" t="n">
        <f aca="false">IF(B14="",0,IF(COUNTIF($B$11:B14,B14)=1,1,0))</f>
        <v>1</v>
      </c>
      <c r="D14" s="7" t="n">
        <f aca="false">IF(A14="",0,IF(COUNTIF($A$11:A14,A14)=1,1,0))</f>
        <v>0</v>
      </c>
    </row>
    <row r="15" customFormat="false" ht="21" hidden="false" customHeight="true" outlineLevel="0" collapsed="false">
      <c r="A15" s="18" t="s">
        <v>551</v>
      </c>
      <c r="B15" s="18" t="s">
        <v>379</v>
      </c>
      <c r="C15" s="7" t="n">
        <f aca="false">IF(B15="",0,IF(COUNTIF($B$11:B15,B15)=1,1,0))</f>
        <v>1</v>
      </c>
      <c r="D15" s="7" t="n">
        <f aca="false">IF(A15="",0,IF(COUNTIF($A$11:A15,A15)=1,1,0))</f>
        <v>0</v>
      </c>
    </row>
    <row r="16" customFormat="false" ht="21" hidden="false" customHeight="true" outlineLevel="0" collapsed="false">
      <c r="A16" s="18" t="s">
        <v>551</v>
      </c>
      <c r="B16" s="18" t="s">
        <v>424</v>
      </c>
      <c r="C16" s="7" t="n">
        <f aca="false">IF(B16="",0,IF(COUNTIF($B$11:B16,B16)=1,1,0))</f>
        <v>1</v>
      </c>
      <c r="D16" s="7" t="n">
        <f aca="false">IF(A16="",0,IF(COUNTIF($A$11:A16,A16)=1,1,0))</f>
        <v>0</v>
      </c>
    </row>
    <row r="17" customFormat="false" ht="21" hidden="false" customHeight="true" outlineLevel="0" collapsed="false">
      <c r="A17" s="18" t="s">
        <v>551</v>
      </c>
      <c r="B17" s="18" t="s">
        <v>556</v>
      </c>
      <c r="C17" s="7" t="n">
        <f aca="false">IF(B17="",0,IF(COUNTIF($B$11:B17,B17)=1,1,0))</f>
        <v>1</v>
      </c>
      <c r="D17" s="7" t="n">
        <f aca="false">IF(A17="",0,IF(COUNTIF($A$11:A17,A17)=1,1,0))</f>
        <v>0</v>
      </c>
    </row>
    <row r="18" customFormat="false" ht="21" hidden="false" customHeight="true" outlineLevel="0" collapsed="false">
      <c r="A18" s="18" t="s">
        <v>551</v>
      </c>
      <c r="B18" s="18" t="s">
        <v>557</v>
      </c>
      <c r="C18" s="7" t="n">
        <f aca="false">IF(B18="",0,IF(COUNTIF($B$11:B18,B18)=1,1,0))</f>
        <v>1</v>
      </c>
      <c r="D18" s="7" t="n">
        <f aca="false">IF(A18="",0,IF(COUNTIF($A$11:A18,A18)=1,1,0))</f>
        <v>0</v>
      </c>
    </row>
    <row r="19" customFormat="false" ht="21" hidden="false" customHeight="true" outlineLevel="0" collapsed="false">
      <c r="A19" s="18" t="s">
        <v>551</v>
      </c>
      <c r="B19" s="18" t="s">
        <v>558</v>
      </c>
      <c r="C19" s="7" t="n">
        <f aca="false">IF(B19="",0,IF(COUNTIF($B$11:B19,B19)=1,1,0))</f>
        <v>1</v>
      </c>
      <c r="D19" s="7" t="n">
        <f aca="false">IF(A19="",0,IF(COUNTIF($A$11:A19,A19)=1,1,0))</f>
        <v>0</v>
      </c>
    </row>
    <row r="20" customFormat="false" ht="21.75" hidden="true" customHeight="true" outlineLevel="0" collapsed="false">
      <c r="A20" s="18"/>
      <c r="B20" s="18"/>
      <c r="C20" s="7" t="n">
        <f aca="false">IF(B20="",0,IF(COUNTIF($B$11:B20,B20)=1,1,0))</f>
        <v>0</v>
      </c>
      <c r="D20" s="7" t="n">
        <f aca="false">IF(A20="",0,IF(COUNTIF($A$11:A20,A20)=1,1,0))</f>
        <v>0</v>
      </c>
    </row>
    <row r="21" customFormat="false" ht="21.75" hidden="true" customHeight="true" outlineLevel="0" collapsed="false">
      <c r="A21" s="18"/>
      <c r="B21" s="18"/>
      <c r="C21" s="7" t="n">
        <f aca="false">IF(B21="",0,IF(COUNTIF($B$11:B21,B21)=1,1,0))</f>
        <v>0</v>
      </c>
      <c r="D21" s="7" t="n">
        <f aca="false">IF(A21="",0,IF(COUNTIF($A$11:A21,A21)=1,1,0))</f>
        <v>0</v>
      </c>
    </row>
    <row r="22" customFormat="false" ht="21.75" hidden="true" customHeight="true" outlineLevel="0" collapsed="false">
      <c r="A22" s="18"/>
      <c r="B22" s="18"/>
      <c r="C22" s="7" t="n">
        <f aca="false">IF(B22="",0,IF(COUNTIF($B$11:B22,B22)=1,1,0))</f>
        <v>0</v>
      </c>
      <c r="D22" s="7" t="n">
        <f aca="false">IF(A22="",0,IF(COUNTIF($A$11:A22,A22)=1,1,0))</f>
        <v>0</v>
      </c>
    </row>
    <row r="23" customFormat="false" ht="21.75" hidden="true" customHeight="true" outlineLevel="0" collapsed="false">
      <c r="A23" s="18"/>
      <c r="B23" s="18"/>
      <c r="C23" s="7" t="n">
        <f aca="false">IF(B23="",0,IF(COUNTIF($B$11:B23,B23)=1,1,0))</f>
        <v>0</v>
      </c>
      <c r="D23" s="7" t="n">
        <f aca="false">IF(A23="",0,IF(COUNTIF($A$11:A23,A23)=1,1,0))</f>
        <v>0</v>
      </c>
    </row>
    <row r="24" customFormat="false" ht="21.75" hidden="true" customHeight="true" outlineLevel="0" collapsed="false">
      <c r="A24" s="18"/>
      <c r="B24" s="18"/>
      <c r="C24" s="7" t="n">
        <f aca="false">IF(B24="",0,IF(COUNTIF($B$11:B24,B24)=1,1,0))</f>
        <v>0</v>
      </c>
      <c r="D24" s="7" t="n">
        <f aca="false">IF(A24="",0,IF(COUNTIF($A$11:A24,A24)=1,1,0))</f>
        <v>0</v>
      </c>
    </row>
    <row r="25" customFormat="false" ht="21.75" hidden="true" customHeight="true" outlineLevel="0" collapsed="false">
      <c r="A25" s="18"/>
      <c r="B25" s="18"/>
      <c r="C25" s="7" t="n">
        <f aca="false">IF(B25="",0,IF(COUNTIF($B$11:B25,B25)=1,1,0))</f>
        <v>0</v>
      </c>
      <c r="D25" s="7" t="n">
        <f aca="false">IF(A25="",0,IF(COUNTIF($A$11:A25,A25)=1,1,0))</f>
        <v>0</v>
      </c>
    </row>
    <row r="26" customFormat="false" ht="21.75" hidden="true" customHeight="true" outlineLevel="0" collapsed="false">
      <c r="A26" s="18"/>
      <c r="B26" s="18"/>
      <c r="C26" s="7" t="n">
        <f aca="false">IF(B26="",0,IF(COUNTIF($B$11:B26,B26)=1,1,0))</f>
        <v>0</v>
      </c>
      <c r="D26" s="7" t="n">
        <f aca="false">IF(A26="",0,IF(COUNTIF($A$11:A26,A26)=1,1,0))</f>
        <v>0</v>
      </c>
    </row>
    <row r="27" customFormat="false" ht="21.75" hidden="true" customHeight="true" outlineLevel="0" collapsed="false">
      <c r="A27" s="18"/>
      <c r="B27" s="18"/>
      <c r="C27" s="7" t="n">
        <f aca="false">IF(B27="",0,IF(COUNTIF($B$11:B27,B27)=1,1,0))</f>
        <v>0</v>
      </c>
      <c r="D27" s="7" t="n">
        <f aca="false">IF(A27="",0,IF(COUNTIF($A$11:A27,A27)=1,1,0))</f>
        <v>0</v>
      </c>
    </row>
    <row r="28" customFormat="false" ht="21.75" hidden="true" customHeight="true" outlineLevel="0" collapsed="false">
      <c r="A28" s="18"/>
      <c r="B28" s="18"/>
      <c r="C28" s="7" t="n">
        <f aca="false">IF(B28="",0,IF(COUNTIF($B$11:B28,B28)=1,1,0))</f>
        <v>0</v>
      </c>
      <c r="D28" s="7" t="n">
        <f aca="false">IF(A28="",0,IF(COUNTIF($A$11:A28,A28)=1,1,0))</f>
        <v>0</v>
      </c>
    </row>
    <row r="29" customFormat="false" ht="21.75" hidden="true" customHeight="true" outlineLevel="0" collapsed="false">
      <c r="A29" s="18"/>
      <c r="B29" s="18"/>
      <c r="C29" s="7" t="n">
        <f aca="false">IF(B29="",0,IF(COUNTIF($B$11:B29,B29)=1,1,0))</f>
        <v>0</v>
      </c>
      <c r="D29" s="7" t="n">
        <f aca="false">IF(A29="",0,IF(COUNTIF($A$11:A29,A29)=1,1,0))</f>
        <v>0</v>
      </c>
    </row>
    <row r="30" customFormat="false" ht="21.75" hidden="true" customHeight="true" outlineLevel="0" collapsed="false">
      <c r="A30" s="18"/>
      <c r="B30" s="18"/>
      <c r="C30" s="7" t="n">
        <f aca="false">IF(B30="",0,IF(COUNTIF($B$11:B30,B30)=1,1,0))</f>
        <v>0</v>
      </c>
      <c r="D30" s="7" t="n">
        <f aca="false">IF(A30="",0,IF(COUNTIF($A$11:A30,A30)=1,1,0))</f>
        <v>0</v>
      </c>
    </row>
    <row r="31" customFormat="false" ht="21.75" hidden="true" customHeight="true" outlineLevel="0" collapsed="false">
      <c r="A31" s="18"/>
      <c r="B31" s="18"/>
      <c r="C31" s="7" t="n">
        <f aca="false">IF(B31="",0,IF(COUNTIF($B$11:B31,B31)=1,1,0))</f>
        <v>0</v>
      </c>
      <c r="D31" s="7" t="n">
        <f aca="false">IF(A31="",0,IF(COUNTIF($A$11:A31,A31)=1,1,0))</f>
        <v>0</v>
      </c>
    </row>
    <row r="32" customFormat="false" ht="21.75" hidden="true" customHeight="true" outlineLevel="0" collapsed="false">
      <c r="A32" s="18"/>
      <c r="B32" s="18"/>
      <c r="C32" s="7" t="n">
        <f aca="false">IF(B32="",0,IF(COUNTIF($B$11:B32,B32)=1,1,0))</f>
        <v>0</v>
      </c>
      <c r="D32" s="7" t="n">
        <f aca="false">IF(A32="",0,IF(COUNTIF($A$11:A32,A32)=1,1,0))</f>
        <v>0</v>
      </c>
    </row>
    <row r="33" customFormat="false" ht="21.75" hidden="true" customHeight="true" outlineLevel="0" collapsed="false">
      <c r="A33" s="18"/>
      <c r="B33" s="18"/>
      <c r="C33" s="7" t="n">
        <f aca="false">IF(B33="",0,IF(COUNTIF($B$11:B33,B33)=1,1,0))</f>
        <v>0</v>
      </c>
      <c r="D33" s="7" t="n">
        <f aca="false">IF(A33="",0,IF(COUNTIF($A$11:A33,A33)=1,1,0))</f>
        <v>0</v>
      </c>
    </row>
    <row r="34" customFormat="false" ht="21.75" hidden="true" customHeight="true" outlineLevel="0" collapsed="false">
      <c r="A34" s="18"/>
      <c r="B34" s="18"/>
      <c r="C34" s="7" t="n">
        <f aca="false">IF(B34="",0,IF(COUNTIF($B$11:B34,B34)=1,1,0))</f>
        <v>0</v>
      </c>
      <c r="D34" s="7" t="n">
        <f aca="false">IF(A34="",0,IF(COUNTIF($A$11:A34,A34)=1,1,0))</f>
        <v>0</v>
      </c>
    </row>
    <row r="35" customFormat="false" ht="21.75" hidden="true" customHeight="true" outlineLevel="0" collapsed="false">
      <c r="A35" s="18"/>
      <c r="B35" s="18"/>
      <c r="C35" s="7" t="n">
        <f aca="false">IF(B35="",0,IF(COUNTIF($B$11:B35,B35)=1,1,0))</f>
        <v>0</v>
      </c>
      <c r="D35" s="7" t="n">
        <f aca="false">IF(A35="",0,IF(COUNTIF($A$11:A35,A35)=1,1,0))</f>
        <v>0</v>
      </c>
    </row>
    <row r="36" customFormat="false" ht="21.75" hidden="true" customHeight="true" outlineLevel="0" collapsed="false">
      <c r="A36" s="18"/>
      <c r="B36" s="18"/>
      <c r="C36" s="7" t="n">
        <f aca="false">IF(B36="",0,IF(COUNTIF($B$11:B36,B36)=1,1,0))</f>
        <v>0</v>
      </c>
      <c r="D36" s="7" t="n">
        <f aca="false">IF(A36="",0,IF(COUNTIF($A$11:A36,A36)=1,1,0))</f>
        <v>0</v>
      </c>
    </row>
    <row r="37" customFormat="false" ht="21.75" hidden="true" customHeight="true" outlineLevel="0" collapsed="false">
      <c r="A37" s="18"/>
      <c r="B37" s="18"/>
      <c r="C37" s="7" t="n">
        <f aca="false">IF(B37="",0,IF(COUNTIF($B$11:B37,B37)=1,1,0))</f>
        <v>0</v>
      </c>
      <c r="D37" s="7" t="n">
        <f aca="false">IF(A37="",0,IF(COUNTIF($A$11:A37,A37)=1,1,0))</f>
        <v>0</v>
      </c>
    </row>
    <row r="38" customFormat="false" ht="21.75" hidden="true" customHeight="true" outlineLevel="0" collapsed="false">
      <c r="A38" s="18"/>
      <c r="B38" s="18"/>
      <c r="C38" s="7" t="n">
        <f aca="false">IF(B38="",0,IF(COUNTIF($B$11:B38,B38)=1,1,0))</f>
        <v>0</v>
      </c>
      <c r="D38" s="7" t="n">
        <f aca="false">IF(A38="",0,IF(COUNTIF($A$11:A38,A38)=1,1,0))</f>
        <v>0</v>
      </c>
    </row>
    <row r="39" customFormat="false" ht="21.75" hidden="true" customHeight="true" outlineLevel="0" collapsed="false">
      <c r="A39" s="18"/>
      <c r="B39" s="18"/>
      <c r="C39" s="7" t="n">
        <f aca="false">IF(B39="",0,IF(COUNTIF($B$11:B39,B39)=1,1,0))</f>
        <v>0</v>
      </c>
      <c r="D39" s="7" t="n">
        <f aca="false">IF(A39="",0,IF(COUNTIF($A$11:A39,A39)=1,1,0))</f>
        <v>0</v>
      </c>
    </row>
    <row r="40" customFormat="false" ht="21.75" hidden="true" customHeight="true" outlineLevel="0" collapsed="false">
      <c r="A40" s="18"/>
      <c r="B40" s="18"/>
      <c r="C40" s="7" t="n">
        <f aca="false">IF(B40="",0,IF(COUNTIF($B$11:B40,B40)=1,1,0))</f>
        <v>0</v>
      </c>
      <c r="D40" s="7" t="n">
        <f aca="false">IF(A40="",0,IF(COUNTIF($A$11:A40,A40)=1,1,0))</f>
        <v>0</v>
      </c>
    </row>
    <row r="41" customFormat="false" ht="21.75" hidden="true" customHeight="true" outlineLevel="0" collapsed="false">
      <c r="A41" s="18"/>
      <c r="B41" s="18"/>
      <c r="C41" s="7" t="n">
        <f aca="false">IF(B41="",0,IF(COUNTIF($B$11:B41,B41)=1,1,0))</f>
        <v>0</v>
      </c>
      <c r="D41" s="7" t="n">
        <f aca="false">IF(A41="",0,IF(COUNTIF($A$11:A41,A41)=1,1,0))</f>
        <v>0</v>
      </c>
    </row>
    <row r="42" customFormat="false" ht="21.75" hidden="true" customHeight="true" outlineLevel="0" collapsed="false">
      <c r="A42" s="18"/>
      <c r="B42" s="18"/>
      <c r="C42" s="7" t="n">
        <f aca="false">IF(B42="",0,IF(COUNTIF($B$11:B42,B42)=1,1,0))</f>
        <v>0</v>
      </c>
      <c r="D42" s="7" t="n">
        <f aca="false">IF(A42="",0,IF(COUNTIF($A$11:A42,A42)=1,1,0))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381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4" t="s">
        <v>386</v>
      </c>
      <c r="B46" s="5" t="s">
        <v>540</v>
      </c>
      <c r="C46" s="5"/>
      <c r="D46" s="5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28.5" hidden="false" customHeight="true" outlineLevel="0" collapsed="false">
      <c r="A57" s="4" t="s">
        <v>388</v>
      </c>
      <c r="B57" s="5" t="s">
        <v>389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SUM(C11:C42)</f>
        <v>9</v>
      </c>
      <c r="C60" s="3" t="s">
        <v>392</v>
      </c>
      <c r="D60" s="7" t="n">
        <f aca="false">SUM(D11:D42)</f>
        <v>1</v>
      </c>
    </row>
    <row r="61" customFormat="false" ht="21.75" hidden="false" customHeight="true" outlineLevel="0" collapsed="false">
      <c r="A61" s="3" t="s">
        <v>393</v>
      </c>
      <c r="B61" s="7" t="n">
        <f aca="false">0</f>
        <v>0</v>
      </c>
      <c r="C61" s="3" t="s">
        <v>394</v>
      </c>
      <c r="D61" s="7" t="n">
        <f aca="false">0</f>
        <v>0</v>
      </c>
    </row>
    <row r="62" customFormat="false" ht="21.75" hidden="false" customHeight="true" outlineLevel="0" collapsed="false">
      <c r="A62" s="3" t="s">
        <v>384</v>
      </c>
      <c r="B62" s="7" t="n">
        <f aca="false">0</f>
        <v>0</v>
      </c>
      <c r="C62" s="3" t="s">
        <v>385</v>
      </c>
      <c r="D62" s="7" t="n">
        <f aca="false">0</f>
        <v>0</v>
      </c>
    </row>
    <row r="63" customFormat="false" ht="21.75" hidden="false" customHeight="true" outlineLevel="0" collapsed="false">
      <c r="A63" s="3" t="s">
        <v>395</v>
      </c>
      <c r="B63" s="7" t="n">
        <f aca="false">0</f>
        <v>0</v>
      </c>
      <c r="C63" s="3" t="s">
        <v>396</v>
      </c>
      <c r="D63" s="7" t="n">
        <f aca="false">0</f>
        <v>0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INDEX(Matrizes!$B$5:$D$7,IF(D60&lt;=1,1,IF(D60&lt;=5,2,3)),IF(B60&lt;=19,1,IF(B60&lt;=50,2,3)))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INDEX(Matrizes!$B$13:$D$17,MATCH("AIE",Matrizes!$A$13:$A$17,0),B64)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28.5" hidden="false" customHeight="true" outlineLevel="0" collapsed="false">
      <c r="A67" s="4" t="s">
        <v>400</v>
      </c>
      <c r="B67" s="5" t="s">
        <v>401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559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542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543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560</v>
      </c>
      <c r="B75" s="22"/>
      <c r="C75" s="22"/>
      <c r="D75" s="22"/>
    </row>
    <row r="76" customFormat="false" ht="42" hidden="false" customHeight="true" outlineLevel="0" collapsed="false">
      <c r="A76" s="14" t="s">
        <v>561</v>
      </c>
      <c r="B76" s="14"/>
      <c r="C76" s="14"/>
      <c r="D76" s="14"/>
    </row>
    <row r="77" customFormat="false" ht="30" hidden="false" customHeight="true" outlineLevel="0" collapsed="false">
      <c r="A77" s="14" t="s">
        <v>562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563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68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566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567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568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30" hidden="false" customHeight="true" outlineLevel="0" collapsed="false">
      <c r="A11" s="18" t="s">
        <v>573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377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378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537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538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539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63</v>
      </c>
      <c r="B46" s="3" t="s">
        <v>64</v>
      </c>
      <c r="C46" s="3" t="n">
        <v>1</v>
      </c>
      <c r="D46" s="3" t="n">
        <v>1</v>
      </c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580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8</v>
      </c>
      <c r="C60" s="3" t="s">
        <v>581</v>
      </c>
      <c r="D60" s="7" t="n">
        <f aca="false">COUNTA(A46:A56)</f>
        <v>1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5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1</v>
      </c>
      <c r="C62" s="3" t="s">
        <v>385</v>
      </c>
      <c r="D62" s="7" t="n">
        <f aca="false">SUM(D46:D56)</f>
        <v>1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573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584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585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586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587</v>
      </c>
      <c r="B131" s="22"/>
      <c r="C131" s="22"/>
      <c r="D131" s="22"/>
    </row>
    <row r="132" customFormat="false" ht="42" hidden="false" customHeight="true" outlineLevel="0" collapsed="false">
      <c r="A132" s="14" t="s">
        <v>412</v>
      </c>
      <c r="B132" s="14"/>
      <c r="C132" s="14"/>
      <c r="D132" s="14"/>
    </row>
    <row r="133" customFormat="false" ht="30" hidden="false" customHeight="true" outlineLevel="0" collapsed="false">
      <c r="A133" s="14" t="s">
        <v>588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589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70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590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591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592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378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379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380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593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1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3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1</v>
      </c>
      <c r="C62" s="3" t="s">
        <v>385</v>
      </c>
      <c r="D62" s="7" t="n">
        <f aca="false">SUM(D46:D56)</f>
        <v>1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419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594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595</v>
      </c>
      <c r="B75" s="22"/>
      <c r="C75" s="22"/>
      <c r="D75" s="22"/>
    </row>
    <row r="76" customFormat="false" ht="42" hidden="false" customHeight="true" outlineLevel="0" collapsed="false">
      <c r="A76" s="14" t="s">
        <v>596</v>
      </c>
      <c r="B76" s="14"/>
      <c r="C76" s="14"/>
      <c r="D76" s="14"/>
    </row>
    <row r="77" customFormat="false" ht="30" hidden="false" customHeight="true" outlineLevel="0" collapsed="false">
      <c r="A77" s="14" t="s">
        <v>597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598</v>
      </c>
      <c r="B131" s="22"/>
      <c r="C131" s="22"/>
      <c r="D131" s="22"/>
    </row>
    <row r="132" customFormat="false" ht="42" hidden="false" customHeight="true" outlineLevel="0" collapsed="false">
      <c r="A132" s="14" t="s">
        <v>599</v>
      </c>
      <c r="B132" s="14"/>
      <c r="C132" s="14"/>
      <c r="D132" s="14"/>
    </row>
    <row r="133" customFormat="false" ht="30" hidden="false" customHeight="true" outlineLevel="0" collapsed="false">
      <c r="A133" s="14" t="s">
        <v>600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601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72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602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603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604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420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378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605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437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424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453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51</v>
      </c>
      <c r="B49" s="3" t="s">
        <v>52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54.75" hidden="false" customHeight="true" outlineLevel="0" collapsed="false">
      <c r="A57" s="4" t="s">
        <v>388</v>
      </c>
      <c r="B57" s="5" t="s">
        <v>606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10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6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3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607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608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609</v>
      </c>
      <c r="B75" s="22"/>
      <c r="C75" s="22"/>
      <c r="D75" s="22"/>
    </row>
    <row r="76" customFormat="false" ht="42" hidden="false" customHeight="true" outlineLevel="0" collapsed="false">
      <c r="A76" s="14" t="s">
        <v>610</v>
      </c>
      <c r="B76" s="14"/>
      <c r="C76" s="14"/>
      <c r="D76" s="14"/>
    </row>
    <row r="77" customFormat="false" ht="30" hidden="false" customHeight="true" outlineLevel="0" collapsed="false">
      <c r="A77" s="14" t="s">
        <v>611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612</v>
      </c>
      <c r="B131" s="22"/>
      <c r="C131" s="22"/>
      <c r="D131" s="22"/>
    </row>
    <row r="132" customFormat="false" ht="42" hidden="false" customHeight="true" outlineLevel="0" collapsed="false">
      <c r="A132" s="14" t="s">
        <v>613</v>
      </c>
      <c r="B132" s="14"/>
      <c r="C132" s="14"/>
      <c r="D132" s="14"/>
    </row>
    <row r="133" customFormat="false" ht="30" hidden="false" customHeight="true" outlineLevel="0" collapsed="false">
      <c r="A133" s="14" t="s">
        <v>614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615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74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616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479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617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618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619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482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484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493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57</v>
      </c>
      <c r="B47" s="3" t="s">
        <v>58</v>
      </c>
      <c r="C47" s="3" t="n">
        <v>0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54.75" hidden="false" customHeight="true" outlineLevel="0" collapsed="false">
      <c r="A57" s="4" t="s">
        <v>388</v>
      </c>
      <c r="B57" s="5" t="s">
        <v>620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3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1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619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621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622</v>
      </c>
      <c r="B75" s="22"/>
      <c r="C75" s="22"/>
      <c r="D75" s="22"/>
    </row>
    <row r="76" customFormat="false" ht="42" hidden="false" customHeight="true" outlineLevel="0" collapsed="false">
      <c r="A76" s="14" t="s">
        <v>610</v>
      </c>
      <c r="B76" s="14"/>
      <c r="C76" s="14"/>
      <c r="D76" s="14"/>
    </row>
    <row r="77" customFormat="false" ht="30" hidden="false" customHeight="true" outlineLevel="0" collapsed="false">
      <c r="A77" s="14" t="s">
        <v>623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624</v>
      </c>
      <c r="B131" s="22"/>
      <c r="C131" s="22"/>
      <c r="D131" s="22"/>
    </row>
    <row r="132" customFormat="false" ht="42" hidden="false" customHeight="true" outlineLevel="0" collapsed="false">
      <c r="A132" s="14" t="s">
        <v>613</v>
      </c>
      <c r="B132" s="14"/>
      <c r="C132" s="14"/>
      <c r="D132" s="14"/>
    </row>
    <row r="133" customFormat="false" ht="30" hidden="false" customHeight="true" outlineLevel="0" collapsed="false">
      <c r="A133" s="14" t="s">
        <v>625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626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76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627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628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629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504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378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505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506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507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508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630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9</v>
      </c>
      <c r="C60" s="3" t="s">
        <v>581</v>
      </c>
      <c r="D60" s="7" t="n">
        <f aca="false">COUNTA(A46:A56)</f>
        <v>1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6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1</v>
      </c>
      <c r="C62" s="3" t="s">
        <v>385</v>
      </c>
      <c r="D62" s="7" t="n">
        <f aca="false">SUM(D46:D56)</f>
        <v>1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376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631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632</v>
      </c>
      <c r="B75" s="22"/>
      <c r="C75" s="22"/>
      <c r="D75" s="22"/>
    </row>
    <row r="76" customFormat="false" ht="42" hidden="false" customHeight="true" outlineLevel="0" collapsed="false">
      <c r="A76" s="14" t="s">
        <v>633</v>
      </c>
      <c r="B76" s="14"/>
      <c r="C76" s="14"/>
      <c r="D76" s="14"/>
    </row>
    <row r="77" customFormat="false" ht="30" hidden="false" customHeight="true" outlineLevel="0" collapsed="false">
      <c r="A77" s="14" t="s">
        <v>634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635</v>
      </c>
      <c r="B131" s="22"/>
      <c r="C131" s="22"/>
      <c r="D131" s="22"/>
    </row>
    <row r="132" customFormat="false" ht="42" hidden="false" customHeight="true" outlineLevel="0" collapsed="false">
      <c r="A132" s="14" t="s">
        <v>636</v>
      </c>
      <c r="B132" s="14"/>
      <c r="C132" s="14"/>
      <c r="D132" s="14"/>
    </row>
    <row r="133" customFormat="false" ht="30" hidden="false" customHeight="true" outlineLevel="0" collapsed="false">
      <c r="A133" s="14" t="s">
        <v>637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638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78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639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640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641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629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575</v>
      </c>
      <c r="B11" s="18" t="s">
        <v>576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577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509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" hidden="false" customHeight="true" outlineLevel="0" collapsed="false">
      <c r="A14" s="18" t="s">
        <v>510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511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512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0</v>
      </c>
      <c r="D46" s="3" t="n">
        <v>1</v>
      </c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54.75" hidden="false" customHeight="true" outlineLevel="0" collapsed="false">
      <c r="A57" s="4" t="s">
        <v>388</v>
      </c>
      <c r="B57" s="5" t="s">
        <v>642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1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4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0</v>
      </c>
      <c r="C62" s="3" t="s">
        <v>385</v>
      </c>
      <c r="D62" s="7" t="n">
        <f aca="false">SUM(D46:D56)</f>
        <v>1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644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645</v>
      </c>
      <c r="B75" s="22"/>
      <c r="C75" s="22"/>
      <c r="D75" s="22"/>
    </row>
    <row r="76" customFormat="false" ht="42" hidden="false" customHeight="true" outlineLevel="0" collapsed="false">
      <c r="A76" s="14" t="s">
        <v>610</v>
      </c>
      <c r="B76" s="14"/>
      <c r="C76" s="14"/>
      <c r="D76" s="14"/>
    </row>
    <row r="77" customFormat="false" ht="30" hidden="false" customHeight="true" outlineLevel="0" collapsed="false">
      <c r="A77" s="14" t="s">
        <v>646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647</v>
      </c>
      <c r="B131" s="22"/>
      <c r="C131" s="22"/>
      <c r="D131" s="22"/>
    </row>
    <row r="132" customFormat="false" ht="42" hidden="false" customHeight="true" outlineLevel="0" collapsed="false">
      <c r="A132" s="14" t="s">
        <v>613</v>
      </c>
      <c r="B132" s="14"/>
      <c r="C132" s="14"/>
      <c r="D132" s="14"/>
    </row>
    <row r="133" customFormat="false" ht="30" hidden="false" customHeight="true" outlineLevel="0" collapsed="false">
      <c r="A133" s="14" t="s">
        <v>648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649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80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519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460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650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651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575</v>
      </c>
      <c r="B11" s="18" t="s">
        <v>576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577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470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" hidden="false" customHeight="true" outlineLevel="0" collapsed="false">
      <c r="A14" s="18" t="s">
        <v>464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522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523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0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0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54.75" hidden="false" customHeight="true" outlineLevel="0" collapsed="false">
      <c r="A57" s="4" t="s">
        <v>388</v>
      </c>
      <c r="B57" s="5" t="s">
        <v>652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4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0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653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654</v>
      </c>
      <c r="B75" s="22"/>
      <c r="C75" s="22"/>
      <c r="D75" s="22"/>
    </row>
    <row r="76" customFormat="false" ht="42" hidden="false" customHeight="true" outlineLevel="0" collapsed="false">
      <c r="A76" s="14" t="s">
        <v>655</v>
      </c>
      <c r="B76" s="14"/>
      <c r="C76" s="14"/>
      <c r="D76" s="14"/>
    </row>
    <row r="77" customFormat="false" ht="30" hidden="false" customHeight="true" outlineLevel="0" collapsed="false">
      <c r="A77" s="14" t="s">
        <v>656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657</v>
      </c>
      <c r="B131" s="22"/>
      <c r="C131" s="22"/>
      <c r="D131" s="22"/>
    </row>
    <row r="132" customFormat="false" ht="42" hidden="false" customHeight="true" outlineLevel="0" collapsed="false">
      <c r="A132" s="14" t="s">
        <v>658</v>
      </c>
      <c r="B132" s="14"/>
      <c r="C132" s="14"/>
      <c r="D132" s="14"/>
    </row>
    <row r="133" customFormat="false" ht="30" hidden="false" customHeight="true" outlineLevel="0" collapsed="false">
      <c r="A133" s="14" t="s">
        <v>659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660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564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82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565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661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662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663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552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553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552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553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554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555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379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424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" hidden="false" customHeight="true" outlineLevel="0" collapsed="false">
      <c r="A21" s="18" t="s">
        <v>556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557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558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65</v>
      </c>
      <c r="B46" s="3" t="s">
        <v>66</v>
      </c>
      <c r="C46" s="3" t="n">
        <v>1</v>
      </c>
      <c r="D46" s="3" t="n">
        <v>1</v>
      </c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664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11</v>
      </c>
      <c r="C60" s="3" t="s">
        <v>581</v>
      </c>
      <c r="D60" s="7" t="n">
        <f aca="false">COUNTA(A46:A56)</f>
        <v>1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7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1</v>
      </c>
      <c r="C62" s="3" t="s">
        <v>385</v>
      </c>
      <c r="D62" s="7" t="n">
        <f aca="false">SUM(D46:D56)</f>
        <v>1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MAX(B63,D63)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INDEX(Matrizes!$B$13:$D$17,MATCH("CE",Matrizes!$A$13:$A$17,0),B64)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582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665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666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667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668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669</v>
      </c>
      <c r="B131" s="22"/>
      <c r="C131" s="22"/>
      <c r="D131" s="22"/>
    </row>
    <row r="132" customFormat="false" ht="42" hidden="false" customHeight="true" outlineLevel="0" collapsed="false">
      <c r="A132" s="14" t="s">
        <v>412</v>
      </c>
      <c r="B132" s="14"/>
      <c r="C132" s="14"/>
      <c r="D132" s="14"/>
    </row>
    <row r="133" customFormat="false" ht="30" hidden="false" customHeight="true" outlineLevel="0" collapsed="false">
      <c r="A133" s="14" t="s">
        <v>670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671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84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675</v>
      </c>
      <c r="C7" s="5"/>
      <c r="D7" s="5"/>
    </row>
    <row r="8" customFormat="false" ht="99.75" hidden="false" customHeight="true" outlineLevel="0" collapsed="false">
      <c r="A8" s="4" t="s">
        <v>369</v>
      </c>
      <c r="B8" s="5" t="s">
        <v>676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378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379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380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420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421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422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423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424</v>
      </c>
      <c r="B18" s="18" t="s">
        <v>574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425</v>
      </c>
      <c r="B19" s="18" t="s">
        <v>574</v>
      </c>
      <c r="C19" s="7" t="n">
        <f aca="false">IF(AND(A19&lt;&gt;"",B19&lt;&gt;"Saída",COUNTIF($A$11:A19,A19)=1),1,0)</f>
        <v>1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426</v>
      </c>
      <c r="B20" s="18" t="s">
        <v>574</v>
      </c>
      <c r="C20" s="7" t="n">
        <f aca="false">IF(AND(A20&lt;&gt;"",B20&lt;&gt;"Saída",COUNTIF($A$11:A20,A20)=1),1,0)</f>
        <v>1</v>
      </c>
      <c r="D20" s="7" t="n">
        <f aca="false">IF(AND(A20&lt;&gt;"",B20="Saída",COUNTIF($A$11:A20,A20)=1),1,0)</f>
        <v>0</v>
      </c>
    </row>
    <row r="21" customFormat="false" ht="21" hidden="false" customHeight="true" outlineLevel="0" collapsed="false">
      <c r="A21" s="18" t="s">
        <v>677</v>
      </c>
      <c r="B21" s="18" t="s">
        <v>574</v>
      </c>
      <c r="C21" s="7" t="n">
        <f aca="false">IF(AND(A21&lt;&gt;"",B21&lt;&gt;"Saída",COUNTIF($A$11:A21,A21)=1),1,0)</f>
        <v>1</v>
      </c>
      <c r="D21" s="7" t="n">
        <f aca="false">IF(AND(A21&lt;&gt;"",B21="Saída",COUNTIF($A$11:A21,A21)=1),1,0)</f>
        <v>0</v>
      </c>
    </row>
    <row r="22" customFormat="false" ht="21" hidden="false" customHeight="true" outlineLevel="0" collapsed="false">
      <c r="A22" s="18" t="s">
        <v>678</v>
      </c>
      <c r="B22" s="18" t="s">
        <v>574</v>
      </c>
      <c r="C22" s="7" t="n">
        <f aca="false">IF(AND(A22&lt;&gt;"",B22&lt;&gt;"Saída",COUNTIF($A$11:A22,A22)=1),1,0)</f>
        <v>1</v>
      </c>
      <c r="D22" s="7" t="n">
        <f aca="false">IF(AND(A22&lt;&gt;"",B22="Saída",COUNTIF($A$11:A22,A22)=1),1,0)</f>
        <v>0</v>
      </c>
    </row>
    <row r="23" customFormat="false" ht="21" hidden="false" customHeight="true" outlineLevel="0" collapsed="false">
      <c r="A23" s="18" t="s">
        <v>679</v>
      </c>
      <c r="B23" s="18" t="s">
        <v>574</v>
      </c>
      <c r="C23" s="7" t="n">
        <f aca="false">IF(AND(A23&lt;&gt;"",B23&lt;&gt;"Saída",COUNTIF($A$11:A23,A23)=1),1,0)</f>
        <v>1</v>
      </c>
      <c r="D23" s="7" t="n">
        <f aca="false">IF(AND(A23&lt;&gt;"",B23="Saída",COUNTIF($A$11:A23,A23)=1),1,0)</f>
        <v>0</v>
      </c>
    </row>
    <row r="24" customFormat="false" ht="21" hidden="false" customHeight="true" outlineLevel="0" collapsed="false">
      <c r="A24" s="18" t="s">
        <v>680</v>
      </c>
      <c r="B24" s="18" t="s">
        <v>574</v>
      </c>
      <c r="C24" s="7" t="n">
        <f aca="false">IF(AND(A24&lt;&gt;"",B24&lt;&gt;"Saída",COUNTIF($A$11:A24,A24)=1),1,0)</f>
        <v>1</v>
      </c>
      <c r="D24" s="7" t="n">
        <f aca="false">IF(AND(A24&lt;&gt;"",B24="Saída",COUNTIF($A$11:A24,A24)=1),1,0)</f>
        <v>0</v>
      </c>
    </row>
    <row r="25" customFormat="false" ht="21" hidden="false" customHeight="true" outlineLevel="0" collapsed="false">
      <c r="A25" s="18" t="s">
        <v>575</v>
      </c>
      <c r="B25" s="18" t="s">
        <v>576</v>
      </c>
      <c r="C25" s="7" t="n">
        <f aca="false">IF(AND(A25&lt;&gt;"",B25&lt;&gt;"Saída",COUNTIF($A$11:A25,A25)=1),1,0)</f>
        <v>1</v>
      </c>
      <c r="D25" s="7" t="n">
        <f aca="false">IF(AND(A25&lt;&gt;"",B25="Saída",COUNTIF($A$11:A25,A25)=1),1,0)</f>
        <v>0</v>
      </c>
    </row>
    <row r="26" customFormat="false" ht="21" hidden="false" customHeight="true" outlineLevel="0" collapsed="false">
      <c r="A26" s="18" t="s">
        <v>577</v>
      </c>
      <c r="B26" s="18" t="s">
        <v>578</v>
      </c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1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51</v>
      </c>
      <c r="B49" s="3" t="s">
        <v>52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53</v>
      </c>
      <c r="B50" s="3" t="s">
        <v>54</v>
      </c>
      <c r="C50" s="3" t="n">
        <v>1</v>
      </c>
      <c r="D50" s="3" t="n">
        <v>1</v>
      </c>
    </row>
    <row r="51" customFormat="false" ht="33.75" hidden="false" customHeight="true" outlineLevel="0" collapsed="false">
      <c r="A51" s="3" t="s">
        <v>61</v>
      </c>
      <c r="B51" s="3" t="s">
        <v>62</v>
      </c>
      <c r="C51" s="3" t="n">
        <v>1</v>
      </c>
      <c r="D51" s="3" t="n">
        <v>1</v>
      </c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16</v>
      </c>
      <c r="C60" s="3" t="s">
        <v>581</v>
      </c>
      <c r="D60" s="7" t="n">
        <f aca="false">COUNTA(A46:A56)</f>
        <v>6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15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6</v>
      </c>
      <c r="C62" s="3" t="s">
        <v>385</v>
      </c>
      <c r="D62" s="7" t="n">
        <f aca="false">SUM(D46:D56)</f>
        <v>6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683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684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685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686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688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689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691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692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86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675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693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378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379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380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420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421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422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423</v>
      </c>
      <c r="B18" s="18" t="s">
        <v>574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424</v>
      </c>
      <c r="B19" s="18" t="s">
        <v>574</v>
      </c>
      <c r="C19" s="7" t="n">
        <f aca="false">IF(AND(A19&lt;&gt;"",B19&lt;&gt;"Saída",COUNTIF($A$11:A19,A19)=1),1,0)</f>
        <v>1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425</v>
      </c>
      <c r="B20" s="18" t="s">
        <v>574</v>
      </c>
      <c r="C20" s="7" t="n">
        <f aca="false">IF(AND(A20&lt;&gt;"",B20&lt;&gt;"Saída",COUNTIF($A$11:A20,A20)=1),1,0)</f>
        <v>1</v>
      </c>
      <c r="D20" s="7" t="n">
        <f aca="false">IF(AND(A20&lt;&gt;"",B20="Saída",COUNTIF($A$11:A20,A20)=1),1,0)</f>
        <v>0</v>
      </c>
    </row>
    <row r="21" customFormat="false" ht="21" hidden="false" customHeight="true" outlineLevel="0" collapsed="false">
      <c r="A21" s="18" t="s">
        <v>426</v>
      </c>
      <c r="B21" s="18" t="s">
        <v>574</v>
      </c>
      <c r="C21" s="7" t="n">
        <f aca="false">IF(AND(A21&lt;&gt;"",B21&lt;&gt;"Saída",COUNTIF($A$11:A21,A21)=1),1,0)</f>
        <v>1</v>
      </c>
      <c r="D21" s="7" t="n">
        <f aca="false">IF(AND(A21&lt;&gt;"",B21="Saída",COUNTIF($A$11:A21,A21)=1),1,0)</f>
        <v>0</v>
      </c>
    </row>
    <row r="22" customFormat="false" ht="21" hidden="false" customHeight="true" outlineLevel="0" collapsed="false">
      <c r="A22" s="18" t="s">
        <v>575</v>
      </c>
      <c r="B22" s="18" t="s">
        <v>576</v>
      </c>
      <c r="C22" s="7" t="n">
        <f aca="false">IF(AND(A22&lt;&gt;"",B22&lt;&gt;"Saída",COUNTIF($A$11:A22,A22)=1),1,0)</f>
        <v>1</v>
      </c>
      <c r="D22" s="7" t="n">
        <f aca="false">IF(AND(A22&lt;&gt;"",B22="Saída",COUNTIF($A$11:A22,A22)=1),1,0)</f>
        <v>0</v>
      </c>
    </row>
    <row r="23" customFormat="false" ht="21" hidden="false" customHeight="true" outlineLevel="0" collapsed="false">
      <c r="A23" s="18" t="s">
        <v>577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61</v>
      </c>
      <c r="B49" s="3" t="s">
        <v>62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13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12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694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695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696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697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698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699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700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701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88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702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703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51</v>
      </c>
      <c r="B47" s="3" t="s">
        <v>52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451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704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705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706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707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708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709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710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90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711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712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713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378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379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380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5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714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715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716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717</v>
      </c>
      <c r="B75" s="22"/>
      <c r="C75" s="22"/>
      <c r="D75" s="22"/>
    </row>
    <row r="76" customFormat="false" ht="42" hidden="false" customHeight="true" outlineLevel="0" collapsed="false">
      <c r="A76" s="14" t="s">
        <v>718</v>
      </c>
      <c r="B76" s="14"/>
      <c r="C76" s="14"/>
      <c r="D76" s="14"/>
    </row>
    <row r="77" customFormat="false" ht="30" hidden="false" customHeight="true" outlineLevel="0" collapsed="false">
      <c r="A77" s="14" t="s">
        <v>719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720</v>
      </c>
      <c r="B131" s="22"/>
      <c r="C131" s="22"/>
      <c r="D131" s="22"/>
    </row>
    <row r="132" customFormat="false" ht="42" hidden="false" customHeight="true" outlineLevel="0" collapsed="false">
      <c r="A132" s="14" t="s">
        <v>721</v>
      </c>
      <c r="B132" s="14"/>
      <c r="C132" s="14"/>
      <c r="D132" s="14"/>
    </row>
    <row r="133" customFormat="false" ht="30" hidden="false" customHeight="true" outlineLevel="0" collapsed="false">
      <c r="A133" s="14" t="s">
        <v>722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723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92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711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712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724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378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379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380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575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577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5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725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726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716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727</v>
      </c>
      <c r="B75" s="22"/>
      <c r="C75" s="22"/>
      <c r="D75" s="22"/>
    </row>
    <row r="76" customFormat="false" ht="42" hidden="false" customHeight="true" outlineLevel="0" collapsed="false">
      <c r="A76" s="14" t="s">
        <v>728</v>
      </c>
      <c r="B76" s="14"/>
      <c r="C76" s="14"/>
      <c r="D76" s="14"/>
    </row>
    <row r="77" customFormat="false" ht="30" hidden="false" customHeight="true" outlineLevel="0" collapsed="false">
      <c r="A77" s="14" t="s">
        <v>729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730</v>
      </c>
      <c r="B131" s="22"/>
      <c r="C131" s="22"/>
      <c r="D131" s="22"/>
    </row>
    <row r="132" customFormat="false" ht="42" hidden="false" customHeight="true" outlineLevel="0" collapsed="false">
      <c r="A132" s="14" t="s">
        <v>731</v>
      </c>
      <c r="B132" s="14"/>
      <c r="C132" s="14"/>
      <c r="D132" s="14"/>
    </row>
    <row r="133" customFormat="false" ht="30" hidden="false" customHeight="true" outlineLevel="0" collapsed="false">
      <c r="A133" s="14" t="s">
        <v>732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733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94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711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734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735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419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736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737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738</v>
      </c>
      <c r="B75" s="22"/>
      <c r="C75" s="22"/>
      <c r="D75" s="22"/>
    </row>
    <row r="76" customFormat="false" ht="42" hidden="false" customHeight="true" outlineLevel="0" collapsed="false">
      <c r="A76" s="14" t="s">
        <v>739</v>
      </c>
      <c r="B76" s="14"/>
      <c r="C76" s="14"/>
      <c r="D76" s="14"/>
    </row>
    <row r="77" customFormat="false" ht="30" hidden="false" customHeight="true" outlineLevel="0" collapsed="false">
      <c r="A77" s="14" t="s">
        <v>740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741</v>
      </c>
      <c r="B131" s="22"/>
      <c r="C131" s="22"/>
      <c r="D131" s="22"/>
    </row>
    <row r="132" customFormat="false" ht="42" hidden="false" customHeight="true" outlineLevel="0" collapsed="false">
      <c r="A132" s="14" t="s">
        <v>742</v>
      </c>
      <c r="B132" s="14"/>
      <c r="C132" s="14"/>
      <c r="D132" s="14"/>
    </row>
    <row r="133" customFormat="false" ht="30" hidden="false" customHeight="true" outlineLevel="0" collapsed="false">
      <c r="A133" s="14" t="s">
        <v>743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744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96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745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746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747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377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437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438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439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440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424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441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442</v>
      </c>
      <c r="B18" s="18" t="s">
        <v>574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575</v>
      </c>
      <c r="B19" s="18" t="s">
        <v>576</v>
      </c>
      <c r="C19" s="7" t="n">
        <f aca="false">IF(AND(A19&lt;&gt;"",B19&lt;&gt;"Saída",COUNTIF($A$11:A19,A19)=1),1,0)</f>
        <v>1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577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49</v>
      </c>
      <c r="B46" s="3" t="s">
        <v>50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10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9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748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749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750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751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752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753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754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755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98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745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746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756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377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437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438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439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440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424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441</v>
      </c>
      <c r="B18" s="18" t="s">
        <v>574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442</v>
      </c>
      <c r="B19" s="18" t="s">
        <v>574</v>
      </c>
      <c r="C19" s="7" t="n">
        <f aca="false">IF(AND(A19&lt;&gt;"",B19&lt;&gt;"Saída",COUNTIF($A$11:A19,A19)=1),1,0)</f>
        <v>1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575</v>
      </c>
      <c r="B20" s="18" t="s">
        <v>576</v>
      </c>
      <c r="C20" s="7" t="n">
        <f aca="false">IF(AND(A20&lt;&gt;"",B20&lt;&gt;"Saída",COUNTIF($A$11:A20,A20)=1),1,0)</f>
        <v>1</v>
      </c>
      <c r="D20" s="7" t="n">
        <f aca="false">IF(AND(A20&lt;&gt;"",B20="Saída",COUNTIF($A$11:A20,A20)=1),1,0)</f>
        <v>0</v>
      </c>
    </row>
    <row r="21" customFormat="false" ht="21" hidden="false" customHeight="true" outlineLevel="0" collapsed="false">
      <c r="A21" s="18" t="s">
        <v>577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49</v>
      </c>
      <c r="B46" s="3" t="s">
        <v>50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51</v>
      </c>
      <c r="B47" s="3" t="s">
        <v>52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11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10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757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758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759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760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761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762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763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764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100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745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765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766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49</v>
      </c>
      <c r="B46" s="3" t="s">
        <v>50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51</v>
      </c>
      <c r="B47" s="3" t="s">
        <v>52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452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767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768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769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770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771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772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773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102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775</v>
      </c>
      <c r="C7" s="5"/>
      <c r="D7" s="5"/>
    </row>
    <row r="8" customFormat="false" ht="69.75" hidden="false" customHeight="true" outlineLevel="0" collapsed="false">
      <c r="A8" s="4" t="s">
        <v>369</v>
      </c>
      <c r="B8" s="5" t="s">
        <v>776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61</v>
      </c>
      <c r="B49" s="3" t="s">
        <v>62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4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607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777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778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779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780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781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782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783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104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784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785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786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787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788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789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575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577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61</v>
      </c>
      <c r="B49" s="3" t="s">
        <v>62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5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790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791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792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793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794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795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796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797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106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774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366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775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798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61</v>
      </c>
      <c r="B49" s="3" t="s">
        <v>62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4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607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799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800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801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802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803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804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805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108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806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479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807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808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482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484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483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5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809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810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811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812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813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814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815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816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110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806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479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807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817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619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482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484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483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575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577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5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818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819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820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821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822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823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824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825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112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806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479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826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827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619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482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484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5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828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829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830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831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832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833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834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835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114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836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837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838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504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378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505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506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507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508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839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840</v>
      </c>
      <c r="B18" s="18" t="s">
        <v>574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575</v>
      </c>
      <c r="B19" s="18" t="s">
        <v>576</v>
      </c>
      <c r="C19" s="7" t="n">
        <f aca="false">IF(AND(A19&lt;&gt;"",B19&lt;&gt;"Saída",COUNTIF($A$11:A19,A19)=1),1,0)</f>
        <v>1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577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55</v>
      </c>
      <c r="B47" s="3" t="s">
        <v>56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57</v>
      </c>
      <c r="B48" s="3" t="s">
        <v>58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61</v>
      </c>
      <c r="B49" s="3" t="s">
        <v>62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10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9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39.75" hidden="false" customHeight="true" outlineLevel="0" collapsed="false">
      <c r="A70" s="4" t="s">
        <v>403</v>
      </c>
      <c r="B70" s="5" t="s">
        <v>841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842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843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844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845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846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847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848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116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836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837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849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504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378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505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506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507</v>
      </c>
      <c r="B16" s="18" t="s">
        <v>574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508</v>
      </c>
      <c r="B17" s="18" t="s">
        <v>574</v>
      </c>
      <c r="C17" s="7" t="n">
        <f aca="false">IF(AND(A17&lt;&gt;"",B17&lt;&gt;"Saída",COUNTIF($A$11:A17,A17)=1),1,0)</f>
        <v>1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575</v>
      </c>
      <c r="B18" s="18" t="s">
        <v>576</v>
      </c>
      <c r="C18" s="7" t="n">
        <f aca="false">IF(AND(A18&lt;&gt;"",B18&lt;&gt;"Saída",COUNTIF($A$11:A18,A18)=1),1,0)</f>
        <v>1</v>
      </c>
      <c r="D18" s="7" t="n">
        <f aca="false">IF(AND(A18&lt;&gt;"",B18="Saída",COUNTIF($A$11:A18,A18)=1),1,0)</f>
        <v>0</v>
      </c>
    </row>
    <row r="19" customFormat="false" ht="21" hidden="false" customHeight="true" outlineLevel="0" collapsed="false">
      <c r="A19" s="18" t="s">
        <v>577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9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8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850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851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852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853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854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855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856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857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118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836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858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859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376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860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861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862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863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864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865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866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120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867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490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868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869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484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493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870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57</v>
      </c>
      <c r="B46" s="3" t="s">
        <v>58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5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871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872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873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874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875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876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877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878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122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639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640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879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880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509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510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511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512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575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577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6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5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881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882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883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884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885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886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887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888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124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889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890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891</v>
      </c>
      <c r="C7" s="5"/>
      <c r="D7" s="5"/>
    </row>
    <row r="8" customFormat="false" ht="84.75" hidden="false" customHeight="true" outlineLevel="0" collapsed="false">
      <c r="A8" s="4" t="s">
        <v>369</v>
      </c>
      <c r="B8" s="5" t="s">
        <v>892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465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453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469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575</v>
      </c>
      <c r="B16" s="18" t="s">
        <v>576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577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61</v>
      </c>
      <c r="B50" s="3" t="s">
        <v>62</v>
      </c>
      <c r="C50" s="3" t="n">
        <v>1</v>
      </c>
      <c r="D50" s="3" t="n">
        <v>1</v>
      </c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7</v>
      </c>
      <c r="C60" s="3" t="s">
        <v>581</v>
      </c>
      <c r="D60" s="7" t="n">
        <f aca="false">COUNTA(A46:A56)</f>
        <v>5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6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5</v>
      </c>
      <c r="C62" s="3" t="s">
        <v>385</v>
      </c>
      <c r="D62" s="7" t="n">
        <f aca="false">SUM(D46:D56)</f>
        <v>5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893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894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895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896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897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898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899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900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126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889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890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891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901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465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453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469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575</v>
      </c>
      <c r="B16" s="18" t="s">
        <v>576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577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61</v>
      </c>
      <c r="B50" s="3" t="s">
        <v>62</v>
      </c>
      <c r="C50" s="3" t="n">
        <v>1</v>
      </c>
      <c r="D50" s="3" t="n">
        <v>1</v>
      </c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7</v>
      </c>
      <c r="C60" s="3" t="s">
        <v>581</v>
      </c>
      <c r="D60" s="7" t="n">
        <f aca="false">COUNTA(A46:A56)</f>
        <v>5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6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5</v>
      </c>
      <c r="C62" s="3" t="s">
        <v>385</v>
      </c>
      <c r="D62" s="7" t="n">
        <f aca="false">SUM(D46:D56)</f>
        <v>5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893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902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903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904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905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906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907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908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128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889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890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891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901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452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465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453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469</v>
      </c>
      <c r="B15" s="18" t="s">
        <v>574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575</v>
      </c>
      <c r="B16" s="18" t="s">
        <v>576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577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61</v>
      </c>
      <c r="B50" s="3" t="s">
        <v>62</v>
      </c>
      <c r="C50" s="3" t="n">
        <v>1</v>
      </c>
      <c r="D50" s="3" t="n">
        <v>1</v>
      </c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7</v>
      </c>
      <c r="C60" s="3" t="s">
        <v>581</v>
      </c>
      <c r="D60" s="7" t="n">
        <f aca="false">COUNTA(A46:A56)</f>
        <v>5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6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5</v>
      </c>
      <c r="C62" s="3" t="s">
        <v>385</v>
      </c>
      <c r="D62" s="7" t="n">
        <f aca="false">SUM(D46:D56)</f>
        <v>5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893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909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910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911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912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913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914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915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130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916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917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918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919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471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469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49</v>
      </c>
      <c r="B47" s="3" t="s">
        <v>50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51</v>
      </c>
      <c r="B48" s="3" t="s">
        <v>52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61</v>
      </c>
      <c r="B50" s="3" t="s">
        <v>62</v>
      </c>
      <c r="C50" s="3" t="n">
        <v>1</v>
      </c>
      <c r="D50" s="3" t="n">
        <v>1</v>
      </c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4</v>
      </c>
      <c r="C60" s="3" t="s">
        <v>581</v>
      </c>
      <c r="D60" s="7" t="n">
        <f aca="false">COUNTA(A46:A56)</f>
        <v>5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3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5</v>
      </c>
      <c r="C62" s="3" t="s">
        <v>385</v>
      </c>
      <c r="D62" s="7" t="n">
        <f aca="false">SUM(D46:D56)</f>
        <v>5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920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921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922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923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924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925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926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927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132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928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929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930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931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482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483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55</v>
      </c>
      <c r="B46" s="3" t="s">
        <v>56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5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6</v>
      </c>
      <c r="C65" s="20" t="s">
        <v>399</v>
      </c>
      <c r="D65" s="21" t="n">
        <f aca="false">B65</f>
        <v>6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932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933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934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935</v>
      </c>
      <c r="B75" s="22"/>
      <c r="C75" s="22"/>
      <c r="D75" s="22"/>
    </row>
    <row r="76" customFormat="false" ht="42" hidden="false" customHeight="true" outlineLevel="0" collapsed="false">
      <c r="A76" s="14" t="s">
        <v>936</v>
      </c>
      <c r="B76" s="14"/>
      <c r="C76" s="14"/>
      <c r="D76" s="14"/>
    </row>
    <row r="77" customFormat="false" ht="30" hidden="false" customHeight="true" outlineLevel="0" collapsed="false">
      <c r="A77" s="14" t="s">
        <v>937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938</v>
      </c>
      <c r="B131" s="22"/>
      <c r="C131" s="22"/>
      <c r="D131" s="22"/>
    </row>
    <row r="132" customFormat="false" ht="42" hidden="false" customHeight="true" outlineLevel="0" collapsed="false">
      <c r="A132" s="14" t="s">
        <v>939</v>
      </c>
      <c r="B132" s="14"/>
      <c r="C132" s="14"/>
      <c r="D132" s="14"/>
    </row>
    <row r="133" customFormat="false" ht="30" hidden="false" customHeight="true" outlineLevel="0" collapsed="false">
      <c r="A133" s="14" t="s">
        <v>940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941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134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942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501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943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944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376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59</v>
      </c>
      <c r="B46" s="3" t="s">
        <v>60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61</v>
      </c>
      <c r="B47" s="3" t="s">
        <v>62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376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945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946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947</v>
      </c>
      <c r="B75" s="22"/>
      <c r="C75" s="22"/>
      <c r="D75" s="22"/>
    </row>
    <row r="76" customFormat="false" ht="42" hidden="false" customHeight="true" outlineLevel="0" collapsed="false">
      <c r="A76" s="14" t="s">
        <v>687</v>
      </c>
      <c r="B76" s="14"/>
      <c r="C76" s="14"/>
      <c r="D76" s="14"/>
    </row>
    <row r="77" customFormat="false" ht="30" hidden="false" customHeight="true" outlineLevel="0" collapsed="false">
      <c r="A77" s="14" t="s">
        <v>948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949</v>
      </c>
      <c r="B131" s="22"/>
      <c r="C131" s="22"/>
      <c r="D131" s="22"/>
    </row>
    <row r="132" customFormat="false" ht="42" hidden="false" customHeight="true" outlineLevel="0" collapsed="false">
      <c r="A132" s="14" t="s">
        <v>690</v>
      </c>
      <c r="B132" s="14"/>
      <c r="C132" s="14"/>
      <c r="D132" s="14"/>
    </row>
    <row r="133" customFormat="false" ht="30" hidden="false" customHeight="true" outlineLevel="0" collapsed="false">
      <c r="A133" s="14" t="s">
        <v>950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951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136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952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953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954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955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575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577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49</v>
      </c>
      <c r="B46" s="3" t="s">
        <v>50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61</v>
      </c>
      <c r="B48" s="3" t="s">
        <v>62</v>
      </c>
      <c r="C48" s="3" t="n">
        <v>1</v>
      </c>
      <c r="D48" s="3" t="n">
        <v>1</v>
      </c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3</v>
      </c>
      <c r="C60" s="3" t="s">
        <v>581</v>
      </c>
      <c r="D60" s="7" t="n">
        <f aca="false">COUNTA(A46:A56)</f>
        <v>3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3</v>
      </c>
      <c r="C62" s="3" t="s">
        <v>385</v>
      </c>
      <c r="D62" s="7" t="n">
        <f aca="false">SUM(D46:D56)</f>
        <v>3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4</v>
      </c>
      <c r="C65" s="20" t="s">
        <v>399</v>
      </c>
      <c r="D65" s="21" t="n">
        <f aca="false">B65</f>
        <v>4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452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956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957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958</v>
      </c>
      <c r="B75" s="22"/>
      <c r="C75" s="22"/>
      <c r="D75" s="22"/>
    </row>
    <row r="76" customFormat="false" ht="42" hidden="false" customHeight="true" outlineLevel="0" collapsed="false">
      <c r="A76" s="14" t="s">
        <v>959</v>
      </c>
      <c r="B76" s="14"/>
      <c r="C76" s="14"/>
      <c r="D76" s="14"/>
    </row>
    <row r="77" customFormat="false" ht="30" hidden="false" customHeight="true" outlineLevel="0" collapsed="false">
      <c r="A77" s="14" t="s">
        <v>960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961</v>
      </c>
      <c r="B131" s="22"/>
      <c r="C131" s="22"/>
      <c r="D131" s="22"/>
    </row>
    <row r="132" customFormat="false" ht="42" hidden="false" customHeight="true" outlineLevel="0" collapsed="false">
      <c r="A132" s="14" t="s">
        <v>962</v>
      </c>
      <c r="B132" s="14"/>
      <c r="C132" s="14"/>
      <c r="D132" s="14"/>
    </row>
    <row r="133" customFormat="false" ht="30" hidden="false" customHeight="true" outlineLevel="0" collapsed="false">
      <c r="A133" s="14" t="s">
        <v>963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964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672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138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673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965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929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966</v>
      </c>
      <c r="C7" s="5"/>
      <c r="D7" s="5"/>
    </row>
    <row r="8" customFormat="false" ht="28.5" hidden="false" customHeight="true" outlineLevel="0" collapsed="false">
      <c r="A8" s="4" t="s">
        <v>369</v>
      </c>
      <c r="B8" s="5" t="s">
        <v>967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575</v>
      </c>
      <c r="B11" s="18" t="s">
        <v>576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577</v>
      </c>
      <c r="B12" s="18" t="s">
        <v>578</v>
      </c>
      <c r="C12" s="7" t="n">
        <f aca="false">IF(AND(A12&lt;&gt;"",B12&lt;&gt;"Saída",COUNTIF($A$11:A12,A12)=1),1,0)</f>
        <v>0</v>
      </c>
      <c r="D12" s="7" t="n">
        <f aca="false">IF(AND(A12&lt;&gt;"",B12="Saída",COUNTIF($A$11:A12,A12)=1),1,0)</f>
        <v>1</v>
      </c>
    </row>
    <row r="13" customFormat="false" ht="21.75" hidden="true" customHeight="true" outlineLevel="0" collapsed="false">
      <c r="A13" s="18"/>
      <c r="B13" s="18"/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0</v>
      </c>
    </row>
    <row r="14" customFormat="false" ht="21.75" hidden="true" customHeight="true" outlineLevel="0" collapsed="false">
      <c r="A14" s="18"/>
      <c r="B14" s="18"/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0</v>
      </c>
    </row>
    <row r="15" customFormat="false" ht="21.75" hidden="true" customHeight="true" outlineLevel="0" collapsed="false">
      <c r="A15" s="18"/>
      <c r="B15" s="18"/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.75" hidden="true" customHeight="true" outlineLevel="0" collapsed="false">
      <c r="A16" s="18"/>
      <c r="B16" s="18"/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0</v>
      </c>
    </row>
    <row r="17" customFormat="false" ht="21.75" hidden="true" customHeight="true" outlineLevel="0" collapsed="false">
      <c r="A17" s="18"/>
      <c r="B17" s="18"/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.75" hidden="true" customHeight="true" outlineLevel="0" collapsed="false">
      <c r="A18" s="18"/>
      <c r="B18" s="18"/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0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21.75" hidden="true" customHeight="true" outlineLevel="0" collapsed="false">
      <c r="A46" s="3"/>
      <c r="B46" s="3"/>
      <c r="C46" s="3"/>
      <c r="D46" s="3"/>
    </row>
    <row r="47" customFormat="false" ht="21.75" hidden="true" customHeight="true" outlineLevel="0" collapsed="false">
      <c r="A47" s="3"/>
      <c r="B47" s="3"/>
      <c r="C47" s="3"/>
      <c r="D47" s="3"/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2</v>
      </c>
      <c r="C60" s="3" t="s">
        <v>581</v>
      </c>
      <c r="D60" s="7" t="n">
        <f aca="false">COUNTA(A46:A56)</f>
        <v>0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1</v>
      </c>
      <c r="C61" s="3" t="s">
        <v>394</v>
      </c>
      <c r="D61" s="7" t="n">
        <f aca="false">SUM(D11:D42)</f>
        <v>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0</v>
      </c>
      <c r="C62" s="3" t="s">
        <v>385</v>
      </c>
      <c r="D62" s="7" t="n">
        <f aca="false">SUM(D46:D56)</f>
        <v>0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INDEX(Matrizes!$B$5:$D$7,IF(D60&lt;=1,1,IF(D60&lt;=2,2,3)),IF(B60&lt;=4,1,IF(B60&lt;=15,2,3)))</f>
        <v>1</v>
      </c>
      <c r="C64" s="3" t="s">
        <v>43</v>
      </c>
      <c r="D64" s="7" t="str">
        <f aca="false">INDEX(Matrizes!$B$10:$D$10,1,B64)</f>
        <v>Simples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INDEX(Matrizes!$B$13:$D$17,MATCH("EE",Matrizes!$A$13:$A$17,0),B64)</f>
        <v>3</v>
      </c>
      <c r="C65" s="20" t="s">
        <v>399</v>
      </c>
      <c r="D65" s="21" t="n">
        <f aca="false">B65</f>
        <v>3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968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969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970</v>
      </c>
      <c r="B75" s="22"/>
      <c r="C75" s="22"/>
      <c r="D75" s="22"/>
    </row>
    <row r="76" customFormat="false" ht="42" hidden="false" customHeight="true" outlineLevel="0" collapsed="false">
      <c r="A76" s="14" t="s">
        <v>971</v>
      </c>
      <c r="B76" s="14"/>
      <c r="C76" s="14"/>
      <c r="D76" s="14"/>
    </row>
    <row r="77" customFormat="false" ht="30" hidden="false" customHeight="true" outlineLevel="0" collapsed="false">
      <c r="A77" s="14" t="s">
        <v>972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973</v>
      </c>
      <c r="B131" s="22"/>
      <c r="C131" s="22"/>
      <c r="D131" s="22"/>
    </row>
    <row r="132" customFormat="false" ht="42" hidden="false" customHeight="true" outlineLevel="0" collapsed="false">
      <c r="A132" s="14" t="s">
        <v>974</v>
      </c>
      <c r="B132" s="14"/>
      <c r="C132" s="14"/>
      <c r="D132" s="14"/>
    </row>
    <row r="133" customFormat="false" ht="30" hidden="false" customHeight="true" outlineLevel="0" collapsed="false">
      <c r="A133" s="14" t="s">
        <v>975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976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140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978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979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980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981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982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575</v>
      </c>
      <c r="B11" s="18" t="s">
        <v>576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577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420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" hidden="false" customHeight="true" outlineLevel="0" collapsed="false">
      <c r="A14" s="18" t="s">
        <v>424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983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425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984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985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.75" hidden="true" customHeight="true" outlineLevel="0" collapsed="false">
      <c r="A19" s="18"/>
      <c r="B19" s="18"/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51</v>
      </c>
      <c r="B47" s="3" t="s">
        <v>52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8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6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978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986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987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988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142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989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990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980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991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992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993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994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420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424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465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995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996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53</v>
      </c>
      <c r="B47" s="3" t="s">
        <v>54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9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5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997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989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998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999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1000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144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1001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1002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1003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604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1004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1005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420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378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379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380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422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423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" hidden="false" customHeight="true" outlineLevel="0" collapsed="false">
      <c r="A21" s="18" t="s">
        <v>424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425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1006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" hidden="false" customHeight="true" outlineLevel="0" collapsed="false">
      <c r="A24" s="18" t="s">
        <v>452</v>
      </c>
      <c r="B24" s="18" t="s">
        <v>578</v>
      </c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1</v>
      </c>
    </row>
    <row r="25" customFormat="false" ht="21" hidden="false" customHeight="true" outlineLevel="0" collapsed="false">
      <c r="A25" s="18" t="s">
        <v>1007</v>
      </c>
      <c r="B25" s="18" t="s">
        <v>578</v>
      </c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1</v>
      </c>
    </row>
    <row r="26" customFormat="false" ht="30" hidden="false" customHeight="true" outlineLevel="0" collapsed="false">
      <c r="A26" s="18" t="s">
        <v>1008</v>
      </c>
      <c r="B26" s="18" t="s">
        <v>578</v>
      </c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1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51</v>
      </c>
      <c r="B49" s="3" t="s">
        <v>52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16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12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3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1009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1001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1010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1011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1012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146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1013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1014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534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1015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604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575</v>
      </c>
      <c r="B11" s="18" t="s">
        <v>576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577</v>
      </c>
      <c r="B12" s="18" t="s">
        <v>576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452</v>
      </c>
      <c r="B13" s="18" t="s">
        <v>578</v>
      </c>
      <c r="C13" s="7" t="n">
        <f aca="false">IF(AND(A13&lt;&gt;"",B13&lt;&gt;"Saída",COUNTIF($A$11:A13,A13)=1),1,0)</f>
        <v>0</v>
      </c>
      <c r="D13" s="7" t="n">
        <f aca="false">IF(AND(A13&lt;&gt;"",B13="Saída",COUNTIF($A$11:A13,A13)=1),1,0)</f>
        <v>1</v>
      </c>
    </row>
    <row r="14" customFormat="false" ht="21" hidden="false" customHeight="true" outlineLevel="0" collapsed="false">
      <c r="A14" s="18" t="s">
        <v>437</v>
      </c>
      <c r="B14" s="18" t="s">
        <v>578</v>
      </c>
      <c r="C14" s="7" t="n">
        <f aca="false">IF(AND(A14&lt;&gt;"",B14&lt;&gt;"Saída",COUNTIF($A$11:A14,A14)=1),1,0)</f>
        <v>0</v>
      </c>
      <c r="D14" s="7" t="n">
        <f aca="false">IF(AND(A14&lt;&gt;"",B14="Saída",COUNTIF($A$11:A14,A14)=1),1,0)</f>
        <v>1</v>
      </c>
    </row>
    <row r="15" customFormat="false" ht="21" hidden="false" customHeight="true" outlineLevel="0" collapsed="false">
      <c r="A15" s="18" t="s">
        <v>438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439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440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424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1016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1017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" hidden="false" customHeight="true" outlineLevel="0" collapsed="false">
      <c r="A21" s="18" t="s">
        <v>420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1018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1019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51</v>
      </c>
      <c r="B49" s="3" t="s">
        <v>52</v>
      </c>
      <c r="C49" s="3" t="n">
        <v>1</v>
      </c>
      <c r="D49" s="3" t="n">
        <v>1</v>
      </c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13</v>
      </c>
      <c r="C60" s="3" t="s">
        <v>581</v>
      </c>
      <c r="D60" s="7" t="n">
        <f aca="false">COUNTA(A46:A56)</f>
        <v>4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2</v>
      </c>
      <c r="C61" s="3" t="s">
        <v>394</v>
      </c>
      <c r="D61" s="7" t="n">
        <f aca="false">SUM(D11:D42)</f>
        <v>11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4</v>
      </c>
      <c r="C62" s="3" t="s">
        <v>385</v>
      </c>
      <c r="D62" s="7" t="n">
        <f aca="false">SUM(D46:D56)</f>
        <v>4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2</v>
      </c>
      <c r="C63" s="3" t="s">
        <v>396</v>
      </c>
      <c r="D63" s="7" t="n">
        <f aca="false">INDEX(Matrizes!$B$5:$D$7,IF(D62&lt;=1,1,IF(D62&lt;=3,2,3)),IF(D61&lt;=5,1,IF(D61&lt;=19,2,3)))</f>
        <v>3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643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1013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1020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1021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1022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148</v>
      </c>
      <c r="C3" s="5"/>
      <c r="D3" s="5"/>
    </row>
    <row r="4" customFormat="false" ht="28.5" hidden="false" customHeight="true" outlineLevel="0" collapsed="false">
      <c r="A4" s="4" t="s">
        <v>361</v>
      </c>
      <c r="B4" s="5" t="s">
        <v>1023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1024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1025</v>
      </c>
      <c r="C6" s="5"/>
      <c r="D6" s="5"/>
    </row>
    <row r="7" customFormat="false" ht="39.75" hidden="false" customHeight="true" outlineLevel="0" collapsed="false">
      <c r="A7" s="4" t="s">
        <v>367</v>
      </c>
      <c r="B7" s="5" t="s">
        <v>1026</v>
      </c>
      <c r="C7" s="5"/>
      <c r="D7" s="5"/>
    </row>
    <row r="8" customFormat="false" ht="54.75" hidden="false" customHeight="true" outlineLevel="0" collapsed="false">
      <c r="A8" s="4" t="s">
        <v>369</v>
      </c>
      <c r="B8" s="5" t="s">
        <v>1027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451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441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1028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1</v>
      </c>
    </row>
    <row r="16" customFormat="false" ht="21" hidden="false" customHeight="true" outlineLevel="0" collapsed="false">
      <c r="A16" s="18" t="s">
        <v>1029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1030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1031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1032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.75" hidden="true" customHeight="true" outlineLevel="0" collapsed="false">
      <c r="A20" s="18"/>
      <c r="B20" s="18"/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.75" hidden="true" customHeight="true" outlineLevel="0" collapsed="false">
      <c r="A21" s="18"/>
      <c r="B21" s="18"/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0</v>
      </c>
    </row>
    <row r="22" customFormat="false" ht="21.75" hidden="true" customHeight="true" outlineLevel="0" collapsed="false">
      <c r="A22" s="18"/>
      <c r="B22" s="18"/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0</v>
      </c>
    </row>
    <row r="23" customFormat="false" ht="21.75" hidden="true" customHeight="true" outlineLevel="0" collapsed="false">
      <c r="A23" s="18"/>
      <c r="B23" s="18"/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0</v>
      </c>
    </row>
    <row r="24" customFormat="false" ht="21.75" hidden="true" customHeight="true" outlineLevel="0" collapsed="false">
      <c r="A24" s="18"/>
      <c r="B24" s="18"/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0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59</v>
      </c>
      <c r="B47" s="3" t="s">
        <v>60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9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5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1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1033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28.5" hidden="false" customHeight="true" outlineLevel="0" collapsed="false">
      <c r="A72" s="4" t="s">
        <v>407</v>
      </c>
      <c r="B72" s="5" t="s">
        <v>1023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1034</v>
      </c>
      <c r="B75" s="22"/>
      <c r="C75" s="22"/>
      <c r="D75" s="22"/>
    </row>
    <row r="76" customFormat="false" ht="42" hidden="false" customHeight="true" outlineLevel="0" collapsed="false">
      <c r="A76" s="14" t="s">
        <v>1035</v>
      </c>
      <c r="B76" s="14"/>
      <c r="C76" s="14"/>
      <c r="D76" s="14"/>
    </row>
    <row r="77" customFormat="false" ht="30" hidden="false" customHeight="true" outlineLevel="0" collapsed="false">
      <c r="A77" s="14" t="s">
        <v>1036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1037</v>
      </c>
      <c r="B131" s="22"/>
      <c r="C131" s="22"/>
      <c r="D131" s="22"/>
    </row>
    <row r="132" customFormat="false" ht="42" hidden="false" customHeight="true" outlineLevel="0" collapsed="false">
      <c r="A132" s="14" t="s">
        <v>1038</v>
      </c>
      <c r="B132" s="14"/>
      <c r="C132" s="14"/>
      <c r="D132" s="14"/>
    </row>
    <row r="133" customFormat="false" ht="30" hidden="false" customHeight="true" outlineLevel="0" collapsed="false">
      <c r="A133" s="14" t="s">
        <v>1039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1040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150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1041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1042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980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1043</v>
      </c>
      <c r="C7" s="5"/>
      <c r="D7" s="5"/>
    </row>
    <row r="8" customFormat="false" ht="84.75" hidden="false" customHeight="true" outlineLevel="0" collapsed="false">
      <c r="A8" s="4" t="s">
        <v>369</v>
      </c>
      <c r="B8" s="5" t="s">
        <v>1044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465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993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994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1045</v>
      </c>
      <c r="B14" s="18" t="s">
        <v>574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575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577</v>
      </c>
      <c r="B16" s="18" t="s">
        <v>576</v>
      </c>
      <c r="C16" s="7" t="n">
        <f aca="false">IF(AND(A16&lt;&gt;"",B16&lt;&gt;"Saída",COUNTIF($A$11:A16,A16)=1),1,0)</f>
        <v>1</v>
      </c>
      <c r="D16" s="7" t="n">
        <f aca="false">IF(AND(A16&lt;&gt;"",B16="Saída",COUNTIF($A$11:A16,A16)=1),1,0)</f>
        <v>0</v>
      </c>
    </row>
    <row r="17" customFormat="false" ht="21" hidden="false" customHeight="true" outlineLevel="0" collapsed="false">
      <c r="A17" s="18" t="s">
        <v>463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470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420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465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0</v>
      </c>
    </row>
    <row r="21" customFormat="false" ht="21" hidden="false" customHeight="true" outlineLevel="0" collapsed="false">
      <c r="A21" s="18" t="s">
        <v>452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466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464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" hidden="false" customHeight="true" outlineLevel="0" collapsed="false">
      <c r="A24" s="18" t="s">
        <v>469</v>
      </c>
      <c r="B24" s="18" t="s">
        <v>578</v>
      </c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1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55</v>
      </c>
      <c r="B50" s="3" t="s">
        <v>56</v>
      </c>
      <c r="C50" s="3" t="n">
        <v>1</v>
      </c>
      <c r="D50" s="3" t="n">
        <v>1</v>
      </c>
    </row>
    <row r="51" customFormat="false" ht="33.75" hidden="false" customHeight="true" outlineLevel="0" collapsed="false">
      <c r="A51" s="3" t="s">
        <v>61</v>
      </c>
      <c r="B51" s="3" t="s">
        <v>62</v>
      </c>
      <c r="C51" s="3" t="n">
        <v>1</v>
      </c>
      <c r="D51" s="3" t="n">
        <v>1</v>
      </c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13</v>
      </c>
      <c r="C60" s="3" t="s">
        <v>581</v>
      </c>
      <c r="D60" s="7" t="n">
        <f aca="false">COUNTA(A46:A56)</f>
        <v>6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6</v>
      </c>
      <c r="C61" s="3" t="s">
        <v>394</v>
      </c>
      <c r="D61" s="7" t="n">
        <f aca="false">SUM(D11:D42)</f>
        <v>7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6</v>
      </c>
      <c r="C62" s="3" t="s">
        <v>385</v>
      </c>
      <c r="D62" s="7" t="n">
        <f aca="false">SUM(D46:D56)</f>
        <v>6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3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1046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1041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1047</v>
      </c>
      <c r="B75" s="22"/>
      <c r="C75" s="22"/>
      <c r="D75" s="22"/>
    </row>
    <row r="76" customFormat="false" ht="42" hidden="false" customHeight="true" outlineLevel="0" collapsed="false">
      <c r="A76" s="14" t="s">
        <v>1048</v>
      </c>
      <c r="B76" s="14"/>
      <c r="C76" s="14"/>
      <c r="D76" s="14"/>
    </row>
    <row r="77" customFormat="false" ht="30" hidden="false" customHeight="true" outlineLevel="0" collapsed="false">
      <c r="A77" s="14" t="s">
        <v>1049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22" t="s">
        <v>1050</v>
      </c>
      <c r="B131" s="22"/>
      <c r="C131" s="22"/>
      <c r="D131" s="22"/>
    </row>
    <row r="132" customFormat="false" ht="42" hidden="false" customHeight="true" outlineLevel="0" collapsed="false">
      <c r="A132" s="14" t="s">
        <v>1051</v>
      </c>
      <c r="B132" s="14"/>
      <c r="C132" s="14"/>
      <c r="D132" s="14"/>
    </row>
    <row r="133" customFormat="false" ht="30" hidden="false" customHeight="true" outlineLevel="0" collapsed="false">
      <c r="A133" s="14" t="s">
        <v>1052</v>
      </c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3" manualBreakCount="3">
    <brk id="43" man="true" max="16383" min="0"/>
    <brk id="74" man="true" max="16383" min="0"/>
    <brk id="130" man="true" max="16383" min="0"/>
  </row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1053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152</v>
      </c>
      <c r="C3" s="5"/>
      <c r="D3" s="5"/>
    </row>
    <row r="4" customFormat="false" ht="39.75" hidden="false" customHeight="true" outlineLevel="0" collapsed="false">
      <c r="A4" s="4" t="s">
        <v>361</v>
      </c>
      <c r="B4" s="5" t="s">
        <v>1054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1055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460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1056</v>
      </c>
      <c r="C7" s="5"/>
      <c r="D7" s="5"/>
    </row>
    <row r="8" customFormat="false" ht="84.75" hidden="false" customHeight="true" outlineLevel="0" collapsed="false">
      <c r="A8" s="4" t="s">
        <v>369</v>
      </c>
      <c r="B8" s="5" t="s">
        <v>1057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465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993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994</v>
      </c>
      <c r="B13" s="18" t="s">
        <v>574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575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577</v>
      </c>
      <c r="B15" s="18" t="s">
        <v>576</v>
      </c>
      <c r="C15" s="7" t="n">
        <f aca="false">IF(AND(A15&lt;&gt;"",B15&lt;&gt;"Saída",COUNTIF($A$11:A15,A15)=1),1,0)</f>
        <v>1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470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420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1</v>
      </c>
    </row>
    <row r="18" customFormat="false" ht="21" hidden="false" customHeight="true" outlineLevel="0" collapsed="false">
      <c r="A18" s="18" t="s">
        <v>452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465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0</v>
      </c>
    </row>
    <row r="20" customFormat="false" ht="21" hidden="false" customHeight="true" outlineLevel="0" collapsed="false">
      <c r="A20" s="18" t="s">
        <v>466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" hidden="false" customHeight="true" outlineLevel="0" collapsed="false">
      <c r="A21" s="18" t="s">
        <v>468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464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469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" hidden="false" customHeight="true" outlineLevel="0" collapsed="false">
      <c r="A24" s="18" t="s">
        <v>1058</v>
      </c>
      <c r="B24" s="18" t="s">
        <v>578</v>
      </c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1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45</v>
      </c>
      <c r="B46" s="3" t="s">
        <v>46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47</v>
      </c>
      <c r="B47" s="3" t="s">
        <v>48</v>
      </c>
      <c r="C47" s="3" t="n">
        <v>1</v>
      </c>
      <c r="D47" s="3" t="n">
        <v>1</v>
      </c>
    </row>
    <row r="48" customFormat="false" ht="33.75" hidden="false" customHeight="true" outlineLevel="0" collapsed="false">
      <c r="A48" s="3" t="s">
        <v>49</v>
      </c>
      <c r="B48" s="3" t="s">
        <v>50</v>
      </c>
      <c r="C48" s="3" t="n">
        <v>1</v>
      </c>
      <c r="D48" s="3" t="n">
        <v>1</v>
      </c>
    </row>
    <row r="49" customFormat="false" ht="33.75" hidden="false" customHeight="true" outlineLevel="0" collapsed="false">
      <c r="A49" s="3" t="s">
        <v>53</v>
      </c>
      <c r="B49" s="3" t="s">
        <v>54</v>
      </c>
      <c r="C49" s="3" t="n">
        <v>1</v>
      </c>
      <c r="D49" s="3" t="n">
        <v>1</v>
      </c>
    </row>
    <row r="50" customFormat="false" ht="33.75" hidden="false" customHeight="true" outlineLevel="0" collapsed="false">
      <c r="A50" s="3" t="s">
        <v>55</v>
      </c>
      <c r="B50" s="3" t="s">
        <v>56</v>
      </c>
      <c r="C50" s="3" t="n">
        <v>1</v>
      </c>
      <c r="D50" s="3" t="n">
        <v>1</v>
      </c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13</v>
      </c>
      <c r="C60" s="3" t="s">
        <v>581</v>
      </c>
      <c r="D60" s="7" t="n">
        <f aca="false">COUNTA(A46:A56)</f>
        <v>5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5</v>
      </c>
      <c r="C61" s="3" t="s">
        <v>394</v>
      </c>
      <c r="D61" s="7" t="n">
        <f aca="false">SUM(D11:D42)</f>
        <v>8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5</v>
      </c>
      <c r="C62" s="3" t="s">
        <v>385</v>
      </c>
      <c r="D62" s="7" t="n">
        <f aca="false">SUM(D46:D56)</f>
        <v>5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3</v>
      </c>
      <c r="C63" s="3" t="s">
        <v>396</v>
      </c>
      <c r="D63" s="7" t="n">
        <f aca="false">INDEX(Matrizes!$B$5:$D$7,IF(D62&lt;=1,1,IF(D62&lt;=3,2,3)),IF(D61&lt;=5,1,IF(D61&lt;=19,2,3)))</f>
        <v>3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3</v>
      </c>
      <c r="C64" s="3" t="s">
        <v>43</v>
      </c>
      <c r="D64" s="7" t="str">
        <f aca="false">INDEX(Matrizes!$B$10:$D$10,1,B64)</f>
        <v>Complexa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7</v>
      </c>
      <c r="C65" s="20" t="s">
        <v>399</v>
      </c>
      <c r="D65" s="21" t="n">
        <f aca="false">B65</f>
        <v>7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1059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39.75" hidden="false" customHeight="true" outlineLevel="0" collapsed="false">
      <c r="A72" s="4" t="s">
        <v>407</v>
      </c>
      <c r="B72" s="5" t="s">
        <v>1054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1060</v>
      </c>
      <c r="B75" s="22"/>
      <c r="C75" s="22"/>
      <c r="D75" s="22"/>
    </row>
    <row r="76" customFormat="false" ht="42" hidden="false" customHeight="true" outlineLevel="0" collapsed="false">
      <c r="A76" s="14" t="s">
        <v>1061</v>
      </c>
      <c r="B76" s="14"/>
      <c r="C76" s="14"/>
      <c r="D76" s="14"/>
    </row>
    <row r="77" customFormat="false" ht="30" hidden="false" customHeight="true" outlineLevel="0" collapsed="false">
      <c r="A77" s="14" t="s">
        <v>1062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19140625" defaultRowHeight="1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46.03"/>
    <col collapsed="false" customWidth="true" hidden="false" outlineLevel="0" max="3" min="3" style="1" width="24.63"/>
    <col collapsed="false" customWidth="true" hidden="false" outlineLevel="0" max="4" min="4" style="1" width="67.44"/>
  </cols>
  <sheetData>
    <row r="1" customFormat="false" ht="27.75" hidden="false" customHeight="true" outlineLevel="0" collapsed="false">
      <c r="A1" s="2" t="s">
        <v>1063</v>
      </c>
      <c r="B1" s="2"/>
      <c r="C1" s="2"/>
      <c r="D1" s="2"/>
    </row>
    <row r="2" customFormat="false" ht="28.5" hidden="false" customHeight="true" outlineLevel="0" collapsed="false">
      <c r="A2" s="4" t="s">
        <v>357</v>
      </c>
      <c r="B2" s="5" t="s">
        <v>977</v>
      </c>
      <c r="C2" s="5"/>
      <c r="D2" s="5"/>
    </row>
    <row r="3" customFormat="false" ht="28.5" hidden="false" customHeight="true" outlineLevel="0" collapsed="false">
      <c r="A3" s="4" t="s">
        <v>359</v>
      </c>
      <c r="B3" s="5" t="s">
        <v>154</v>
      </c>
      <c r="C3" s="5"/>
      <c r="D3" s="5"/>
    </row>
    <row r="4" customFormat="false" ht="54.75" hidden="false" customHeight="true" outlineLevel="0" collapsed="false">
      <c r="A4" s="4" t="s">
        <v>361</v>
      </c>
      <c r="B4" s="5" t="s">
        <v>1064</v>
      </c>
      <c r="C4" s="5"/>
      <c r="D4" s="5"/>
    </row>
    <row r="5" customFormat="false" ht="28.5" hidden="false" customHeight="true" outlineLevel="0" collapsed="false">
      <c r="A5" s="4" t="s">
        <v>363</v>
      </c>
      <c r="B5" s="5" t="s">
        <v>1065</v>
      </c>
      <c r="C5" s="5"/>
      <c r="D5" s="5"/>
    </row>
    <row r="6" customFormat="false" ht="28.5" hidden="false" customHeight="true" outlineLevel="0" collapsed="false">
      <c r="A6" s="4" t="s">
        <v>365</v>
      </c>
      <c r="B6" s="5" t="s">
        <v>980</v>
      </c>
      <c r="C6" s="5"/>
      <c r="D6" s="5"/>
    </row>
    <row r="7" customFormat="false" ht="28.5" hidden="false" customHeight="true" outlineLevel="0" collapsed="false">
      <c r="A7" s="4" t="s">
        <v>367</v>
      </c>
      <c r="B7" s="5" t="s">
        <v>1066</v>
      </c>
      <c r="C7" s="5"/>
      <c r="D7" s="5"/>
    </row>
    <row r="8" customFormat="false" ht="39.75" hidden="false" customHeight="true" outlineLevel="0" collapsed="false">
      <c r="A8" s="4" t="s">
        <v>369</v>
      </c>
      <c r="B8" s="5" t="s">
        <v>1067</v>
      </c>
      <c r="C8" s="5"/>
      <c r="D8" s="5"/>
    </row>
    <row r="9" customFormat="false" ht="7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6" t="s">
        <v>569</v>
      </c>
      <c r="B10" s="6" t="s">
        <v>570</v>
      </c>
      <c r="C10" s="6" t="s">
        <v>571</v>
      </c>
      <c r="D10" s="6" t="s">
        <v>572</v>
      </c>
    </row>
    <row r="11" customFormat="false" ht="21" hidden="false" customHeight="true" outlineLevel="0" collapsed="false">
      <c r="A11" s="18" t="s">
        <v>552</v>
      </c>
      <c r="B11" s="18" t="s">
        <v>574</v>
      </c>
      <c r="C11" s="7" t="n">
        <f aca="false">IF(AND(A11&lt;&gt;"",B11&lt;&gt;"Saída",COUNTIF($A$11:A11,A11)=1),1,0)</f>
        <v>1</v>
      </c>
      <c r="D11" s="7" t="n">
        <f aca="false">IF(AND(A11&lt;&gt;"",B11="Saída",COUNTIF($A$11:A11,A11)=1),1,0)</f>
        <v>0</v>
      </c>
    </row>
    <row r="12" customFormat="false" ht="21" hidden="false" customHeight="true" outlineLevel="0" collapsed="false">
      <c r="A12" s="18" t="s">
        <v>553</v>
      </c>
      <c r="B12" s="18" t="s">
        <v>574</v>
      </c>
      <c r="C12" s="7" t="n">
        <f aca="false">IF(AND(A12&lt;&gt;"",B12&lt;&gt;"Saída",COUNTIF($A$11:A12,A12)=1),1,0)</f>
        <v>1</v>
      </c>
      <c r="D12" s="7" t="n">
        <f aca="false">IF(AND(A12&lt;&gt;"",B12="Saída",COUNTIF($A$11:A12,A12)=1),1,0)</f>
        <v>0</v>
      </c>
    </row>
    <row r="13" customFormat="false" ht="21" hidden="false" customHeight="true" outlineLevel="0" collapsed="false">
      <c r="A13" s="18" t="s">
        <v>575</v>
      </c>
      <c r="B13" s="18" t="s">
        <v>576</v>
      </c>
      <c r="C13" s="7" t="n">
        <f aca="false">IF(AND(A13&lt;&gt;"",B13&lt;&gt;"Saída",COUNTIF($A$11:A13,A13)=1),1,0)</f>
        <v>1</v>
      </c>
      <c r="D13" s="7" t="n">
        <f aca="false">IF(AND(A13&lt;&gt;"",B13="Saída",COUNTIF($A$11:A13,A13)=1),1,0)</f>
        <v>0</v>
      </c>
    </row>
    <row r="14" customFormat="false" ht="21" hidden="false" customHeight="true" outlineLevel="0" collapsed="false">
      <c r="A14" s="18" t="s">
        <v>577</v>
      </c>
      <c r="B14" s="18" t="s">
        <v>576</v>
      </c>
      <c r="C14" s="7" t="n">
        <f aca="false">IF(AND(A14&lt;&gt;"",B14&lt;&gt;"Saída",COUNTIF($A$11:A14,A14)=1),1,0)</f>
        <v>1</v>
      </c>
      <c r="D14" s="7" t="n">
        <f aca="false">IF(AND(A14&lt;&gt;"",B14="Saída",COUNTIF($A$11:A14,A14)=1),1,0)</f>
        <v>0</v>
      </c>
    </row>
    <row r="15" customFormat="false" ht="21" hidden="false" customHeight="true" outlineLevel="0" collapsed="false">
      <c r="A15" s="18" t="s">
        <v>552</v>
      </c>
      <c r="B15" s="18" t="s">
        <v>578</v>
      </c>
      <c r="C15" s="7" t="n">
        <f aca="false">IF(AND(A15&lt;&gt;"",B15&lt;&gt;"Saída",COUNTIF($A$11:A15,A15)=1),1,0)</f>
        <v>0</v>
      </c>
      <c r="D15" s="7" t="n">
        <f aca="false">IF(AND(A15&lt;&gt;"",B15="Saída",COUNTIF($A$11:A15,A15)=1),1,0)</f>
        <v>0</v>
      </c>
    </row>
    <row r="16" customFormat="false" ht="21" hidden="false" customHeight="true" outlineLevel="0" collapsed="false">
      <c r="A16" s="18" t="s">
        <v>1068</v>
      </c>
      <c r="B16" s="18" t="s">
        <v>578</v>
      </c>
      <c r="C16" s="7" t="n">
        <f aca="false">IF(AND(A16&lt;&gt;"",B16&lt;&gt;"Saída",COUNTIF($A$11:A16,A16)=1),1,0)</f>
        <v>0</v>
      </c>
      <c r="D16" s="7" t="n">
        <f aca="false">IF(AND(A16&lt;&gt;"",B16="Saída",COUNTIF($A$11:A16,A16)=1),1,0)</f>
        <v>1</v>
      </c>
    </row>
    <row r="17" customFormat="false" ht="21" hidden="false" customHeight="true" outlineLevel="0" collapsed="false">
      <c r="A17" s="18" t="s">
        <v>553</v>
      </c>
      <c r="B17" s="18" t="s">
        <v>578</v>
      </c>
      <c r="C17" s="7" t="n">
        <f aca="false">IF(AND(A17&lt;&gt;"",B17&lt;&gt;"Saída",COUNTIF($A$11:A17,A17)=1),1,0)</f>
        <v>0</v>
      </c>
      <c r="D17" s="7" t="n">
        <f aca="false">IF(AND(A17&lt;&gt;"",B17="Saída",COUNTIF($A$11:A17,A17)=1),1,0)</f>
        <v>0</v>
      </c>
    </row>
    <row r="18" customFormat="false" ht="21" hidden="false" customHeight="true" outlineLevel="0" collapsed="false">
      <c r="A18" s="18" t="s">
        <v>554</v>
      </c>
      <c r="B18" s="18" t="s">
        <v>578</v>
      </c>
      <c r="C18" s="7" t="n">
        <f aca="false">IF(AND(A18&lt;&gt;"",B18&lt;&gt;"Saída",COUNTIF($A$11:A18,A18)=1),1,0)</f>
        <v>0</v>
      </c>
      <c r="D18" s="7" t="n">
        <f aca="false">IF(AND(A18&lt;&gt;"",B18="Saída",COUNTIF($A$11:A18,A18)=1),1,0)</f>
        <v>1</v>
      </c>
    </row>
    <row r="19" customFormat="false" ht="21" hidden="false" customHeight="true" outlineLevel="0" collapsed="false">
      <c r="A19" s="18" t="s">
        <v>424</v>
      </c>
      <c r="B19" s="18" t="s">
        <v>578</v>
      </c>
      <c r="C19" s="7" t="n">
        <f aca="false">IF(AND(A19&lt;&gt;"",B19&lt;&gt;"Saída",COUNTIF($A$11:A19,A19)=1),1,0)</f>
        <v>0</v>
      </c>
      <c r="D19" s="7" t="n">
        <f aca="false">IF(AND(A19&lt;&gt;"",B19="Saída",COUNTIF($A$11:A19,A19)=1),1,0)</f>
        <v>1</v>
      </c>
    </row>
    <row r="20" customFormat="false" ht="21" hidden="false" customHeight="true" outlineLevel="0" collapsed="false">
      <c r="A20" s="18" t="s">
        <v>1069</v>
      </c>
      <c r="B20" s="18" t="s">
        <v>578</v>
      </c>
      <c r="C20" s="7" t="n">
        <f aca="false">IF(AND(A20&lt;&gt;"",B20&lt;&gt;"Saída",COUNTIF($A$11:A20,A20)=1),1,0)</f>
        <v>0</v>
      </c>
      <c r="D20" s="7" t="n">
        <f aca="false">IF(AND(A20&lt;&gt;"",B20="Saída",COUNTIF($A$11:A20,A20)=1),1,0)</f>
        <v>1</v>
      </c>
    </row>
    <row r="21" customFormat="false" ht="21" hidden="false" customHeight="true" outlineLevel="0" collapsed="false">
      <c r="A21" s="18" t="s">
        <v>556</v>
      </c>
      <c r="B21" s="18" t="s">
        <v>578</v>
      </c>
      <c r="C21" s="7" t="n">
        <f aca="false">IF(AND(A21&lt;&gt;"",B21&lt;&gt;"Saída",COUNTIF($A$11:A21,A21)=1),1,0)</f>
        <v>0</v>
      </c>
      <c r="D21" s="7" t="n">
        <f aca="false">IF(AND(A21&lt;&gt;"",B21="Saída",COUNTIF($A$11:A21,A21)=1),1,0)</f>
        <v>1</v>
      </c>
    </row>
    <row r="22" customFormat="false" ht="21" hidden="false" customHeight="true" outlineLevel="0" collapsed="false">
      <c r="A22" s="18" t="s">
        <v>1070</v>
      </c>
      <c r="B22" s="18" t="s">
        <v>578</v>
      </c>
      <c r="C22" s="7" t="n">
        <f aca="false">IF(AND(A22&lt;&gt;"",B22&lt;&gt;"Saída",COUNTIF($A$11:A22,A22)=1),1,0)</f>
        <v>0</v>
      </c>
      <c r="D22" s="7" t="n">
        <f aca="false">IF(AND(A22&lt;&gt;"",B22="Saída",COUNTIF($A$11:A22,A22)=1),1,0)</f>
        <v>1</v>
      </c>
    </row>
    <row r="23" customFormat="false" ht="21" hidden="false" customHeight="true" outlineLevel="0" collapsed="false">
      <c r="A23" s="18" t="s">
        <v>1071</v>
      </c>
      <c r="B23" s="18" t="s">
        <v>578</v>
      </c>
      <c r="C23" s="7" t="n">
        <f aca="false">IF(AND(A23&lt;&gt;"",B23&lt;&gt;"Saída",COUNTIF($A$11:A23,A23)=1),1,0)</f>
        <v>0</v>
      </c>
      <c r="D23" s="7" t="n">
        <f aca="false">IF(AND(A23&lt;&gt;"",B23="Saída",COUNTIF($A$11:A23,A23)=1),1,0)</f>
        <v>1</v>
      </c>
    </row>
    <row r="24" customFormat="false" ht="21" hidden="false" customHeight="true" outlineLevel="0" collapsed="false">
      <c r="A24" s="18" t="s">
        <v>558</v>
      </c>
      <c r="B24" s="18" t="s">
        <v>578</v>
      </c>
      <c r="C24" s="7" t="n">
        <f aca="false">IF(AND(A24&lt;&gt;"",B24&lt;&gt;"Saída",COUNTIF($A$11:A24,A24)=1),1,0)</f>
        <v>0</v>
      </c>
      <c r="D24" s="7" t="n">
        <f aca="false">IF(AND(A24&lt;&gt;"",B24="Saída",COUNTIF($A$11:A24,A24)=1),1,0)</f>
        <v>1</v>
      </c>
    </row>
    <row r="25" customFormat="false" ht="21.75" hidden="true" customHeight="true" outlineLevel="0" collapsed="false">
      <c r="A25" s="18"/>
      <c r="B25" s="18"/>
      <c r="C25" s="7" t="n">
        <f aca="false">IF(AND(A25&lt;&gt;"",B25&lt;&gt;"Saída",COUNTIF($A$11:A25,A25)=1),1,0)</f>
        <v>0</v>
      </c>
      <c r="D25" s="7" t="n">
        <f aca="false">IF(AND(A25&lt;&gt;"",B25="Saída",COUNTIF($A$11:A25,A25)=1),1,0)</f>
        <v>0</v>
      </c>
    </row>
    <row r="26" customFormat="false" ht="21.75" hidden="true" customHeight="true" outlineLevel="0" collapsed="false">
      <c r="A26" s="18"/>
      <c r="B26" s="18"/>
      <c r="C26" s="7" t="n">
        <f aca="false">IF(AND(A26&lt;&gt;"",B26&lt;&gt;"Saída",COUNTIF($A$11:A26,A26)=1),1,0)</f>
        <v>0</v>
      </c>
      <c r="D26" s="7" t="n">
        <f aca="false">IF(AND(A26&lt;&gt;"",B26="Saída",COUNTIF($A$11:A26,A26)=1),1,0)</f>
        <v>0</v>
      </c>
    </row>
    <row r="27" customFormat="false" ht="21.75" hidden="true" customHeight="true" outlineLevel="0" collapsed="false">
      <c r="A27" s="18"/>
      <c r="B27" s="18"/>
      <c r="C27" s="7" t="n">
        <f aca="false">IF(AND(A27&lt;&gt;"",B27&lt;&gt;"Saída",COUNTIF($A$11:A27,A27)=1),1,0)</f>
        <v>0</v>
      </c>
      <c r="D27" s="7" t="n">
        <f aca="false">IF(AND(A27&lt;&gt;"",B27="Saída",COUNTIF($A$11:A27,A27)=1),1,0)</f>
        <v>0</v>
      </c>
    </row>
    <row r="28" customFormat="false" ht="21.75" hidden="true" customHeight="true" outlineLevel="0" collapsed="false">
      <c r="A28" s="18"/>
      <c r="B28" s="18"/>
      <c r="C28" s="7" t="n">
        <f aca="false">IF(AND(A28&lt;&gt;"",B28&lt;&gt;"Saída",COUNTIF($A$11:A28,A28)=1),1,0)</f>
        <v>0</v>
      </c>
      <c r="D28" s="7" t="n">
        <f aca="false">IF(AND(A28&lt;&gt;"",B28="Saída",COUNTIF($A$11:A28,A28)=1),1,0)</f>
        <v>0</v>
      </c>
    </row>
    <row r="29" customFormat="false" ht="21.75" hidden="true" customHeight="true" outlineLevel="0" collapsed="false">
      <c r="A29" s="18"/>
      <c r="B29" s="18"/>
      <c r="C29" s="7" t="n">
        <f aca="false">IF(AND(A29&lt;&gt;"",B29&lt;&gt;"Saída",COUNTIF($A$11:A29,A29)=1),1,0)</f>
        <v>0</v>
      </c>
      <c r="D29" s="7" t="n">
        <f aca="false">IF(AND(A29&lt;&gt;"",B29="Saída",COUNTIF($A$11:A29,A29)=1),1,0)</f>
        <v>0</v>
      </c>
    </row>
    <row r="30" customFormat="false" ht="21.75" hidden="true" customHeight="true" outlineLevel="0" collapsed="false">
      <c r="A30" s="18"/>
      <c r="B30" s="18"/>
      <c r="C30" s="7" t="n">
        <f aca="false">IF(AND(A30&lt;&gt;"",B30&lt;&gt;"Saída",COUNTIF($A$11:A30,A30)=1),1,0)</f>
        <v>0</v>
      </c>
      <c r="D30" s="7" t="n">
        <f aca="false">IF(AND(A30&lt;&gt;"",B30="Saída",COUNTIF($A$11:A30,A30)=1),1,0)</f>
        <v>0</v>
      </c>
    </row>
    <row r="31" customFormat="false" ht="21.75" hidden="true" customHeight="true" outlineLevel="0" collapsed="false">
      <c r="A31" s="18"/>
      <c r="B31" s="18"/>
      <c r="C31" s="7" t="n">
        <f aca="false">IF(AND(A31&lt;&gt;"",B31&lt;&gt;"Saída",COUNTIF($A$11:A31,A31)=1),1,0)</f>
        <v>0</v>
      </c>
      <c r="D31" s="7" t="n">
        <f aca="false">IF(AND(A31&lt;&gt;"",B31="Saída",COUNTIF($A$11:A31,A31)=1),1,0)</f>
        <v>0</v>
      </c>
    </row>
    <row r="32" customFormat="false" ht="21.75" hidden="true" customHeight="true" outlineLevel="0" collapsed="false">
      <c r="A32" s="18"/>
      <c r="B32" s="18"/>
      <c r="C32" s="7" t="n">
        <f aca="false">IF(AND(A32&lt;&gt;"",B32&lt;&gt;"Saída",COUNTIF($A$11:A32,A32)=1),1,0)</f>
        <v>0</v>
      </c>
      <c r="D32" s="7" t="n">
        <f aca="false">IF(AND(A32&lt;&gt;"",B32="Saída",COUNTIF($A$11:A32,A32)=1),1,0)</f>
        <v>0</v>
      </c>
    </row>
    <row r="33" customFormat="false" ht="21.75" hidden="true" customHeight="true" outlineLevel="0" collapsed="false">
      <c r="A33" s="18"/>
      <c r="B33" s="18"/>
      <c r="C33" s="7" t="n">
        <f aca="false">IF(AND(A33&lt;&gt;"",B33&lt;&gt;"Saída",COUNTIF($A$11:A33,A33)=1),1,0)</f>
        <v>0</v>
      </c>
      <c r="D33" s="7" t="n">
        <f aca="false">IF(AND(A33&lt;&gt;"",B33="Saída",COUNTIF($A$11:A33,A33)=1),1,0)</f>
        <v>0</v>
      </c>
    </row>
    <row r="34" customFormat="false" ht="21.75" hidden="true" customHeight="true" outlineLevel="0" collapsed="false">
      <c r="A34" s="18"/>
      <c r="B34" s="18"/>
      <c r="C34" s="7" t="n">
        <f aca="false">IF(AND(A34&lt;&gt;"",B34&lt;&gt;"Saída",COUNTIF($A$11:A34,A34)=1),1,0)</f>
        <v>0</v>
      </c>
      <c r="D34" s="7" t="n">
        <f aca="false">IF(AND(A34&lt;&gt;"",B34="Saída",COUNTIF($A$11:A34,A34)=1),1,0)</f>
        <v>0</v>
      </c>
    </row>
    <row r="35" customFormat="false" ht="21.75" hidden="true" customHeight="true" outlineLevel="0" collapsed="false">
      <c r="A35" s="18"/>
      <c r="B35" s="18"/>
      <c r="C35" s="7" t="n">
        <f aca="false">IF(AND(A35&lt;&gt;"",B35&lt;&gt;"Saída",COUNTIF($A$11:A35,A35)=1),1,0)</f>
        <v>0</v>
      </c>
      <c r="D35" s="7" t="n">
        <f aca="false">IF(AND(A35&lt;&gt;"",B35="Saída",COUNTIF($A$11:A35,A35)=1),1,0)</f>
        <v>0</v>
      </c>
    </row>
    <row r="36" customFormat="false" ht="21.75" hidden="true" customHeight="true" outlineLevel="0" collapsed="false">
      <c r="A36" s="18"/>
      <c r="B36" s="18"/>
      <c r="C36" s="7" t="n">
        <f aca="false">IF(AND(A36&lt;&gt;"",B36&lt;&gt;"Saída",COUNTIF($A$11:A36,A36)=1),1,0)</f>
        <v>0</v>
      </c>
      <c r="D36" s="7" t="n">
        <f aca="false">IF(AND(A36&lt;&gt;"",B36="Saída",COUNTIF($A$11:A36,A36)=1),1,0)</f>
        <v>0</v>
      </c>
    </row>
    <row r="37" customFormat="false" ht="21.75" hidden="true" customHeight="true" outlineLevel="0" collapsed="false">
      <c r="A37" s="18"/>
      <c r="B37" s="18"/>
      <c r="C37" s="7" t="n">
        <f aca="false">IF(AND(A37&lt;&gt;"",B37&lt;&gt;"Saída",COUNTIF($A$11:A37,A37)=1),1,0)</f>
        <v>0</v>
      </c>
      <c r="D37" s="7" t="n">
        <f aca="false">IF(AND(A37&lt;&gt;"",B37="Saída",COUNTIF($A$11:A37,A37)=1),1,0)</f>
        <v>0</v>
      </c>
    </row>
    <row r="38" customFormat="false" ht="21.75" hidden="true" customHeight="true" outlineLevel="0" collapsed="false">
      <c r="A38" s="18"/>
      <c r="B38" s="18"/>
      <c r="C38" s="7" t="n">
        <f aca="false">IF(AND(A38&lt;&gt;"",B38&lt;&gt;"Saída",COUNTIF($A$11:A38,A38)=1),1,0)</f>
        <v>0</v>
      </c>
      <c r="D38" s="7" t="n">
        <f aca="false">IF(AND(A38&lt;&gt;"",B38="Saída",COUNTIF($A$11:A38,A38)=1),1,0)</f>
        <v>0</v>
      </c>
    </row>
    <row r="39" customFormat="false" ht="21.75" hidden="true" customHeight="true" outlineLevel="0" collapsed="false">
      <c r="A39" s="18"/>
      <c r="B39" s="18"/>
      <c r="C39" s="7" t="n">
        <f aca="false">IF(AND(A39&lt;&gt;"",B39&lt;&gt;"Saída",COUNTIF($A$11:A39,A39)=1),1,0)</f>
        <v>0</v>
      </c>
      <c r="D39" s="7" t="n">
        <f aca="false">IF(AND(A39&lt;&gt;"",B39="Saída",COUNTIF($A$11:A39,A39)=1),1,0)</f>
        <v>0</v>
      </c>
    </row>
    <row r="40" customFormat="false" ht="21.75" hidden="true" customHeight="true" outlineLevel="0" collapsed="false">
      <c r="A40" s="18"/>
      <c r="B40" s="18"/>
      <c r="C40" s="7" t="n">
        <f aca="false">IF(AND(A40&lt;&gt;"",B40&lt;&gt;"Saída",COUNTIF($A$11:A40,A40)=1),1,0)</f>
        <v>0</v>
      </c>
      <c r="D40" s="7" t="n">
        <f aca="false">IF(AND(A40&lt;&gt;"",B40="Saída",COUNTIF($A$11:A40,A40)=1),1,0)</f>
        <v>0</v>
      </c>
    </row>
    <row r="41" customFormat="false" ht="21.75" hidden="true" customHeight="true" outlineLevel="0" collapsed="false">
      <c r="A41" s="18"/>
      <c r="B41" s="18"/>
      <c r="C41" s="7" t="n">
        <f aca="false">IF(AND(A41&lt;&gt;"",B41&lt;&gt;"Saída",COUNTIF($A$11:A41,A41)=1),1,0)</f>
        <v>0</v>
      </c>
      <c r="D41" s="7" t="n">
        <f aca="false">IF(AND(A41&lt;&gt;"",B41="Saída",COUNTIF($A$11:A41,A41)=1),1,0)</f>
        <v>0</v>
      </c>
    </row>
    <row r="42" customFormat="false" ht="21.75" hidden="true" customHeight="true" outlineLevel="0" collapsed="false">
      <c r="A42" s="18"/>
      <c r="B42" s="18"/>
      <c r="C42" s="7" t="n">
        <f aca="false">IF(AND(A42&lt;&gt;"",B42&lt;&gt;"Saída",COUNTIF($A$11:A42,A42)=1),1,0)</f>
        <v>0</v>
      </c>
      <c r="D42" s="7" t="n">
        <f aca="false">IF(AND(A42&lt;&gt;"",B42="Saída",COUNTIF($A$11:A42,A42)=1),1,0)</f>
        <v>0</v>
      </c>
    </row>
    <row r="43" customFormat="false" ht="7.5" hidden="false" customHeight="true" outlineLevel="0" collapsed="false">
      <c r="A43" s="3"/>
      <c r="B43" s="3"/>
      <c r="C43" s="3"/>
      <c r="D43" s="3"/>
    </row>
    <row r="44" customFormat="false" ht="27.75" hidden="false" customHeight="true" outlineLevel="0" collapsed="false">
      <c r="A44" s="19" t="s">
        <v>579</v>
      </c>
      <c r="B44" s="19"/>
      <c r="C44" s="19"/>
      <c r="D44" s="19"/>
    </row>
    <row r="45" customFormat="false" ht="27.75" hidden="false" customHeight="true" outlineLevel="0" collapsed="false">
      <c r="A45" s="6" t="s">
        <v>382</v>
      </c>
      <c r="B45" s="6" t="s">
        <v>383</v>
      </c>
      <c r="C45" s="6" t="s">
        <v>384</v>
      </c>
      <c r="D45" s="6" t="s">
        <v>385</v>
      </c>
    </row>
    <row r="46" customFormat="false" ht="33.75" hidden="false" customHeight="true" outlineLevel="0" collapsed="false">
      <c r="A46" s="3" t="s">
        <v>47</v>
      </c>
      <c r="B46" s="3" t="s">
        <v>48</v>
      </c>
      <c r="C46" s="3" t="n">
        <v>1</v>
      </c>
      <c r="D46" s="3" t="n">
        <v>1</v>
      </c>
    </row>
    <row r="47" customFormat="false" ht="33.75" hidden="false" customHeight="true" outlineLevel="0" collapsed="false">
      <c r="A47" s="3" t="s">
        <v>65</v>
      </c>
      <c r="B47" s="3" t="s">
        <v>66</v>
      </c>
      <c r="C47" s="3" t="n">
        <v>1</v>
      </c>
      <c r="D47" s="3" t="n">
        <v>1</v>
      </c>
    </row>
    <row r="48" customFormat="false" ht="21.75" hidden="true" customHeight="true" outlineLevel="0" collapsed="false">
      <c r="A48" s="3"/>
      <c r="B48" s="3"/>
      <c r="C48" s="3"/>
      <c r="D48" s="3"/>
    </row>
    <row r="49" customFormat="false" ht="21.75" hidden="true" customHeight="true" outlineLevel="0" collapsed="false">
      <c r="A49" s="3"/>
      <c r="B49" s="3"/>
      <c r="C49" s="3"/>
      <c r="D49" s="3"/>
    </row>
    <row r="50" customFormat="false" ht="21.75" hidden="true" customHeight="true" outlineLevel="0" collapsed="false">
      <c r="A50" s="3"/>
      <c r="B50" s="3"/>
      <c r="C50" s="3"/>
      <c r="D50" s="3"/>
    </row>
    <row r="51" customFormat="false" ht="21.75" hidden="true" customHeight="true" outlineLevel="0" collapsed="false">
      <c r="A51" s="3"/>
      <c r="B51" s="3"/>
      <c r="C51" s="3"/>
      <c r="D51" s="3"/>
    </row>
    <row r="52" customFormat="false" ht="21.75" hidden="true" customHeight="true" outlineLevel="0" collapsed="false">
      <c r="A52" s="3"/>
      <c r="B52" s="3"/>
      <c r="C52" s="3"/>
      <c r="D52" s="3"/>
    </row>
    <row r="53" customFormat="false" ht="21.75" hidden="true" customHeight="true" outlineLevel="0" collapsed="false">
      <c r="A53" s="3"/>
      <c r="B53" s="3"/>
      <c r="C53" s="3"/>
      <c r="D53" s="3"/>
    </row>
    <row r="54" customFormat="false" ht="21.75" hidden="true" customHeight="true" outlineLevel="0" collapsed="false">
      <c r="A54" s="3"/>
      <c r="B54" s="3"/>
      <c r="C54" s="3"/>
      <c r="D54" s="3"/>
    </row>
    <row r="55" customFormat="false" ht="21.75" hidden="true" customHeight="true" outlineLevel="0" collapsed="false">
      <c r="A55" s="3"/>
      <c r="B55" s="3"/>
      <c r="C55" s="3"/>
      <c r="D55" s="3"/>
    </row>
    <row r="56" customFormat="false" ht="21.75" hidden="true" customHeight="true" outlineLevel="0" collapsed="false">
      <c r="A56" s="3"/>
      <c r="B56" s="3"/>
      <c r="C56" s="3"/>
      <c r="D56" s="3"/>
    </row>
    <row r="57" customFormat="false" ht="39.75" hidden="false" customHeight="true" outlineLevel="0" collapsed="false">
      <c r="A57" s="4" t="s">
        <v>388</v>
      </c>
      <c r="B57" s="5" t="s">
        <v>681</v>
      </c>
      <c r="C57" s="5"/>
      <c r="D57" s="5"/>
    </row>
    <row r="58" customFormat="false" ht="7.5" hidden="false" customHeight="true" outlineLevel="0" collapsed="false">
      <c r="A58" s="3"/>
      <c r="B58" s="3"/>
      <c r="C58" s="3"/>
      <c r="D58" s="3"/>
    </row>
    <row r="59" customFormat="false" ht="27.75" hidden="false" customHeight="true" outlineLevel="0" collapsed="false">
      <c r="A59" s="19" t="s">
        <v>390</v>
      </c>
      <c r="B59" s="19"/>
      <c r="C59" s="19"/>
      <c r="D59" s="19"/>
    </row>
    <row r="60" customFormat="false" ht="21.75" hidden="false" customHeight="true" outlineLevel="0" collapsed="false">
      <c r="A60" s="3" t="s">
        <v>391</v>
      </c>
      <c r="B60" s="7" t="n">
        <f aca="false">SUM(C11:D42)</f>
        <v>12</v>
      </c>
      <c r="C60" s="3" t="s">
        <v>581</v>
      </c>
      <c r="D60" s="7" t="n">
        <f aca="false">COUNTA(A46:A56)</f>
        <v>2</v>
      </c>
    </row>
    <row r="61" customFormat="false" ht="21.75" hidden="false" customHeight="true" outlineLevel="0" collapsed="false">
      <c r="A61" s="3" t="s">
        <v>393</v>
      </c>
      <c r="B61" s="7" t="n">
        <f aca="false">SUM(C11:C42)</f>
        <v>4</v>
      </c>
      <c r="C61" s="3" t="s">
        <v>394</v>
      </c>
      <c r="D61" s="7" t="n">
        <f aca="false">SUM(D11:D42)</f>
        <v>8</v>
      </c>
    </row>
    <row r="62" customFormat="false" ht="21.75" hidden="false" customHeight="true" outlineLevel="0" collapsed="false">
      <c r="A62" s="3" t="s">
        <v>384</v>
      </c>
      <c r="B62" s="7" t="n">
        <f aca="false">SUM(C46:C56)</f>
        <v>2</v>
      </c>
      <c r="C62" s="3" t="s">
        <v>385</v>
      </c>
      <c r="D62" s="7" t="n">
        <f aca="false">SUM(D46:D56)</f>
        <v>2</v>
      </c>
    </row>
    <row r="63" customFormat="false" ht="21.75" hidden="false" customHeight="true" outlineLevel="0" collapsed="false">
      <c r="A63" s="3" t="s">
        <v>395</v>
      </c>
      <c r="B63" s="7" t="n">
        <f aca="false">INDEX(Matrizes!$B$5:$D$7,IF(B62&lt;=1,1,IF(B62&lt;=2,2,3)),IF(B61&lt;=4,1,IF(B61&lt;=15,2,3)))</f>
        <v>1</v>
      </c>
      <c r="C63" s="3" t="s">
        <v>396</v>
      </c>
      <c r="D63" s="7" t="n">
        <f aca="false">INDEX(Matrizes!$B$5:$D$7,IF(D62&lt;=1,1,IF(D62&lt;=3,2,3)),IF(D61&lt;=5,1,IF(D61&lt;=19,2,3)))</f>
        <v>2</v>
      </c>
    </row>
    <row r="64" customFormat="false" ht="21.75" hidden="false" customHeight="true" outlineLevel="0" collapsed="false">
      <c r="A64" s="3" t="s">
        <v>397</v>
      </c>
      <c r="B64" s="7" t="n">
        <f aca="false">INDEX(Matrizes!$B$5:$D$7,IF(D60&lt;=1,1,IF(D60&lt;=3,2,3)),IF(B60&lt;=5,1,IF(B60&lt;=19,2,3)))</f>
        <v>2</v>
      </c>
      <c r="C64" s="3" t="s">
        <v>43</v>
      </c>
      <c r="D64" s="7" t="str">
        <f aca="false">INDEX(Matrizes!$B$10:$D$10,1,B64)</f>
        <v>Moderada</v>
      </c>
    </row>
    <row r="65" customFormat="false" ht="21.75" hidden="false" customHeight="true" outlineLevel="0" collapsed="false">
      <c r="A65" s="20" t="s">
        <v>398</v>
      </c>
      <c r="B65" s="21" t="n">
        <f aca="false">INDEX(Matrizes!$B$13:$D$17,MATCH("SE",Matrizes!$A$13:$A$17,0),B64)</f>
        <v>5</v>
      </c>
      <c r="C65" s="20" t="s">
        <v>399</v>
      </c>
      <c r="D65" s="21" t="n">
        <f aca="false">B65</f>
        <v>5</v>
      </c>
    </row>
    <row r="66" customFormat="false" ht="7.5" hidden="false" customHeight="true" outlineLevel="0" collapsed="false">
      <c r="A66" s="3"/>
      <c r="B66" s="3"/>
      <c r="C66" s="3"/>
      <c r="D66" s="3"/>
    </row>
    <row r="67" customFormat="false" ht="39.75" hidden="false" customHeight="true" outlineLevel="0" collapsed="false">
      <c r="A67" s="4" t="s">
        <v>400</v>
      </c>
      <c r="B67" s="5" t="s">
        <v>682</v>
      </c>
      <c r="C67" s="5"/>
      <c r="D67" s="5"/>
    </row>
    <row r="68" customFormat="false" ht="7.5" hidden="false" customHeight="true" outlineLevel="0" collapsed="false">
      <c r="A68" s="3"/>
      <c r="B68" s="3"/>
      <c r="C68" s="3"/>
      <c r="D68" s="3"/>
    </row>
    <row r="69" customFormat="false" ht="27.75" hidden="false" customHeight="true" outlineLevel="0" collapsed="false">
      <c r="A69" s="19" t="s">
        <v>402</v>
      </c>
      <c r="B69" s="19"/>
      <c r="C69" s="19"/>
      <c r="D69" s="19"/>
    </row>
    <row r="70" customFormat="false" ht="28.5" hidden="false" customHeight="true" outlineLevel="0" collapsed="false">
      <c r="A70" s="4" t="s">
        <v>403</v>
      </c>
      <c r="B70" s="5" t="s">
        <v>665</v>
      </c>
      <c r="C70" s="5"/>
      <c r="D70" s="5"/>
    </row>
    <row r="71" customFormat="false" ht="28.5" hidden="false" customHeight="true" outlineLevel="0" collapsed="false">
      <c r="A71" s="4" t="s">
        <v>405</v>
      </c>
      <c r="B71" s="5" t="s">
        <v>583</v>
      </c>
      <c r="C71" s="5"/>
      <c r="D71" s="5"/>
    </row>
    <row r="72" customFormat="false" ht="54.75" hidden="false" customHeight="true" outlineLevel="0" collapsed="false">
      <c r="A72" s="4" t="s">
        <v>407</v>
      </c>
      <c r="B72" s="5" t="s">
        <v>1064</v>
      </c>
      <c r="C72" s="5"/>
      <c r="D72" s="5"/>
    </row>
    <row r="73" customFormat="false" ht="36" hidden="false" customHeight="true" outlineLevel="0" collapsed="false">
      <c r="A73" s="4" t="s">
        <v>409</v>
      </c>
      <c r="B73" s="5" t="s">
        <v>410</v>
      </c>
      <c r="C73" s="5"/>
      <c r="D73" s="5"/>
    </row>
    <row r="74" customFormat="false" ht="7.5" hidden="false" customHeight="true" outlineLevel="0" collapsed="false">
      <c r="A74" s="3"/>
      <c r="B74" s="3"/>
      <c r="C74" s="3"/>
      <c r="D74" s="3"/>
    </row>
    <row r="75" customFormat="false" ht="19.5" hidden="false" customHeight="true" outlineLevel="0" collapsed="false">
      <c r="A75" s="22" t="s">
        <v>1072</v>
      </c>
      <c r="B75" s="22"/>
      <c r="C75" s="22"/>
      <c r="D75" s="22"/>
    </row>
    <row r="76" customFormat="false" ht="42" hidden="false" customHeight="true" outlineLevel="0" collapsed="false">
      <c r="A76" s="14" t="s">
        <v>412</v>
      </c>
      <c r="B76" s="14"/>
      <c r="C76" s="14"/>
      <c r="D76" s="14"/>
    </row>
    <row r="77" customFormat="false" ht="30" hidden="false" customHeight="true" outlineLevel="0" collapsed="false">
      <c r="A77" s="14" t="s">
        <v>1073</v>
      </c>
      <c r="B77" s="14"/>
      <c r="C77" s="14"/>
      <c r="D77" s="14"/>
    </row>
    <row r="78" customFormat="false" ht="19.5" hidden="false" customHeight="true" outlineLevel="0" collapsed="false">
      <c r="A78" s="14"/>
      <c r="B78" s="14"/>
      <c r="C78" s="14"/>
      <c r="D78" s="14"/>
    </row>
    <row r="79" customFormat="false" ht="19.5" hidden="false" customHeight="true" outlineLevel="0" collapsed="false">
      <c r="A79" s="14"/>
      <c r="B79" s="14"/>
      <c r="C79" s="14"/>
      <c r="D79" s="14"/>
    </row>
    <row r="80" customFormat="false" ht="19.5" hidden="false" customHeight="true" outlineLevel="0" collapsed="false">
      <c r="A80" s="14"/>
      <c r="B80" s="14"/>
      <c r="C80" s="14"/>
      <c r="D80" s="14"/>
    </row>
    <row r="81" customFormat="false" ht="19.5" hidden="false" customHeight="true" outlineLevel="0" collapsed="false">
      <c r="A81" s="14"/>
      <c r="B81" s="14"/>
      <c r="C81" s="14"/>
      <c r="D81" s="14"/>
    </row>
    <row r="82" customFormat="false" ht="19.5" hidden="false" customHeight="true" outlineLevel="0" collapsed="false">
      <c r="A82" s="14"/>
      <c r="B82" s="14"/>
      <c r="C82" s="14"/>
      <c r="D82" s="14"/>
    </row>
    <row r="83" customFormat="false" ht="19.5" hidden="false" customHeight="true" outlineLevel="0" collapsed="false">
      <c r="A83" s="14"/>
      <c r="B83" s="14"/>
      <c r="C83" s="14"/>
      <c r="D83" s="14"/>
    </row>
    <row r="84" customFormat="false" ht="19.5" hidden="false" customHeight="true" outlineLevel="0" collapsed="false">
      <c r="A84" s="14"/>
      <c r="B84" s="14"/>
      <c r="C84" s="14"/>
      <c r="D84" s="14"/>
    </row>
    <row r="85" customFormat="false" ht="19.5" hidden="false" customHeight="true" outlineLevel="0" collapsed="false">
      <c r="A85" s="14"/>
      <c r="B85" s="14"/>
      <c r="C85" s="14"/>
      <c r="D85" s="14"/>
    </row>
    <row r="86" customFormat="false" ht="19.5" hidden="false" customHeight="true" outlineLevel="0" collapsed="false">
      <c r="A86" s="14"/>
      <c r="B86" s="14"/>
      <c r="C86" s="14"/>
      <c r="D86" s="14"/>
    </row>
    <row r="87" customFormat="false" ht="19.5" hidden="false" customHeight="true" outlineLevel="0" collapsed="false">
      <c r="A87" s="14"/>
      <c r="B87" s="14"/>
      <c r="C87" s="14"/>
      <c r="D87" s="14"/>
    </row>
    <row r="88" customFormat="false" ht="19.5" hidden="false" customHeight="true" outlineLevel="0" collapsed="false">
      <c r="A88" s="14"/>
      <c r="B88" s="14"/>
      <c r="C88" s="14"/>
      <c r="D88" s="14"/>
    </row>
    <row r="89" customFormat="false" ht="19.5" hidden="false" customHeight="true" outlineLevel="0" collapsed="false">
      <c r="A89" s="14"/>
      <c r="B89" s="14"/>
      <c r="C89" s="14"/>
      <c r="D89" s="14"/>
    </row>
    <row r="90" customFormat="false" ht="19.5" hidden="false" customHeight="true" outlineLevel="0" collapsed="false">
      <c r="A90" s="14"/>
      <c r="B90" s="14"/>
      <c r="C90" s="14"/>
      <c r="D90" s="14"/>
    </row>
    <row r="91" customFormat="false" ht="19.5" hidden="false" customHeight="true" outlineLevel="0" collapsed="false">
      <c r="A91" s="14"/>
      <c r="B91" s="14"/>
      <c r="C91" s="14"/>
      <c r="D91" s="14"/>
    </row>
    <row r="92" customFormat="false" ht="19.5" hidden="false" customHeight="true" outlineLevel="0" collapsed="false">
      <c r="A92" s="14"/>
      <c r="B92" s="14"/>
      <c r="C92" s="14"/>
      <c r="D92" s="14"/>
    </row>
    <row r="93" customFormat="false" ht="19.5" hidden="false" customHeight="true" outlineLevel="0" collapsed="false">
      <c r="A93" s="14"/>
      <c r="B93" s="14"/>
      <c r="C93" s="14"/>
      <c r="D93" s="14"/>
    </row>
    <row r="94" customFormat="false" ht="19.5" hidden="false" customHeight="true" outlineLevel="0" collapsed="false">
      <c r="A94" s="14"/>
      <c r="B94" s="14"/>
      <c r="C94" s="14"/>
      <c r="D94" s="14"/>
    </row>
    <row r="95" customFormat="false" ht="19.5" hidden="false" customHeight="true" outlineLevel="0" collapsed="false">
      <c r="A95" s="14"/>
      <c r="B95" s="14"/>
      <c r="C95" s="14"/>
      <c r="D95" s="14"/>
    </row>
    <row r="96" customFormat="false" ht="19.5" hidden="false" customHeight="true" outlineLevel="0" collapsed="false">
      <c r="A96" s="14"/>
      <c r="B96" s="14"/>
      <c r="C96" s="14"/>
      <c r="D96" s="14"/>
    </row>
    <row r="97" customFormat="false" ht="19.5" hidden="false" customHeight="true" outlineLevel="0" collapsed="false">
      <c r="A97" s="14"/>
      <c r="B97" s="14"/>
      <c r="C97" s="14"/>
      <c r="D97" s="14"/>
    </row>
    <row r="98" customFormat="false" ht="19.5" hidden="false" customHeight="true" outlineLevel="0" collapsed="false">
      <c r="A98" s="14"/>
      <c r="B98" s="14"/>
      <c r="C98" s="14"/>
      <c r="D98" s="14"/>
    </row>
    <row r="99" customFormat="false" ht="19.5" hidden="false" customHeight="true" outlineLevel="0" collapsed="false">
      <c r="A99" s="14"/>
      <c r="B99" s="14"/>
      <c r="C99" s="14"/>
      <c r="D99" s="14"/>
    </row>
    <row r="100" customFormat="false" ht="19.5" hidden="false" customHeight="true" outlineLevel="0" collapsed="false">
      <c r="A100" s="14"/>
      <c r="B100" s="14"/>
      <c r="C100" s="14"/>
      <c r="D100" s="14"/>
    </row>
    <row r="101" customFormat="false" ht="19.5" hidden="false" customHeight="true" outlineLevel="0" collapsed="false">
      <c r="A101" s="14"/>
      <c r="B101" s="14"/>
      <c r="C101" s="14"/>
      <c r="D101" s="14"/>
    </row>
    <row r="102" customFormat="false" ht="19.5" hidden="false" customHeight="true" outlineLevel="0" collapsed="false">
      <c r="A102" s="14"/>
      <c r="B102" s="14"/>
      <c r="C102" s="14"/>
      <c r="D102" s="14"/>
    </row>
    <row r="103" customFormat="false" ht="19.5" hidden="false" customHeight="true" outlineLevel="0" collapsed="false">
      <c r="A103" s="14"/>
      <c r="B103" s="14"/>
      <c r="C103" s="14"/>
      <c r="D103" s="14"/>
    </row>
    <row r="104" customFormat="false" ht="19.5" hidden="false" customHeight="true" outlineLevel="0" collapsed="false">
      <c r="A104" s="14"/>
      <c r="B104" s="14"/>
      <c r="C104" s="14"/>
      <c r="D104" s="14"/>
    </row>
    <row r="105" customFormat="false" ht="19.5" hidden="false" customHeight="true" outlineLevel="0" collapsed="false">
      <c r="A105" s="14"/>
      <c r="B105" s="14"/>
      <c r="C105" s="14"/>
      <c r="D105" s="14"/>
    </row>
    <row r="106" customFormat="false" ht="19.5" hidden="false" customHeight="true" outlineLevel="0" collapsed="false">
      <c r="A106" s="14"/>
      <c r="B106" s="14"/>
      <c r="C106" s="14"/>
      <c r="D106" s="14"/>
    </row>
    <row r="107" customFormat="false" ht="19.5" hidden="false" customHeight="true" outlineLevel="0" collapsed="false">
      <c r="A107" s="14"/>
      <c r="B107" s="14"/>
      <c r="C107" s="14"/>
      <c r="D107" s="14"/>
    </row>
    <row r="108" customFormat="false" ht="19.5" hidden="false" customHeight="true" outlineLevel="0" collapsed="false">
      <c r="A108" s="14"/>
      <c r="B108" s="14"/>
      <c r="C108" s="14"/>
      <c r="D108" s="14"/>
    </row>
    <row r="109" customFormat="false" ht="19.5" hidden="false" customHeight="true" outlineLevel="0" collapsed="false">
      <c r="A109" s="14"/>
      <c r="B109" s="14"/>
      <c r="C109" s="14"/>
      <c r="D109" s="14"/>
    </row>
    <row r="110" customFormat="false" ht="19.5" hidden="false" customHeight="true" outlineLevel="0" collapsed="false">
      <c r="A110" s="14"/>
      <c r="B110" s="14"/>
      <c r="C110" s="14"/>
      <c r="D110" s="14"/>
    </row>
    <row r="111" customFormat="false" ht="19.5" hidden="false" customHeight="true" outlineLevel="0" collapsed="false">
      <c r="A111" s="14"/>
      <c r="B111" s="14"/>
      <c r="C111" s="14"/>
      <c r="D111" s="14"/>
    </row>
    <row r="112" customFormat="false" ht="19.5" hidden="false" customHeight="true" outlineLevel="0" collapsed="false">
      <c r="A112" s="14"/>
      <c r="B112" s="14"/>
      <c r="C112" s="14"/>
      <c r="D112" s="14"/>
    </row>
    <row r="113" customFormat="false" ht="19.5" hidden="false" customHeight="true" outlineLevel="0" collapsed="false">
      <c r="A113" s="14"/>
      <c r="B113" s="14"/>
      <c r="C113" s="14"/>
      <c r="D113" s="14"/>
    </row>
    <row r="114" customFormat="false" ht="19.5" hidden="false" customHeight="true" outlineLevel="0" collapsed="false">
      <c r="A114" s="14"/>
      <c r="B114" s="14"/>
      <c r="C114" s="14"/>
      <c r="D114" s="14"/>
    </row>
    <row r="115" customFormat="false" ht="19.5" hidden="false" customHeight="true" outlineLevel="0" collapsed="false">
      <c r="A115" s="14"/>
      <c r="B115" s="14"/>
      <c r="C115" s="14"/>
      <c r="D115" s="14"/>
    </row>
    <row r="116" customFormat="false" ht="19.5" hidden="false" customHeight="true" outlineLevel="0" collapsed="false">
      <c r="A116" s="14"/>
      <c r="B116" s="14"/>
      <c r="C116" s="14"/>
      <c r="D116" s="14"/>
    </row>
    <row r="117" customFormat="false" ht="19.5" hidden="false" customHeight="true" outlineLevel="0" collapsed="false">
      <c r="A117" s="14"/>
      <c r="B117" s="14"/>
      <c r="C117" s="14"/>
      <c r="D117" s="14"/>
    </row>
    <row r="118" customFormat="false" ht="19.5" hidden="false" customHeight="true" outlineLevel="0" collapsed="false">
      <c r="A118" s="14"/>
      <c r="B118" s="14"/>
      <c r="C118" s="14"/>
      <c r="D118" s="14"/>
    </row>
    <row r="119" customFormat="false" ht="19.5" hidden="false" customHeight="true" outlineLevel="0" collapsed="false">
      <c r="A119" s="14"/>
      <c r="B119" s="14"/>
      <c r="C119" s="14"/>
      <c r="D119" s="14"/>
    </row>
    <row r="120" customFormat="false" ht="19.5" hidden="false" customHeight="true" outlineLevel="0" collapsed="false">
      <c r="A120" s="14"/>
      <c r="B120" s="14"/>
      <c r="C120" s="14"/>
      <c r="D120" s="14"/>
    </row>
    <row r="121" customFormat="false" ht="19.5" hidden="false" customHeight="true" outlineLevel="0" collapsed="false">
      <c r="A121" s="14"/>
      <c r="B121" s="14"/>
      <c r="C121" s="14"/>
      <c r="D121" s="14"/>
    </row>
    <row r="122" customFormat="false" ht="19.5" hidden="false" customHeight="true" outlineLevel="0" collapsed="false">
      <c r="A122" s="14"/>
      <c r="B122" s="14"/>
      <c r="C122" s="14"/>
      <c r="D122" s="14"/>
    </row>
    <row r="123" customFormat="false" ht="19.5" hidden="false" customHeight="true" outlineLevel="0" collapsed="false">
      <c r="A123" s="14"/>
      <c r="B123" s="14"/>
      <c r="C123" s="14"/>
      <c r="D123" s="14"/>
    </row>
    <row r="124" customFormat="false" ht="19.5" hidden="false" customHeight="true" outlineLevel="0" collapsed="false">
      <c r="A124" s="14"/>
      <c r="B124" s="14"/>
      <c r="C124" s="14"/>
      <c r="D124" s="14"/>
    </row>
    <row r="125" customFormat="false" ht="19.5" hidden="false" customHeight="true" outlineLevel="0" collapsed="false">
      <c r="A125" s="14"/>
      <c r="B125" s="14"/>
      <c r="C125" s="14"/>
      <c r="D125" s="14"/>
    </row>
    <row r="126" customFormat="false" ht="19.5" hidden="false" customHeight="true" outlineLevel="0" collapsed="false">
      <c r="A126" s="14"/>
      <c r="B126" s="14"/>
      <c r="C126" s="14"/>
      <c r="D126" s="14"/>
    </row>
    <row r="127" customFormat="false" ht="19.5" hidden="false" customHeight="true" outlineLevel="0" collapsed="false">
      <c r="A127" s="14"/>
      <c r="B127" s="14"/>
      <c r="C127" s="14"/>
      <c r="D127" s="14"/>
    </row>
    <row r="128" customFormat="false" ht="19.5" hidden="false" customHeight="true" outlineLevel="0" collapsed="false">
      <c r="A128" s="14"/>
      <c r="B128" s="14"/>
      <c r="C128" s="14"/>
      <c r="D128" s="14"/>
    </row>
    <row r="129" customFormat="false" ht="19.5" hidden="false" customHeight="true" outlineLevel="0" collapsed="false">
      <c r="A129" s="14"/>
      <c r="B129" s="14"/>
      <c r="C129" s="14"/>
      <c r="D129" s="14"/>
    </row>
    <row r="130" customFormat="false" ht="19.5" hidden="false" customHeight="true" outlineLevel="0" collapsed="false">
      <c r="A130" s="14"/>
      <c r="B130" s="14"/>
      <c r="C130" s="14"/>
      <c r="D130" s="14"/>
    </row>
    <row r="131" customFormat="false" ht="19.5" hidden="false" customHeight="true" outlineLevel="0" collapsed="false">
      <c r="A131" s="14"/>
      <c r="B131" s="14"/>
      <c r="C131" s="14"/>
      <c r="D131" s="14"/>
    </row>
    <row r="132" customFormat="false" ht="19.5" hidden="false" customHeight="true" outlineLevel="0" collapsed="false">
      <c r="A132" s="14"/>
      <c r="B132" s="14"/>
      <c r="C132" s="14"/>
      <c r="D132" s="14"/>
    </row>
    <row r="133" customFormat="false" ht="19.5" hidden="false" customHeight="true" outlineLevel="0" collapsed="false">
      <c r="A133" s="14"/>
      <c r="B133" s="14"/>
      <c r="C133" s="14"/>
      <c r="D133" s="14"/>
    </row>
    <row r="134" customFormat="false" ht="19.5" hidden="false" customHeight="true" outlineLevel="0" collapsed="false">
      <c r="A134" s="14"/>
      <c r="B134" s="14"/>
      <c r="C134" s="14"/>
      <c r="D134" s="14"/>
    </row>
    <row r="135" customFormat="false" ht="19.5" hidden="false" customHeight="true" outlineLevel="0" collapsed="false">
      <c r="A135" s="14"/>
      <c r="B135" s="14"/>
      <c r="C135" s="14"/>
      <c r="D135" s="14"/>
    </row>
    <row r="136" customFormat="false" ht="19.5" hidden="false" customHeight="true" outlineLevel="0" collapsed="false">
      <c r="A136" s="14"/>
      <c r="B136" s="14"/>
      <c r="C136" s="14"/>
      <c r="D136" s="14"/>
    </row>
    <row r="137" customFormat="false" ht="19.5" hidden="false" customHeight="true" outlineLevel="0" collapsed="false">
      <c r="A137" s="14"/>
      <c r="B137" s="14"/>
      <c r="C137" s="14"/>
      <c r="D137" s="14"/>
    </row>
    <row r="138" customFormat="false" ht="19.5" hidden="false" customHeight="true" outlineLevel="0" collapsed="false">
      <c r="A138" s="14"/>
      <c r="B138" s="14"/>
      <c r="C138" s="14"/>
      <c r="D138" s="14"/>
    </row>
    <row r="139" customFormat="false" ht="19.5" hidden="false" customHeight="true" outlineLevel="0" collapsed="false">
      <c r="A139" s="14"/>
      <c r="B139" s="14"/>
      <c r="C139" s="14"/>
      <c r="D139" s="14"/>
    </row>
    <row r="140" customFormat="false" ht="19.5" hidden="false" customHeight="true" outlineLevel="0" collapsed="false">
      <c r="A140" s="14"/>
      <c r="B140" s="14"/>
      <c r="C140" s="14"/>
      <c r="D140" s="14"/>
    </row>
    <row r="141" customFormat="false" ht="19.5" hidden="false" customHeight="true" outlineLevel="0" collapsed="false">
      <c r="A141" s="14"/>
      <c r="B141" s="14"/>
      <c r="C141" s="14"/>
      <c r="D141" s="14"/>
    </row>
    <row r="142" customFormat="false" ht="19.5" hidden="false" customHeight="true" outlineLevel="0" collapsed="false">
      <c r="A142" s="14"/>
      <c r="B142" s="14"/>
      <c r="C142" s="14"/>
      <c r="D142" s="14"/>
    </row>
    <row r="143" customFormat="false" ht="19.5" hidden="false" customHeight="true" outlineLevel="0" collapsed="false">
      <c r="A143" s="14"/>
      <c r="B143" s="14"/>
      <c r="C143" s="14"/>
      <c r="D143" s="14"/>
    </row>
    <row r="144" customFormat="false" ht="19.5" hidden="false" customHeight="true" outlineLevel="0" collapsed="false">
      <c r="A144" s="14"/>
      <c r="B144" s="14"/>
      <c r="C144" s="14"/>
      <c r="D144" s="14"/>
    </row>
    <row r="145" customFormat="false" ht="19.5" hidden="false" customHeight="true" outlineLevel="0" collapsed="false">
      <c r="A145" s="14"/>
      <c r="B145" s="14"/>
      <c r="C145" s="14"/>
      <c r="D145" s="14"/>
    </row>
    <row r="146" customFormat="false" ht="19.5" hidden="false" customHeight="true" outlineLevel="0" collapsed="false">
      <c r="A146" s="14"/>
      <c r="B146" s="14"/>
      <c r="C146" s="14"/>
      <c r="D146" s="14"/>
    </row>
    <row r="147" customFormat="false" ht="19.5" hidden="false" customHeight="true" outlineLevel="0" collapsed="false">
      <c r="A147" s="14"/>
      <c r="B147" s="14"/>
      <c r="C147" s="14"/>
      <c r="D147" s="14"/>
    </row>
    <row r="148" customFormat="false" ht="19.5" hidden="false" customHeight="true" outlineLevel="0" collapsed="false">
      <c r="A148" s="14"/>
      <c r="B148" s="14"/>
      <c r="C148" s="14"/>
      <c r="D148" s="14"/>
    </row>
    <row r="149" customFormat="false" ht="19.5" hidden="false" customHeight="true" outlineLevel="0" collapsed="false">
      <c r="A149" s="14"/>
      <c r="B149" s="14"/>
      <c r="C149" s="14"/>
      <c r="D149" s="14"/>
    </row>
    <row r="150" customFormat="false" ht="19.5" hidden="false" customHeight="true" outlineLevel="0" collapsed="false">
      <c r="A150" s="14"/>
      <c r="B150" s="14"/>
      <c r="C150" s="14"/>
      <c r="D150" s="14"/>
    </row>
    <row r="151" customFormat="false" ht="19.5" hidden="false" customHeight="true" outlineLevel="0" collapsed="false">
      <c r="A151" s="14"/>
      <c r="B151" s="14"/>
      <c r="C151" s="14"/>
      <c r="D151" s="14"/>
    </row>
    <row r="152" customFormat="false" ht="19.5" hidden="false" customHeight="true" outlineLevel="0" collapsed="false">
      <c r="A152" s="14"/>
      <c r="B152" s="14"/>
      <c r="C152" s="14"/>
      <c r="D152" s="14"/>
    </row>
    <row r="153" customFormat="false" ht="19.5" hidden="false" customHeight="true" outlineLevel="0" collapsed="false">
      <c r="A153" s="14"/>
      <c r="B153" s="14"/>
      <c r="C153" s="14"/>
      <c r="D153" s="14"/>
    </row>
    <row r="154" customFormat="false" ht="19.5" hidden="false" customHeight="true" outlineLevel="0" collapsed="false">
      <c r="A154" s="14"/>
      <c r="B154" s="14"/>
      <c r="C154" s="14"/>
      <c r="D154" s="14"/>
    </row>
    <row r="155" customFormat="false" ht="19.5" hidden="false" customHeight="true" outlineLevel="0" collapsed="false">
      <c r="A155" s="14"/>
      <c r="B155" s="14"/>
      <c r="C155" s="14"/>
      <c r="D155" s="14"/>
    </row>
    <row r="156" customFormat="false" ht="19.5" hidden="false" customHeight="true" outlineLevel="0" collapsed="false">
      <c r="A156" s="14"/>
      <c r="B156" s="14"/>
      <c r="C156" s="14"/>
      <c r="D156" s="14"/>
    </row>
    <row r="157" customFormat="false" ht="19.5" hidden="false" customHeight="true" outlineLevel="0" collapsed="false">
      <c r="A157" s="14"/>
      <c r="B157" s="14"/>
      <c r="C157" s="14"/>
      <c r="D157" s="14"/>
    </row>
    <row r="158" customFormat="false" ht="19.5" hidden="false" customHeight="true" outlineLevel="0" collapsed="false">
      <c r="A158" s="14"/>
      <c r="B158" s="14"/>
      <c r="C158" s="14"/>
      <c r="D158" s="14"/>
    </row>
    <row r="159" customFormat="false" ht="19.5" hidden="false" customHeight="true" outlineLevel="0" collapsed="false">
      <c r="A159" s="14"/>
      <c r="B159" s="14"/>
      <c r="C159" s="14"/>
      <c r="D159" s="14"/>
    </row>
    <row r="160" customFormat="false" ht="19.5" hidden="false" customHeight="true" outlineLevel="0" collapsed="false">
      <c r="A160" s="14"/>
      <c r="B160" s="14"/>
      <c r="C160" s="14"/>
      <c r="D160" s="14"/>
    </row>
    <row r="161" customFormat="false" ht="19.5" hidden="false" customHeight="true" outlineLevel="0" collapsed="false">
      <c r="A161" s="14"/>
      <c r="B161" s="14"/>
      <c r="C161" s="14"/>
      <c r="D161" s="14"/>
    </row>
    <row r="162" customFormat="false" ht="19.5" hidden="false" customHeight="true" outlineLevel="0" collapsed="false">
      <c r="A162" s="14"/>
      <c r="B162" s="14"/>
      <c r="C162" s="14"/>
      <c r="D162" s="14"/>
    </row>
    <row r="163" customFormat="false" ht="19.5" hidden="false" customHeight="true" outlineLevel="0" collapsed="false">
      <c r="A163" s="14"/>
      <c r="B163" s="14"/>
      <c r="C163" s="14"/>
      <c r="D163" s="14"/>
    </row>
    <row r="164" customFormat="false" ht="19.5" hidden="false" customHeight="true" outlineLevel="0" collapsed="false">
      <c r="A164" s="14"/>
      <c r="B164" s="14"/>
      <c r="C164" s="14"/>
      <c r="D164" s="14"/>
    </row>
    <row r="165" customFormat="false" ht="19.5" hidden="false" customHeight="true" outlineLevel="0" collapsed="false">
      <c r="A165" s="14"/>
      <c r="B165" s="14"/>
      <c r="C165" s="14"/>
      <c r="D165" s="14"/>
    </row>
    <row r="166" customFormat="false" ht="19.5" hidden="false" customHeight="true" outlineLevel="0" collapsed="false">
      <c r="A166" s="14"/>
      <c r="B166" s="14"/>
      <c r="C166" s="14"/>
      <c r="D166" s="14"/>
    </row>
    <row r="167" customFormat="false" ht="19.5" hidden="false" customHeight="true" outlineLevel="0" collapsed="false">
      <c r="A167" s="14"/>
      <c r="B167" s="14"/>
      <c r="C167" s="14"/>
      <c r="D167" s="14"/>
    </row>
    <row r="168" customFormat="false" ht="19.5" hidden="false" customHeight="true" outlineLevel="0" collapsed="false">
      <c r="A168" s="14"/>
      <c r="B168" s="14"/>
      <c r="C168" s="14"/>
      <c r="D168" s="14"/>
    </row>
    <row r="169" customFormat="false" ht="19.5" hidden="false" customHeight="true" outlineLevel="0" collapsed="false">
      <c r="A169" s="14"/>
      <c r="B169" s="14"/>
      <c r="C169" s="14"/>
      <c r="D169" s="14"/>
    </row>
    <row r="170" customFormat="false" ht="19.5" hidden="false" customHeight="true" outlineLevel="0" collapsed="false">
      <c r="A170" s="14"/>
      <c r="B170" s="14"/>
      <c r="C170" s="14"/>
      <c r="D170" s="14"/>
    </row>
    <row r="171" customFormat="false" ht="19.5" hidden="false" customHeight="true" outlineLevel="0" collapsed="false">
      <c r="A171" s="14"/>
      <c r="B171" s="14"/>
      <c r="C171" s="14"/>
      <c r="D171" s="14"/>
    </row>
    <row r="172" customFormat="false" ht="19.5" hidden="false" customHeight="true" outlineLevel="0" collapsed="false">
      <c r="A172" s="14"/>
      <c r="B172" s="14"/>
      <c r="C172" s="14"/>
      <c r="D172" s="14"/>
    </row>
    <row r="173" customFormat="false" ht="19.5" hidden="false" customHeight="true" outlineLevel="0" collapsed="false">
      <c r="A173" s="14"/>
      <c r="B173" s="14"/>
      <c r="C173" s="14"/>
      <c r="D173" s="14"/>
    </row>
    <row r="174" customFormat="false" ht="19.5" hidden="false" customHeight="true" outlineLevel="0" collapsed="false">
      <c r="A174" s="14"/>
      <c r="B174" s="14"/>
      <c r="C174" s="14"/>
      <c r="D174" s="14"/>
    </row>
    <row r="175" customFormat="false" ht="19.5" hidden="false" customHeight="true" outlineLevel="0" collapsed="false">
      <c r="A175" s="14"/>
      <c r="B175" s="14"/>
      <c r="C175" s="14"/>
      <c r="D175" s="14"/>
    </row>
    <row r="176" customFormat="false" ht="19.5" hidden="false" customHeight="true" outlineLevel="0" collapsed="false">
      <c r="A176" s="14"/>
      <c r="B176" s="14"/>
      <c r="C176" s="14"/>
      <c r="D176" s="14"/>
    </row>
    <row r="177" customFormat="false" ht="19.5" hidden="false" customHeight="true" outlineLevel="0" collapsed="false">
      <c r="A177" s="14"/>
      <c r="B177" s="14"/>
      <c r="C177" s="14"/>
      <c r="D177" s="14"/>
    </row>
    <row r="178" customFormat="false" ht="19.5" hidden="false" customHeight="true" outlineLevel="0" collapsed="false">
      <c r="A178" s="14"/>
      <c r="B178" s="14"/>
      <c r="C178" s="14"/>
      <c r="D178" s="14"/>
    </row>
    <row r="179" customFormat="false" ht="19.5" hidden="false" customHeight="true" outlineLevel="0" collapsed="false">
      <c r="A179" s="14"/>
      <c r="B179" s="14"/>
      <c r="C179" s="14"/>
      <c r="D179" s="14"/>
    </row>
    <row r="180" customFormat="false" ht="19.5" hidden="false" customHeight="true" outlineLevel="0" collapsed="false">
      <c r="A180" s="14"/>
      <c r="B180" s="14"/>
      <c r="C180" s="14"/>
      <c r="D180" s="14"/>
    </row>
    <row r="181" customFormat="false" ht="19.5" hidden="false" customHeight="true" outlineLevel="0" collapsed="false">
      <c r="A181" s="14"/>
      <c r="B181" s="14"/>
      <c r="C181" s="14"/>
      <c r="D181" s="14"/>
    </row>
    <row r="182" customFormat="false" ht="19.5" hidden="false" customHeight="true" outlineLevel="0" collapsed="false">
      <c r="A182" s="14"/>
      <c r="B182" s="14"/>
      <c r="C182" s="14"/>
      <c r="D182" s="14"/>
    </row>
    <row r="183" customFormat="false" ht="19.5" hidden="false" customHeight="true" outlineLevel="0" collapsed="false">
      <c r="A183" s="14"/>
      <c r="B183" s="14"/>
      <c r="C183" s="14"/>
      <c r="D183" s="14"/>
    </row>
    <row r="184" customFormat="false" ht="19.5" hidden="false" customHeight="true" outlineLevel="0" collapsed="false">
      <c r="A184" s="14"/>
      <c r="B184" s="14"/>
      <c r="C184" s="14"/>
      <c r="D184" s="14"/>
    </row>
    <row r="185" customFormat="false" ht="19.5" hidden="false" customHeight="true" outlineLevel="0" collapsed="false">
      <c r="A185" s="14"/>
      <c r="B185" s="14"/>
      <c r="C185" s="14"/>
      <c r="D185" s="14"/>
    </row>
    <row r="186" customFormat="false" ht="19.5" hidden="false" customHeight="true" outlineLevel="0" collapsed="false">
      <c r="A186" s="14"/>
      <c r="B186" s="14"/>
      <c r="C186" s="14"/>
      <c r="D186" s="14"/>
    </row>
    <row r="187" customFormat="false" ht="19.5" hidden="false" customHeight="true" outlineLevel="0" collapsed="false">
      <c r="A187" s="14"/>
      <c r="B187" s="14"/>
      <c r="C187" s="14"/>
      <c r="D187" s="14"/>
    </row>
    <row r="188" customFormat="false" ht="19.5" hidden="false" customHeight="true" outlineLevel="0" collapsed="false">
      <c r="A188" s="14"/>
      <c r="B188" s="14"/>
      <c r="C188" s="14"/>
      <c r="D188" s="14"/>
    </row>
    <row r="189" customFormat="false" ht="19.5" hidden="false" customHeight="true" outlineLevel="0" collapsed="false">
      <c r="A189" s="14"/>
      <c r="B189" s="14"/>
      <c r="C189" s="14"/>
      <c r="D189" s="14"/>
    </row>
    <row r="190" customFormat="false" ht="19.5" hidden="false" customHeight="true" outlineLevel="0" collapsed="false">
      <c r="A190" s="14"/>
      <c r="B190" s="14"/>
      <c r="C190" s="14"/>
      <c r="D190" s="14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eadings="false" gridLines="false" gridLinesSet="true" horizontalCentered="true" verticalCentered="false"/>
  <pageMargins left="0.25" right="0.25" top="0.35" bottom="0.35" header="0.511811023622047" footer="0.15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&amp;C&amp;"Calibri,Regular"&amp;8 Estoque Inteligente — &amp;A — página &amp;P</oddFooter>
  </headerFooter>
  <rowBreaks count="2" manualBreakCount="2">
    <brk id="43" man="true" max="16383" min="0"/>
    <brk id="7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2026-10-25T23:52:26Z</dcterms:created>
  <dc:creator>openpyxl</dc:creator>
  <dc:description/>
  <dc:language>en-US</dc:language>
  <cp:lastModifiedBy/>
  <dcterms:modified xsi:type="dcterms:W3CDTF">2026-10-26T00:09:03Z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