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1"/>
  </bookViews>
  <sheets>
    <sheet name="Contribuição" sheetId="1" r:id="rId1"/>
    <sheet name="A05 ALI" sheetId="2" r:id="rId2"/>
    <sheet name="A06 ALI" sheetId="3" r:id="rId3"/>
    <sheet name="X01 AIE" sheetId="4" r:id="rId4"/>
    <sheet name="X02 AIE" sheetId="5" r:id="rId5"/>
    <sheet name="Entradas externas" sheetId="6" r:id="rId6"/>
    <sheet name="SE04 SE" sheetId="7" r:id="rId7"/>
    <sheet name="SE13 SE" sheetId="8" r:id="rId8"/>
    <sheet name="CE04 Consulta" sheetId="9" r:id="rId9"/>
    <sheet name="CE12 Consulta" sheetId="10" r:id="rId10"/>
    <sheet name="Critérios e fontes" sheetId="11" r:id="rId11"/>
    <sheet name="NI e estimativas" sheetId="12" r:id="rId12"/>
  </sheets>
  <definedNames>
    <definedName name="_xlnm.Print_Area" localSheetId="0">Contribuição!$A$1:$D$25</definedName>
    <definedName name="_xlnm.Print_Area" localSheetId="1">'A05 ALI'!$A$1:$T$33</definedName>
    <definedName name="_xlnm.Print_Area" localSheetId="2">'A06 ALI'!$A$1:$T$21</definedName>
    <definedName name="_xlnm.Print_Area" localSheetId="3">'X01 AIE'!$A$1:$T$22</definedName>
    <definedName name="_xlnm.Print_Area" localSheetId="4">'X02 AIE'!$A$1:$T$22</definedName>
    <definedName name="_xlnm.Print_Area" localSheetId="5">'Entradas externas'!$A$1:$T$135</definedName>
    <definedName name="_xlnm.Print_Area" localSheetId="6">'SE04 SE'!$A$1:$T$71</definedName>
    <definedName name="_xlnm.Print_Area" localSheetId="7">'SE13 SE'!$A$1:$T$49</definedName>
    <definedName name="_xlnm.Print_Area" localSheetId="8">'CE04 Consulta'!$A$1:$T$41</definedName>
    <definedName name="_xlnm.Print_Area" localSheetId="9">'CE12 Consulta'!$A$1:$T$41</definedName>
    <definedName name="_xlnm.Print_Area" localSheetId="10">'Critérios e fontes'!$A$1:$D$44</definedName>
    <definedName name="_xlnm.Print_Area" localSheetId="11">'NI e estimativas'!$A$1:$D$49</definedName>
  </definedNames>
  <calcPr calcId="0" calcMode="auto" fullCalcOnLoad="1" forceFullCalc="1"/>
</workbook>
</file>

<file path=xl/sharedStrings.xml><?xml version="1.0" encoding="utf-8"?>
<sst xmlns="http://schemas.openxmlformats.org/spreadsheetml/2006/main" count="1048" uniqueCount="433">
  <si>
    <t>Medição de Software - Gustavo Yuri Ferreira Imoto</t>
  </si>
  <si>
    <t>Contribuição registrada</t>
  </si>
  <si>
    <t>Distribuição preservada dos documentos individuais anteriores. A responsabilidade pelas SEs já constava em saidas-externas.pdf; as demais funções foram organizadas por afinidade nos documentos individuais, sem atribuição retroativa de autoria.</t>
  </si>
  <si>
    <t>Item</t>
  </si>
  <si>
    <t>Função / grupo lógico</t>
  </si>
  <si>
    <t>Tipo</t>
  </si>
  <si>
    <t>PF estimados</t>
  </si>
  <si>
    <t>ALI-04</t>
  </si>
  <si>
    <t>Perfil do pet</t>
  </si>
  <si>
    <t>ALI</t>
  </si>
  <si>
    <t>ALI-05</t>
  </si>
  <si>
    <t>Favoritos</t>
  </si>
  <si>
    <t>AIE-03</t>
  </si>
  <si>
    <t>Catálogo de raças</t>
  </si>
  <si>
    <t>AIE</t>
  </si>
  <si>
    <t>AIE-06</t>
  </si>
  <si>
    <t>Histórico de vacinação</t>
  </si>
  <si>
    <t>EE-07</t>
  </si>
  <si>
    <t>Cadastrar perfil do pet</t>
  </si>
  <si>
    <t>EE</t>
  </si>
  <si>
    <t>EE-08</t>
  </si>
  <si>
    <t>Alterar perfil do pet</t>
  </si>
  <si>
    <t>EE-09</t>
  </si>
  <si>
    <t>Excluir perfil do pet</t>
  </si>
  <si>
    <t>EE-10</t>
  </si>
  <si>
    <t>Registrar interesse pelo pet</t>
  </si>
  <si>
    <t>SE-05</t>
  </si>
  <si>
    <t>Indicadores de adoção da ONG</t>
  </si>
  <si>
    <t>SE</t>
  </si>
  <si>
    <t>SE-06</t>
  </si>
  <si>
    <t>Pets mais favoritados</t>
  </si>
  <si>
    <t>CE-05</t>
  </si>
  <si>
    <t>Consultar acervo de pets</t>
  </si>
  <si>
    <t>CE</t>
  </si>
  <si>
    <t>CE-06</t>
  </si>
  <si>
    <t>Consultar favoritos</t>
  </si>
  <si>
    <t>Total individual estimado</t>
  </si>
  <si>
    <t>Cálculos de ajuste e estimativa individual</t>
  </si>
  <si>
    <t>NI total</t>
  </si>
  <si>
    <t>Soma das 14 notas justificadas em NI e estimativas.</t>
  </si>
  <si>
    <t>Fator de ajuste (FA)</t>
  </si>
  <si>
    <t>FA = 0,65 + 0,01 × NI.</t>
  </si>
  <si>
    <t>PFA individual</t>
  </si>
  <si>
    <t>PFB individual × FA.</t>
  </si>
  <si>
    <t>Esforço com reserva (h)</t>
  </si>
  <si>
    <t>Inclui a reserva de esforço de planejamento.</t>
  </si>
  <si>
    <t>Prazo planejado (dias úteis)</t>
  </si>
  <si>
    <t>Prazo calculado pela capacidade diária definida nas premissas.</t>
  </si>
  <si>
    <t>Custo com reserva (R$)</t>
  </si>
  <si>
    <t>Valor da hora e custos adicionais são premissas editáveis.</t>
  </si>
  <si>
    <t>ALI-04 - Perfil do pet</t>
  </si>
  <si>
    <t>Sistema</t>
  </si>
  <si>
    <t>MatchEngine Adote Bem</t>
  </si>
  <si>
    <t>ALI - Arquivo Lógico Interno</t>
  </si>
  <si>
    <t>Justificativa</t>
  </si>
  <si>
    <t>A ONG mantém o cadastro e as mídias do animal pelo MatchEngine. Dados e mídias são subgrupos dependentes do mesmo pet e formam um ALI, não dois arquivos.</t>
  </si>
  <si>
    <t>Requisito relacionado</t>
  </si>
  <si>
    <t>Manter Perfil do pet</t>
  </si>
  <si>
    <t>Caso de uso relacionado</t>
  </si>
  <si>
    <t>Manutenção e consultas do grupo ALI-04; rastreabilidade descritiva, IDs de requisito e caso de uso não informados na fonte.</t>
  </si>
  <si>
    <t>Registro lógico</t>
  </si>
  <si>
    <t>Item de dado referenciado</t>
  </si>
  <si>
    <t>Observação / exemplo</t>
  </si>
  <si>
    <t>Dados do pet</t>
  </si>
  <si>
    <t>Nome</t>
  </si>
  <si>
    <t>String</t>
  </si>
  <si>
    <t>Exemplo fictício: Luna</t>
  </si>
  <si>
    <t>Idade</t>
  </si>
  <si>
    <t>Exemplo fictício: 3 anos</t>
  </si>
  <si>
    <t>Raça</t>
  </si>
  <si>
    <t>Exemplo fictício: Sem raça definida</t>
  </si>
  <si>
    <t>Onde reside</t>
  </si>
  <si>
    <t>Exemplo fictício: Blumenau / SC</t>
  </si>
  <si>
    <t>Temperamento</t>
  </si>
  <si>
    <t>Exemplo fictício: Calmo</t>
  </si>
  <si>
    <t>Hobby</t>
  </si>
  <si>
    <t>Exemplo fictício: Caminhar</t>
  </si>
  <si>
    <t>Sexo</t>
  </si>
  <si>
    <t>Exemplo fictício: Fêmea</t>
  </si>
  <si>
    <t>Porte</t>
  </si>
  <si>
    <t>Exemplo fictício: Médio</t>
  </si>
  <si>
    <t>Energia</t>
  </si>
  <si>
    <t>Exemplo fictício: Moderada</t>
  </si>
  <si>
    <t>Necessidade de atividade</t>
  </si>
  <si>
    <t>Decimal</t>
  </si>
  <si>
    <t>Exemplo fictício: 40 min/dia</t>
  </si>
  <si>
    <t>Castração</t>
  </si>
  <si>
    <t>Boolean</t>
  </si>
  <si>
    <t>Exemplo fictício: Sim</t>
  </si>
  <si>
    <t>Mídias do pet</t>
  </si>
  <si>
    <t>Mídia principal</t>
  </si>
  <si>
    <t>Exemplo fictício: luna.jpg</t>
  </si>
  <si>
    <t>Outras mídias</t>
  </si>
  <si>
    <t>Exemplo fictício: luna-2.jpg</t>
  </si>
  <si>
    <t>Espécie</t>
  </si>
  <si>
    <t>Exemplo fictício: Cão</t>
  </si>
  <si>
    <t>Situação do pet</t>
  </si>
  <si>
    <t>Exemplo fictício: Disponível</t>
  </si>
  <si>
    <t>ONG responsável</t>
  </si>
  <si>
    <t>Exemplo fictício: Projeto Patinhas</t>
  </si>
  <si>
    <t>Faixa etária</t>
  </si>
  <si>
    <t>Exemplo fictício: Adulto</t>
  </si>
  <si>
    <t>Contagem para PF</t>
  </si>
  <si>
    <t>Registros lógicos (RL)</t>
  </si>
  <si>
    <t>Itens de dados (DER)</t>
  </si>
  <si>
    <t>Complexidade</t>
  </si>
  <si>
    <t>Tamanho estimado (PF)</t>
  </si>
  <si>
    <t>Origem e complemento</t>
  </si>
  <si>
    <t>Grupo com dois registros lógicos e campos originais preservado. Espécie, faixa etária, situação, vínculo ONG responsável e detalhamento biológico foram explicitados para matching e indicadores. Onde reside continua sendo a localização, não o vínculo institucional. O item composto Informações biológicas foi desdobrado em cinco itens independentes: Sexo, Porte, Energia, Necessidade de atividade e Castração. O rótulo guarda-chuva não é contado adicionalmente. A decomposição explicita os campos já descritos na especificação; a localização é apresentada separada do vínculo com a ONG.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</si>
  <si>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Relação com a tela</t>
  </si>
  <si>
    <t>Na especificação, o ALI-04 reúne os dados e registros lógicos catalogados. A captura real mostra a ficha do animal ou seu CRUD no Laço, com cobertura parcial dos campos. Criar, editar e excluir usam o repositório em memória do cliente; os dados não persistem ao recarregar a página. Campos ausentes continuam propostos na especificação.</t>
  </si>
  <si>
    <t>ALI-05 - Favoritos</t>
  </si>
  <si>
    <t>A escolha salva é um registro de negócio mantido pelo MatchEngine, com data e observação, independente da apresentação do ranking.</t>
  </si>
  <si>
    <t>Manter Favoritos</t>
  </si>
  <si>
    <t>Manutenção e consultas do grupo ALI-05; rastreabilidade descritiva, IDs de requisito e caso de uso não informados na fonte.</t>
  </si>
  <si>
    <t>Favorito</t>
  </si>
  <si>
    <t>Adotante</t>
  </si>
  <si>
    <t>Exemplo fictício: ana@example.com</t>
  </si>
  <si>
    <t>Animal favorito</t>
  </si>
  <si>
    <t>Instituição</t>
  </si>
  <si>
    <t>Data em que foi salvo</t>
  </si>
  <si>
    <t>Date</t>
  </si>
  <si>
    <t>Exemplo fictício: 14/10/2026</t>
  </si>
  <si>
    <t>Observação</t>
  </si>
  <si>
    <t>Text</t>
  </si>
  <si>
    <t>Exemplo fictício: Interesse em conhecer a Luna</t>
  </si>
  <si>
    <t>Grupo e campos existentes. Regra de unicidade adotante-animal explicitada na complementação documental anterior.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</si>
  <si>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Na especificação, o ALI-05 reúne favoritos com os dados catalogados. A captura real mostra animais curtidos e matches mantidos no estado da sessão do Laço. Não há persistência do arquivo completo nem os campos de data e observação do favorito especificado; a evidência é parcial.</t>
  </si>
  <si>
    <t>AIE-03 - Catálogo de raças</t>
  </si>
  <si>
    <t>AIE - Arquivo de Interface Externa</t>
  </si>
  <si>
    <t>Os dados de referência sobre raças pertencem a um catálogo administrado por outra aplicação. O MatchEngine apenas os consulta para orientar o preenchimento, sem manter o catálogo.</t>
  </si>
  <si>
    <t>Consultar Catálogo de raças em fonte externa proposta</t>
  </si>
  <si>
    <t>Consulta à referência AIE-03; rastreabilidade descritiva, IDs de requisito e caso de uso não informados na fonte.</t>
  </si>
  <si>
    <t>Sistema externo</t>
  </si>
  <si>
    <t>Aplicação externa de referência de raças; integração proposta.</t>
  </si>
  <si>
    <t>Raça selecionada</t>
  </si>
  <si>
    <t>Exemplo fictício: Labrador</t>
  </si>
  <si>
    <t>Porte típico</t>
  </si>
  <si>
    <t>Exemplo fictício: Grande</t>
  </si>
  <si>
    <t>Nível de energia</t>
  </si>
  <si>
    <t>Exemplo fictício: Alto</t>
  </si>
  <si>
    <t>Exemplo fictício: 60 min/dia</t>
  </si>
  <si>
    <t>Grupo e campos existentes; integração permanece proposta.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</si>
  <si>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O AIE-03 é um catálogo externo proposto na especificação. No Laço executado, a raça é informada como texto livre no formulário do animal; não existe consulta ao catálogo nem integração externa de raças. A captura real não comprova leitura dos registros do AIE-03.</t>
  </si>
  <si>
    <t>AIE-06 - Histórico de vacinação</t>
  </si>
  <si>
    <t>O histórico é mantido no sistema da clínica parceira, fora da fronteira adotada. O MatchEngine apenas consulta esse histórico; este AIE não é o prontuário local do módulo veterinário Laço.</t>
  </si>
  <si>
    <t>Consultar Histórico de vacinação em fonte externa proposta</t>
  </si>
  <si>
    <t>Consulta à referência AIE-06; rastreabilidade descritiva, IDs de requisito e caso de uso não informados na fonte.</t>
  </si>
  <si>
    <t>Sistema externo da clínica parceira; integração proposta.</t>
  </si>
  <si>
    <t>Registro de vacinação</t>
  </si>
  <si>
    <t>Animal</t>
  </si>
  <si>
    <t>Vacina</t>
  </si>
  <si>
    <t>Exemplo fictício: Antirrábica</t>
  </si>
  <si>
    <t>Última dose</t>
  </si>
  <si>
    <t>Exemplo fictício: 01/09/2026</t>
  </si>
  <si>
    <t>Próxima dose</t>
  </si>
  <si>
    <t>Exemplo fictício: 01/09/2027</t>
  </si>
  <si>
    <t>Clínica responsável</t>
  </si>
  <si>
    <t>Exemplo fictício: Clínica Parceira Exemplo</t>
  </si>
  <si>
    <t>Grupo e campos existentes. A próxima dose é recuperada da fonte, não calculada nesta consulta.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</si>
  <si>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O AIE-06 é um histórico externo proposto na especificação. A captura real mostra vacinação no prontuário clínico demonstrativo do Laço, com dados locais do animal. Não existe integração com um histórico externo nem recuperação da próxima dose da fonte especificada. A contagem do AIE permanece referente ao escopo documental.</t>
  </si>
  <si>
    <t>EE-07 - Cadastrar perfil do pet</t>
  </si>
  <si>
    <t>Tipo e finalidade</t>
  </si>
  <si>
    <t>EE - A ONG informa os dados do novo pet: nome, idade, espécie, raça, onde reside, temperamento, hobby, sexo, porte, energia, necessidade de atividade em minutos por dia, castração, mídia principal, outras mídias, faixa etária, situação do pet e ONG responsável. O vínculo institucional vem do contexto da ONG autorizada. A situação inicial é Disponível.</t>
  </si>
  <si>
    <t>Processo preservado da identificação preliminar de EEs. Nesta adaptação, os dados mantidos e os dados distintos que atravessam a fronteira são explicitados, incluindo o detalhamento biológico.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</si>
  <si>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Arquivos e itens</t>
  </si>
  <si>
    <t>Mantém os dados informados nos registros Dados do pet e Mídias do pet do ALI-04 Perfil do pet. Lê Nome da ONG no ALI-03 Perfil da ONG para validar a associação institucional. O AIE-03 Catálogo de raças pode fornecer Espécie, Raça selecionada, Porte típico, Nível de energia e Necessidade de atividade como referência, por integração proposta; o processo não altera essa base externa. ONG responsável e Onde reside são informações distintas.</t>
  </si>
  <si>
    <t>Resultado e classificação</t>
  </si>
  <si>
    <t>Valida os dados e inclui um pet associado à instituição. É EE porque informações entram pela fronteira para manter um ALI; consultar o catálogo não mantém a fonte externa.</t>
  </si>
  <si>
    <t>Campos complementados</t>
  </si>
  <si>
    <t>Espécie, Faixa etária, Situação do pet, ONG responsável e o detalhamento de Sexo, Porte, Energia, Necessidade de atividade e Castração são complementos identificados no catálogo consolidado. A identificação usada para selecionar um pet na alteração é uma referência da operação, não um novo atributo proposto para o ALI-04. Cada dado de negócio é listado uma vez; comandos e mensagens ficam separados.</t>
  </si>
  <si>
    <t>Arquivos referenciados</t>
  </si>
  <si>
    <t>ALI-04 Perfil do pet; ALI-03 Perfil da ONG; AIE-03 Catálogo de raças</t>
  </si>
  <si>
    <t>Arquivo / origem</t>
  </si>
  <si>
    <t>Dado que cruza a fronteira</t>
  </si>
  <si>
    <t>Uso no processo</t>
  </si>
  <si>
    <t>DER contado</t>
  </si>
  <si>
    <t>Entrada / retorno</t>
  </si>
  <si>
    <t>ALI-04 / AIE-03</t>
  </si>
  <si>
    <t>Interface / processamento</t>
  </si>
  <si>
    <t>Conjunto de botões: Cadastrar / Cancelar</t>
  </si>
  <si>
    <t>Conjunto de comandos</t>
  </si>
  <si>
    <t>Pet cadastrado.</t>
  </si>
  <si>
    <t>Consistência / resposta</t>
  </si>
  <si>
    <t>Revise os campos obrigatórios ou os valores inválidos.</t>
  </si>
  <si>
    <t>Nome do grupo lógico</t>
  </si>
  <si>
    <t>Uso</t>
  </si>
  <si>
    <t>Ver finalidade e dados descritos</t>
  </si>
  <si>
    <t>ALI-03</t>
  </si>
  <si>
    <t>Perfil da ONG</t>
  </si>
  <si>
    <t>EE-08 - Alterar perfil do pet</t>
  </si>
  <si>
    <t>EE - A ONG seleciona um pet existente e informa os novos valores: nome, idade, espécie, raça, onde reside, temperamento, hobby, sexo, porte, energia, necessidade de atividade em minutos por dia, castração, mídia principal, outras mídias, faixa etária, situação do pet e ONG responsável. O vínculo institucional vem do contexto da ONG autorizada. A situação assume Disponível, Em processo ou Adotado.</t>
  </si>
  <si>
    <t>Valida e grava as alterações do pet selecionado. É EE de alteração: mantém cadastro existente, com finalidade distinta da inclusão. A confirmação visual integra o processo e não constitui uma SE independente.</t>
  </si>
  <si>
    <t>ALI-04 / ALI-03 / AIE-03</t>
  </si>
  <si>
    <t>Identificação do pet selecionado</t>
  </si>
  <si>
    <t>Conjunto de botões: Salvar alterações / Cancelar</t>
  </si>
  <si>
    <t>Alterações salvas.</t>
  </si>
  <si>
    <t>EE-09 - Excluir perfil do pet</t>
  </si>
  <si>
    <t>EE - A ONG seleciona um pet e confirma sua exclusão. Entram a identificação do animal e a confirmação da operação.</t>
  </si>
  <si>
    <t>Processo preservado da identificação preliminar de EEs. A verificação de vínculos e sua distinção em relação aos dados de entrada foram complementadas nesta adaptação.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</si>
  <si>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Lê e exclui Dados do pet e Mídias do pet no ALI-04 Perfil do pet, incluindo todos os seus atributos e referências às mídias. Antes de excluir, verifica Animal favorito no ALI-05 Favoritos e Animal no ALI-06 Matches e no ALI-08 Solicitação de adoção. Esses arquivos relacionados são somente lidos; a exclusão mantém apenas o ALI-04. Os atributos lidos ou removidos internamente não são contados como entradas independentes: o dado recebido é a identificação do pet selecionado, acompanhado do conjunto de comandos.</t>
  </si>
  <si>
    <t>Se houver favoritos, escolhas ou solicitações vinculadas, bloqueia a exclusão para preservar o histórico. Sem vínculos, remove o cadastro. É EE porque a entrada determina manutenção por exclusão de um ALI; a mensagem de confirmação pertence ao mesmo processo.</t>
  </si>
  <si>
    <t>ALI-04 Perfil do pet; ALI-05 Favoritos; ALI-06 Matches; ALI-08 Solicitação de adoção</t>
  </si>
  <si>
    <t>ALI-04 / ALI-05 / ALI-06 / ALI-08</t>
  </si>
  <si>
    <t>Conjunto de botões: Confirmar exclusão / Cancelar</t>
  </si>
  <si>
    <t>Pet excluído.</t>
  </si>
  <si>
    <t>Exclusão bloqueada: existem favoritos, escolhas ou solicitações vinculadas.</t>
  </si>
  <si>
    <t>ALI-06</t>
  </si>
  <si>
    <t>Matches</t>
  </si>
  <si>
    <t>ALI-08</t>
  </si>
  <si>
    <t>Solicitação de adoção</t>
  </si>
  <si>
    <t>EE-10 - Registrar interesse pelo pet</t>
  </si>
  <si>
    <t>EE - O adotante identificado confirma interesse no animal e pode informar Observação. Adotante, Animal, Compatibilidade apresentada anteriormente e Observação são dados de negócio distintos da operação. A decisão é expressa no conjunto de comandos, sem duplicar um dado adicional Escolha. Este processo reutiliza a compatibilidade já calculada e não executa um novo cálculo de matching.</t>
  </si>
  <si>
    <t>Processo preservado da identificação preliminar de EEs. A manutenção conjunta de Favoritos e Matches, a unicidade e o uso da compatibilidade anterior foram explicitados nesta adaptação.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</si>
  <si>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Lê E-mail no ALI-01 Perfil do adotante, Nome da ONG no ALI-03 Perfil da ONG e Nome, Situação do pet e ONG responsável no ALI-04 Perfil do pet. Mantém no ALI-05 Favoritos: Adotante, Animal favorito, Instituição, Data em que foi salvo e Observação. Mantém no ALI-06 Matches: Adotante, Animal, Compatibilidade, Status Interesse, Data do match e Próximo passo. Animal favorito e Animal representam o mesmo pet e não são duplicados na lista de dados que atravessam a fronteira. Instituição é obtida do vínculo institucional; datas, Status e Próximo passo são definidos internamente.</t>
  </si>
  <si>
    <t>Valida a disponibilidade do pet, salva favorito e registro de escolha para o par adotante-animal sem duplicá-lo e preserva os registros existentes em uma repetição sem alteração. É um único processo de EE com ALI-05 e ALI-06 mantidos. O processamento posterior da notificação pertence à SE-07 e não cria outra contagem da EE-10.</t>
  </si>
  <si>
    <t>ALI-01 Perfil do adotante; ALI-03 Perfil da ONG; ALI-04 Perfil do pet; ALI-05 Favoritos; ALI-06 Matches</t>
  </si>
  <si>
    <t>ALI-05 / ALI-06</t>
  </si>
  <si>
    <t>Compatibilidade</t>
  </si>
  <si>
    <t>Conjunto de botões: Confirmar interesse / Cancelar</t>
  </si>
  <si>
    <t>Interesse registrado.</t>
  </si>
  <si>
    <t>O interesse por este animal já está registrado.</t>
  </si>
  <si>
    <t>ALI-01</t>
  </si>
  <si>
    <t>Perfil do adotante</t>
  </si>
  <si>
    <t>SE-05 - Indicadores de adoção da ONG</t>
  </si>
  <si>
    <t>SE - A ONG informa instituição e período para acompanhar o estoque atual de animais e o fluxo de adoção no intervalo. A saída apresenta nome da ONG, período, pets disponíveis, matches positivos, solicitações enviadas, adoções concluídas e conversão.</t>
  </si>
  <si>
    <t>SE preservada do material anterior de saídas externas, com atribuição a Gustavo Yuri. Fórmulas, vínculos, recortes temporais, tratamento de vazios e ilustração foram explicitados nesta adaptação.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</si>
  <si>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ALIs e itens referenciados</t>
  </si>
  <si>
    <t>Lê Nome da ONG no ALI-03 Perfil da ONG; Nome, ONG responsável e Situação do pet no ALI-04 Perfil do pet; Animal, Status e Data do match no ALI-06 Matches; ONG vinculada, Situação da solicitação, Data/hora de envio e Data/hora de conclusão no ALI-08 Solicitação de adoção. Para vincular cada match à ONG, resolve Animal para o pet e sua ONG responsável no ALI-04. Onde reside descreve a localização e não substitui esse vínculo.</t>
  </si>
  <si>
    <t>Dados derivados e exemplo</t>
  </si>
  <si>
    <t>Conta os pets da ONG com Situação do pet Disponível na emissão (estoque atual). Dentro do intervalo informado, conta registros de Matches pela Data do match, excluindo Status Recusado; conta solicitações pela Data/hora de envio; e conta solicitações com Situação da solicitação Concluída pela Data/hora de conclusão. Os limites são inclusivos e, no último dia, não ultrapassam a emissão. Conversão do fluxo = 100 × concluídas no período ÷ enviadas no período. Exemplo Projeto Patinhas: de 01/10/2026 00:00 até 14/10/2026 10:00, emissão no mesmo instante final, disponíveis atuais 3, matches positivos 6, enviadas 10 e concluídas 1; conversão = 10%.</t>
  </si>
  <si>
    <t>Interpretação e classificação</t>
  </si>
  <si>
    <t>A conversão compara fluxos do período, sem afirmar que a conclusão veio dos mesmos envios. O estoque atual é separado desses fluxos. Contagens vazias valem zero; sem envios, conversão não aplicável. É SE porque agrega registros e calcula percentual, em vez de apenas recuperar dados.</t>
  </si>
  <si>
    <t>ALI-03 Perfil da ONG; ALI-04 Perfil do pet; ALI-06 Matches; ALI-08 Solicitação de adoção</t>
  </si>
  <si>
    <t>Nome da ONG</t>
  </si>
  <si>
    <t>Entrada e saída</t>
  </si>
  <si>
    <t>ALI-03 / ALI-04 / ALI-06 / ALI-08</t>
  </si>
  <si>
    <t>Data inicial</t>
  </si>
  <si>
    <t>Critério recebido</t>
  </si>
  <si>
    <t>Data final</t>
  </si>
  <si>
    <t>Período do fluxo</t>
  </si>
  <si>
    <t>Datas já contadas</t>
  </si>
  <si>
    <t>Data/hora de emissão</t>
  </si>
  <si>
    <t>Saída da SE</t>
  </si>
  <si>
    <t>Pets disponíveis atuais</t>
  </si>
  <si>
    <t>Matches positivos gerados no período</t>
  </si>
  <si>
    <t>Solicitações enviadas no período</t>
  </si>
  <si>
    <t>Adoções concluídas no período</t>
  </si>
  <si>
    <t>Conversão do fluxo</t>
  </si>
  <si>
    <t>Conjunto de ações de emissão</t>
  </si>
  <si>
    <t>Comando</t>
  </si>
  <si>
    <t>Mensagem de validação / ausência de resultado</t>
  </si>
  <si>
    <t>Resposta</t>
  </si>
  <si>
    <t>SE-06 - Pets mais favoritados</t>
  </si>
  <si>
    <t>SE - A ONG solicita o ranking de seus pets pelos favoritos registrados. A saída apresenta posição, nome, raça, quantidade de favoritos e data do favorito mais recente, permitindo observar o interesse recebido por cada animal.</t>
  </si>
  <si>
    <t>SE preservada do material anterior de saídas externas, com atribuição a Gustavo Yuri. Agrupamento, contagem de pares únicos, data máxima, desempate e ilustração foram explicitados nesta adaptação.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</si>
  <si>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Lê Adotante, Animal favorito, Instituição e Data em que foi salvo no ALI-05 Favoritos; lê Nome e Raça no ALI-04 Perfil do pet. Instituição delimita os favoritos. Posição, Quantidade de favoritos únicos e Data do favorito mais recente são resultados calculados, sem acrescentar atributos aos arquivos de origem.</t>
  </si>
  <si>
    <t>Agrupa favoritos por animal e conta pares únicos adotante-animal. Obtém a maior data salva de cada grupo. Ordena quantidade decrescente; em empate, usa data mais recente decrescente, nome e identificação. A posição é atribuída após ordenar. Exemplo: Luna tem 3 favoritos únicos, Mel 2 e Nino 1; aparecem nas posições 1, 2 e 3.</t>
  </si>
  <si>
    <t>Vazios e classificação</t>
  </si>
  <si>
    <t>Sem favoritos na instituição, apresenta lista vazia e mensagem informativa, sem inventar posições. É SE porque conta, agrupa, seleciona a data máxima e produz posições. A consulta simples dos favoritos individuais permanece separada na CE-06, sem ranking ou agregações.</t>
  </si>
  <si>
    <t>ALI-05 Favoritos; ALI-04 Perfil do pet</t>
  </si>
  <si>
    <t>ALI-05 / ALI-04</t>
  </si>
  <si>
    <t>Posição calculada</t>
  </si>
  <si>
    <t>Quantidade de favoritos únicos</t>
  </si>
  <si>
    <t>Data do favorito mais recente</t>
  </si>
  <si>
    <t>CE-05 - Consultar acervo de pets</t>
  </si>
  <si>
    <t>CE - A ONG localiza pets de seu acervo para consultar o cadastro, sem alterá-lo. O contexto da instituição limita a consulta aos animais sob sua tutela.</t>
  </si>
  <si>
    <t>Consulta organizada no material anterior a partir do ALI-04 Perfil do pet. Nesta adaptação, critérios e resultado continuam sendo etapas de uma única consulta sem derivação ou manutenção.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</si>
  <si>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Entrada e critérios</t>
  </si>
  <si>
    <t>A tela de entrada oferece Nome, Raça e Situação do pet. Nome e raça aceitam trecho do texto; situação aceita um valor armazenado ou qualquer situação. Campos preenchidos são combinados por E. No exemplo, Nome = Luna e Situação = Disponível; Raça fica em branco.</t>
  </si>
  <si>
    <t>Arquivos e resultado</t>
  </si>
  <si>
    <t>Consulta o ALI-04, usando nome, raça, situação e ONG responsável para selecionar os registros. Recupera nome, espécie, idade, raça, residência e situação para a tabela de resultado. A idade exibida é o valor cadastrado, sem cálculo a partir de nascimento. Não consulta AIE nesta operação.</t>
  </si>
  <si>
    <t>Classificação e vazios</t>
  </si>
  <si>
    <t>É CE porque o processo recebe critérios e devolve dados armazenados, sem calcular compatibilidade, totais ou indicadores e sem manter ALIs. As duas telas representam um único processo elementar. Se não houver correspondência, informa que nenhum pet foi encontrado. Ações de inclusão, alteração e exclusão pertencem às EEs próprias.</t>
  </si>
  <si>
    <t>ALI-04 Perfil do pet</t>
  </si>
  <si>
    <t>Saída da CE</t>
  </si>
  <si>
    <t>Conjunto de ações de consulta</t>
  </si>
  <si>
    <t>CE-06 - Consultar favoritos</t>
  </si>
  <si>
    <t>CE - O adotante consulta os pets que salvou e as observações registradas. O processo exibe favoritos individuais, sem ordenar por popularidade ou produzir um ranking.</t>
  </si>
  <si>
    <t>Consulta organizada no material anterior a partir do ALI-05 Favoritos. Nesta adaptação, o resultado individual permanece sem ranking, score, contagem ou manutenção. Nesta atualização de 22/10/2026, a imagem foi substituída por captura real da execução local do Laço, com cobertura parcial identificada na legenda. A identificação, os dados e a classificação continuam referentes ao MatchEngine especificado; a captura não comprova implementação integral da função.</t>
  </si>
  <si>
    <t>A entrada usa Adotante, identificado pelo e-mail da sessão, e Instituição. O vínculo com o adotante é obrigatório; a instituição pode ser informada para restringir a lista ou deixada sem filtro. No exemplo, adotante ana@example.com e instituição Projeto Patinhas são combinados por E.</t>
  </si>
  <si>
    <t>Lê Adotante, Animal favorito, Instituição, Data em que foi salvo e Observação no ALI-05 Favoritos e recupera Nome no ALI-04 Perfil do pet para identificar Animal favorito. Apresenta Animal favorito, Instituição, Data em que foi salvo e Observação exatamente como armazenados. Não calcula prazo, compatibilidade, quantidade ou posição. Não referencia AIE.</t>
  </si>
  <si>
    <t>É CE porque recebe critérios e retorna dados armazenados sem derivação ou manutenção. Entrada e resultado integram um único processo. Se a seleção estiver vazia, informa que não há favoritos para os critérios. Registrar interesse corresponde à EE-10; gerar o ranking agregado corresponde à SE-06.</t>
  </si>
  <si>
    <t>Critérios de classificação e estimativa didática</t>
  </si>
  <si>
    <t>Fronteira</t>
  </si>
  <si>
    <t>Aplicação de adoção animal especificada no trabalho. Adotantes, ONGs e sistemas externos estão fora da fronteira. As funções e contagens correspondem ao MatchEngine especificado. As imagens são capturas reais do Laço em execução local, com cobertura parcial; a existência de uma tela relacionada não comprova a implementação integral da função.</t>
  </si>
  <si>
    <t>Convenção de contagem</t>
  </si>
  <si>
    <t>ALI/AIE: um DER por dado reconhecido pelo usuário; o grupo biológico do pet foi detalhado em campos independentes. EE: dados que cruzam a fronteira, um conjunto de comandos e duas respostas possíveis, conforme os exemplos da disciplina.</t>
  </si>
  <si>
    <t>SE e CE</t>
  </si>
  <si>
    <t>Os dados recebidos e apresentados são listados por processo. Um mesmo dado de consulta e resultado é contado uma vez. As regras internas de filtro não são entradas adicionais. SE produz dado derivado; CE apenas recupera dados armazenados, sem atualização ou cálculo novo.</t>
  </si>
  <si>
    <t>ALI - faixas de DER nas colunas</t>
  </si>
  <si>
    <t>RL / arquivos</t>
  </si>
  <si>
    <t>1 a 19</t>
  </si>
  <si>
    <t>20 a 50</t>
  </si>
  <si>
    <t>51 ou mais</t>
  </si>
  <si>
    <t>1 RL</t>
  </si>
  <si>
    <t>Simples</t>
  </si>
  <si>
    <t>Moderado</t>
  </si>
  <si>
    <t>2 a 5 RL</t>
  </si>
  <si>
    <t>Complexo</t>
  </si>
  <si>
    <t>6 ou mais RL</t>
  </si>
  <si>
    <t>Pesos em PF</t>
  </si>
  <si>
    <t>AIE - faixas de DER nas colunas</t>
  </si>
  <si>
    <t>EE - faixas de DER nas colunas</t>
  </si>
  <si>
    <t>1 a 4</t>
  </si>
  <si>
    <t>5 a 15</t>
  </si>
  <si>
    <t>16 ou mais</t>
  </si>
  <si>
    <t>0 ou 1 arquivo</t>
  </si>
  <si>
    <t>2 arquivos</t>
  </si>
  <si>
    <t>3 ou mais arquivos</t>
  </si>
  <si>
    <t>SE - faixas de DER nas colunas</t>
  </si>
  <si>
    <t>1 a 5</t>
  </si>
  <si>
    <t>6 a 19</t>
  </si>
  <si>
    <t>20 ou mais</t>
  </si>
  <si>
    <t>2 a 3 arquivos</t>
  </si>
  <si>
    <t>4 ou mais arquivos</t>
  </si>
  <si>
    <t>CE - faixas de DER nas colunas</t>
  </si>
  <si>
    <t>PFB (PF)</t>
  </si>
  <si>
    <t>Vínculo à soma das funções individuais em Contribuição!D21; não corresponde ao tamanho total do sistema.</t>
  </si>
  <si>
    <t>NI total (0 a 70)</t>
  </si>
  <si>
    <t>Soma das 14 notas de B12:B25. Cada nota deve ser um número inteiro de 0 a 5; justifique qualquer alteração.</t>
  </si>
  <si>
    <t>FA = 0,65 + 0,01 × NI total. Intervalo possível: 0,65 a 1,35.</t>
  </si>
  <si>
    <t>PFA (PF ajustados)</t>
  </si>
  <si>
    <t>PFA = PFB × FA. O ajuste pode reduzir ou aumentar o tamanho: NI abaixo de 35 produz FA menor que 1.</t>
  </si>
  <si>
    <t>Características gerais da aplicação: notas propostas e justificativas</t>
  </si>
  <si>
    <t>Característica</t>
  </si>
  <si>
    <t>NI (0 a 5)</t>
  </si>
  <si>
    <t>Justificativa da nota</t>
  </si>
  <si>
    <t>Enquadramento e referência</t>
  </si>
  <si>
    <t>1. Comunicação de dados</t>
  </si>
  <si>
    <t>Premissa da aplicação especificada: acesso web com envio de dados e atualização de ALIs por HTTP. Enquadra comunicação on-line além de uma consulta; não se pressupõem vários protocolos.</t>
  </si>
  <si>
    <t>Hipótese de arquitetura. UC 01–06 e abas EE/CE. IFPUG 8-6 a 8-8.</t>
  </si>
  <si>
    <t>2. Processamento distribuído</t>
  </si>
  <si>
    <t>Premissa de arquitetura para a solução completa: cliente web envia operações e servidor processa, mantém dados e devolve resultados on-line. Fluxo bidirecional; sem seleção dinâmica de processadores. O protótipo local não comprova essa implantação.</t>
  </si>
  <si>
    <t>Hipótese cliente/servidor. IFPUG 8-9 e 8-10.</t>
  </si>
  <si>
    <t>3. Desempenho</t>
  </si>
  <si>
    <t>A apresentação interativa dos cards exige resposta percebida como rápida. Considera-se essa preocupação no projeto, sem SLA numérico, análise especial de desempenho ou ferramentas de carga comprovadas.</t>
  </si>
  <si>
    <t>Interação descrita no UC 04. Julgamento conservador. IFPUG 8-11.</t>
  </si>
  <si>
    <t>4. Configuração intensamente utilizada</t>
  </si>
  <si>
    <t>O escopo não impõe limites específicos de memória, CPU, hardware compartilhado ou utilização de equipamentos saturados. Não se acrescenta influência sem requisito de restrição operacional.</t>
  </si>
  <si>
    <t>Ausência de requisito específico no escopo analisado. IFPUG 8-13.</t>
  </si>
  <si>
    <t>5. Volume de transações</t>
  </si>
  <si>
    <t>Adota-se volume inicial baixo para o projeto acadêmico, com impacto pequeno no desenho. Não há volumetria, pico de concorrência ou necessidade documentada de análise especial de capacidade.</t>
  </si>
  <si>
    <t>Premissa de baixa carga, sujeita a revisão com volumetria. IFPUG 8-15.</t>
  </si>
  <si>
    <t>6. Entrada de dados on-line</t>
  </si>
  <si>
    <t>As quatro EEs, as duas CEs e a emissão das duas SEs do recorte são acionadas por interação com a aplicação. Mais de 30% dos tipos de transação são interativos, faixa correspondente à nota 5.</t>
  </si>
  <si>
    <t>Abas EE - Gustavo, SE-05/06 e CE-05/06. IFPUG 8-16.</t>
  </si>
  <si>
    <t>7. Eficiência do usuário final</t>
  </si>
  <si>
    <t>As telas especificam navegação, menus, rolagem, valores padrão, interação por mouse e janelas/modais: seis recursos considerados no modelo. São hipóteses da interface pretendida. Não se assume estudo de ergonomia nem ferramentas especiais de usabilidade.</t>
  </si>
  <si>
    <t>Fluxos de interface especificados e capturas reais parciais da execução local do Laço em 22/10/2026. IFPUG 8-17 e 8-18.</t>
  </si>
  <si>
    <t>8. Atualização on-line</t>
  </si>
  <si>
    <t>A especificação prevê manter os pets da ONG e registrar interesses/favoritos pelas EEs 07, 08, 09 e 10 durante a interação. São ALIs de negócio. Não há projeto comprovado de recuperação automática contra perda de dados.</t>
  </si>
  <si>
    <t>ALI-04 e ALI-05 e EE - Gustavo. Avalia a especificação. IFPUG 8-19.</t>
  </si>
  <si>
    <t>9. Processamento complexo</t>
  </si>
  <si>
    <t>Conta-se um componente: controle de acesso por titular/papel, delimitando os pets da ONG e os favoritos do adotante. Scores, contagens, médias, percentuais e intervalos de datas usam aritmética básica; não fundamentam matemática extensa nem os demais componentes.</t>
  </si>
  <si>
    <t>CE-05/06 e SE-05/06; fronteira por usuário. IFPUG 8-20 e 8-21.</t>
  </si>
  <si>
    <t>10. Reutilização</t>
  </si>
  <si>
    <t>Adota-se reaproveitamento interno de formulários, validações e componentes de interface no MatchEngine. O recorte não exige empacotar componentes para outras aplicações, portanto a nota fica no reuso interno.</t>
  </si>
  <si>
    <t>Premissa de implementação interna; sem transferir o escopo de outros produtos Laço. IFPUG 8-22.</t>
  </si>
  <si>
    <t>11. Facilidade de instalação</t>
  </si>
  <si>
    <t>Para realizar as funções especificadas, pressupõe-se configuração do ambiente web e do armazenamento. Não se prevê migração de base legada, instalador especial ou conversão automatizada exigida pelo usuário.</t>
  </si>
  <si>
    <t>Premissa de implantação da solução completa. IFPUG 8-23 e 8-24.</t>
  </si>
  <si>
    <t>12. Facilidade de operação</t>
  </si>
  <si>
    <t>O acervo de pets e os favoritos são consultados em tela, reduzindo o manuseio de papel: um item do critério. Não se atribuem pontos a backup, recuperação automática ou operação sem intervenção não especificados.</t>
  </si>
  <si>
    <t>CE-05/06; critério de saída por meio eletrônico. IFPUG 8-25 e 8-26.</t>
  </si>
  <si>
    <t>13. Múltiplos locais</t>
  </si>
  <si>
    <t>Considera-se uma implantação web central. Acesso por vários usuários/ONGs não comprova instalações com ambientes distintos, planos de suporte multilocal ou variantes de hardware e software.</t>
  </si>
  <si>
    <t>Premissa de implantação única. IFPUG 8-27 e 8-28.</t>
  </si>
  <si>
    <t>14. Facilidade de mudanças</t>
  </si>
  <si>
    <t>Os critérios de Nome, Raça, Situação e E-mail do adotante mantêm formato fixo. Não há editor de consultas/relatórios nem manutenção pelo usuário de tabelas de regras com vigência definida. As regras propostas das SEs não comprovam esse mecanismo.</t>
  </si>
  <si>
    <t>CE-05/06 e regras propostas de SE-05/06. IFPUG 8-29 e 8-30.</t>
  </si>
  <si>
    <t>Premissas editáveis para a estimativa individual</t>
  </si>
  <si>
    <t>Premissa</t>
  </si>
  <si>
    <t>Valor</t>
  </si>
  <si>
    <t>Explicação e alcance</t>
  </si>
  <si>
    <t>Unidade / origem</t>
  </si>
  <si>
    <t>Índice de esforço</t>
  </si>
  <si>
    <t>Horas por PFA para análise, prototipação, implementação, testes e documentação. Não há histórico medido em PF; substituir a hipótese quando houver dados. Não é o índice de 20 h/UCP dos documentos de casos de uso.</t>
  </si>
  <si>
    <t>h/PFA. Hipótese didática; não é coeficiente do IFPUG.</t>
  </si>
  <si>
    <t>Pessoas equivalentes</t>
  </si>
  <si>
    <t>Quantidade de pessoas equivalentes dedicada ao recorte de Gustavo; valor inicial: uma. Não se usa automaticamente o total de quatro integrantes para reduzir o prazo desta contribuição.</t>
  </si>
  <si>
    <t>pessoa. Premissa de capacidade individual.</t>
  </si>
  <si>
    <t>Jornada por dia</t>
  </si>
  <si>
    <t>Jornada de referência antes de descontar reuniões, pausas e outras atividades. A produtividade efetiva é calculada pela alocação da linha seguinte.</t>
  </si>
  <si>
    <t>h/dia por pessoa. Hipótese de planejamento.</t>
  </si>
  <si>
    <t>Alocação produtiva</t>
  </si>
  <si>
    <t>Parcela da jornada disponível para as atividades incluídas no esforço. O restante fica fora dessa capacidade. Horas produtivas por pessoa/dia = jornada × alocação, calculadas em B43.</t>
  </si>
  <si>
    <t>proporção de 0 a 1. Hipótese de disponibilidade.</t>
  </si>
  <si>
    <t>Dias úteis por semana</t>
  </si>
  <si>
    <t>Usado para converter o prazo em dias úteis em semanas. Não define data inicial, calendário de feriados ou compromisso de entrega.</t>
  </si>
  <si>
    <t>dias/semana. Hipótese de calendário.</t>
  </si>
  <si>
    <t>Valor da hora</t>
  </si>
  <si>
    <t>Valor orçamentário adotado para cada hora do esforço incluído. Não é pesquisa de mercado, salário comprovado nem custo efetivamente incorrido.</t>
  </si>
  <si>
    <t>R$/h. Premissa didática editável.</t>
  </si>
  <si>
    <t>Reserva de esforço</t>
  </si>
  <si>
    <t>Aplica o percentual informado às horas base para incerteza de requisitos, integrações propostas e retrabalho. A reserva afeta esforço, prazo e custo uma única vez.</t>
  </si>
  <si>
    <t>proporção de 0 a 1. Reserva de planejamento.</t>
  </si>
  <si>
    <t>Custos adicionais</t>
  </si>
  <si>
    <t>Campo para hospedagem, licenças, equipamentos e encargos adicionais documentados. O valor inicial zero indica que nenhum desses desembolsos foi orçado; itens não informados ficam fora da estimativa.</t>
  </si>
  <si>
    <t>R$. Valor inicial zero; não representa cotação.</t>
  </si>
  <si>
    <t>Estimativas para desenvolver as funções individuais especificadas</t>
  </si>
  <si>
    <t>Resultado</t>
  </si>
  <si>
    <t>Valor calculado</t>
  </si>
  <si>
    <t>Fórmula de planejamento e interpretação</t>
  </si>
  <si>
    <t>Unidade</t>
  </si>
  <si>
    <t>Horas produtivas por pessoa/dia</t>
  </si>
  <si>
    <t>Jornada × alocação produtiva.</t>
  </si>
  <si>
    <t>h/pessoa/dia</t>
  </si>
  <si>
    <t>Esforço base</t>
  </si>
  <si>
    <t>PFA × índice de esforço. Mede trabalho total, sem reserva.</t>
  </si>
  <si>
    <t>h</t>
  </si>
  <si>
    <t>Reserva em horas</t>
  </si>
  <si>
    <t>Esforço base × percentual de reserva. Reserva zero é permitida.</t>
  </si>
  <si>
    <t>Esforço total com reserva</t>
  </si>
  <si>
    <t>Esforço base + reserva; base usada no prazo e no custo total.</t>
  </si>
  <si>
    <t>Capacidade diária da equipe</t>
  </si>
  <si>
    <t>Pessoas equivalentes × horas produtivas por pessoa/dia.</t>
  </si>
  <si>
    <t>h/dia</t>
  </si>
  <si>
    <t>Prazo calculado</t>
  </si>
  <si>
    <t>Esforço total ÷ capacidade diária. Valor fracionário antes do arredondamento.</t>
  </si>
  <si>
    <t>dias úteis</t>
  </si>
  <si>
    <t>Prazo planejado</t>
  </si>
  <si>
    <t>Prazo calculado arredondado para o próximo dia útil inteiro. Arredondamento técnico prévio a 10 casas evita um dia extra causado apenas pela representação decimal.</t>
  </si>
  <si>
    <t>Prazo em semanas</t>
  </si>
  <si>
    <t>Prazo planejado ÷ dias úteis por semana. Não é duração em dias corridos.</t>
  </si>
  <si>
    <t>semanas</t>
  </si>
  <si>
    <t>Custo base de mão de obra</t>
  </si>
  <si>
    <t>Esforço base × valor da hora.</t>
  </si>
  <si>
    <t>R$</t>
  </si>
  <si>
    <t>Custo da reserva</t>
  </si>
  <si>
    <t>Horas da reserva × valor da hora.</t>
  </si>
  <si>
    <t>Custo total com reserva</t>
  </si>
  <si>
    <t>Custo base + custo da reserva + custos adicionais.</t>
  </si>
</sst>
</file>

<file path=xl/styles.xml><?xml version="1.0" encoding="utf-8"?>
<styleSheet xmlns="http://schemas.openxmlformats.org/spreadsheetml/2006/main">
  <numFmts count="5">
    <numFmt numFmtId="164" formatCode="&quot;R$ &quot;#,##0.00"/>
    <numFmt numFmtId="165" formatCode="0.0"/>
    <numFmt numFmtId="166" formatCode="dd/mm/yyyy hh:mm"/>
    <numFmt numFmtId="167" formatCode="0.0%"/>
    <numFmt numFmtId="168" formatCode="dd/mm/yyyy"/>
  </numFmts>
  <fonts count="6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5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3" fontId="2" fillId="0" borderId="0" xfId="0" applyNumberFormat="1" applyFont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1" fillId="0" borderId="3" xfId="0" applyNumberFormat="1" applyFont="1" applyBorder="1" applyAlignment="1">
      <alignment horizontal="left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1" fontId="1" fillId="0" borderId="3" xfId="0" applyNumberFormat="1" applyFont="1" applyBorder="1" applyAlignment="1">
      <alignment horizontal="left" vertical="center" wrapText="1"/>
    </xf>
    <xf numFmtId="167" fontId="1" fillId="0" borderId="1" xfId="0" applyNumberFormat="1" applyFont="1" applyBorder="1" applyAlignment="1">
      <alignment horizontal="left" vertical="center" wrapText="1"/>
    </xf>
    <xf numFmtId="167" fontId="1" fillId="0" borderId="2" xfId="0" applyNumberFormat="1" applyFont="1" applyBorder="1" applyAlignment="1">
      <alignment horizontal="left" vertical="center" wrapText="1"/>
    </xf>
    <xf numFmtId="167" fontId="1" fillId="0" borderId="3" xfId="0" applyNumberFormat="1" applyFont="1" applyBorder="1" applyAlignment="1">
      <alignment horizontal="left" vertical="center" wrapText="1"/>
    </xf>
    <xf numFmtId="168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theme" Target="theme/theme1.xml"/><Relationship Id="rId1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6.jpeg"/><Relationship Id="rId3" Type="http://schemas.openxmlformats.org/officeDocument/2006/relationships/image" Target="../media/image7.jpeg"/><Relationship Id="rId4" Type="http://schemas.openxmlformats.org/officeDocument/2006/relationships/image" Target="../media/image8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Relationship Id="rId2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171450</xdr:colOff>
      <xdr:row>0</xdr:row>
      <xdr:rowOff>0</xdr:rowOff>
    </xdr:from>
    <xdr:to>
      <xdr:col>20</xdr:col>
      <xdr:colOff>438150</xdr:colOff>
      <xdr:row>18</xdr:row>
      <xdr:rowOff>175867</xdr:rowOff>
    </xdr:to>
    <xdr:pic>
      <xdr:nvPicPr>
        <xdr:cNvPr id="2" name="Picture 1" descr="Histórico real de movimentações já existente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523875</xdr:colOff>
      <xdr:row>0</xdr:row>
      <xdr:rowOff>0</xdr:rowOff>
    </xdr:from>
    <xdr:to>
      <xdr:col>21</xdr:col>
      <xdr:colOff>180975</xdr:colOff>
      <xdr:row>17</xdr:row>
      <xdr:rowOff>226667</xdr:rowOff>
    </xdr:to>
    <xdr:pic>
      <xdr:nvPicPr>
        <xdr:cNvPr id="2" name="Picture 1" descr="Cadastro real de usuários e perfi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504825</xdr:colOff>
      <xdr:row>0</xdr:row>
      <xdr:rowOff>0</xdr:rowOff>
    </xdr:from>
    <xdr:to>
      <xdr:col>21</xdr:col>
      <xdr:colOff>161925</xdr:colOff>
      <xdr:row>18</xdr:row>
      <xdr:rowOff>86967</xdr:rowOff>
    </xdr:to>
    <xdr:pic>
      <xdr:nvPicPr>
        <xdr:cNvPr id="2" name="Picture 1" descr="Consulta real ao provedor externo de fornecedore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419101</xdr:colOff>
      <xdr:row>0</xdr:row>
      <xdr:rowOff>0</xdr:rowOff>
    </xdr:from>
    <xdr:to>
      <xdr:col>21</xdr:col>
      <xdr:colOff>76201</xdr:colOff>
      <xdr:row>18</xdr:row>
      <xdr:rowOff>67917</xdr:rowOff>
    </xdr:to>
    <xdr:pic>
      <xdr:nvPicPr>
        <xdr:cNvPr id="2" name="Picture 1" descr="Consulta real ao provedor externo de oferta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219075</xdr:colOff>
      <xdr:row>0</xdr:row>
      <xdr:rowOff>0</xdr:rowOff>
    </xdr:from>
    <xdr:to>
      <xdr:col>20</xdr:col>
      <xdr:colOff>485775</xdr:colOff>
      <xdr:row>12</xdr:row>
      <xdr:rowOff>42517</xdr:rowOff>
    </xdr:to>
    <xdr:pic>
      <xdr:nvPicPr>
        <xdr:cNvPr id="2" name="Picture 1" descr="Formulário real com a operação Entrada selecionada; nenhuma movimentação enviada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41</xdr:row>
      <xdr:rowOff>133350</xdr:rowOff>
    </xdr:from>
    <xdr:to>
      <xdr:col>20</xdr:col>
      <xdr:colOff>371475</xdr:colOff>
      <xdr:row>53</xdr:row>
      <xdr:rowOff>23467</xdr:rowOff>
    </xdr:to>
    <xdr:pic>
      <xdr:nvPicPr>
        <xdr:cNvPr id="3" name="Picture 2" descr="Formulário real de inclusão, antes do envio. Nenhum cadastro foi criado para a captura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20</xdr:col>
      <xdr:colOff>266700</xdr:colOff>
      <xdr:row>96</xdr:row>
      <xdr:rowOff>188567</xdr:rowOff>
    </xdr:to>
    <xdr:pic>
      <xdr:nvPicPr>
        <xdr:cNvPr id="4" name="Picture 3" descr="Histórico de movimentos existentes; não é resultado de uma nova entrada efetuada para a captura.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20</xdr:col>
      <xdr:colOff>266700</xdr:colOff>
      <xdr:row>120</xdr:row>
      <xdr:rowOff>290167</xdr:rowOff>
    </xdr:to>
    <xdr:pic>
      <xdr:nvPicPr>
        <xdr:cNvPr id="5" name="Picture 4" descr="Detalhe da mesma tela real: formulário e registros existentes; não representa confirmação de um novo cadastro.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238125</xdr:colOff>
      <xdr:row>0</xdr:row>
      <xdr:rowOff>0</xdr:rowOff>
    </xdr:from>
    <xdr:to>
      <xdr:col>20</xdr:col>
      <xdr:colOff>504825</xdr:colOff>
      <xdr:row>10</xdr:row>
      <xdr:rowOff>385417</xdr:rowOff>
    </xdr:to>
    <xdr:pic>
      <xdr:nvPicPr>
        <xdr:cNvPr id="2" name="Picture 1" descr="Relatório real de fluxo no período informado, com registros existente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0</xdr:colOff>
      <xdr:row>1</xdr:row>
      <xdr:rowOff>0</xdr:rowOff>
    </xdr:from>
    <xdr:to>
      <xdr:col>20</xdr:col>
      <xdr:colOff>266700</xdr:colOff>
      <xdr:row>13</xdr:row>
      <xdr:rowOff>309217</xdr:rowOff>
    </xdr:to>
    <xdr:pic>
      <xdr:nvPicPr>
        <xdr:cNvPr id="2" name="Picture 1" descr="Comparação real entre preço interno e cotação externa, com diferenças calculadas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238125</xdr:colOff>
      <xdr:row>0</xdr:row>
      <xdr:rowOff>0</xdr:rowOff>
    </xdr:from>
    <xdr:to>
      <xdr:col>20</xdr:col>
      <xdr:colOff>504825</xdr:colOff>
      <xdr:row>13</xdr:row>
      <xdr:rowOff>328267</xdr:rowOff>
    </xdr:to>
    <xdr:pic>
      <xdr:nvPicPr>
        <xdr:cNvPr id="2" name="Picture 1" descr="Filtro F001 preenchido na tela real antes de consultar; a tabela abaixo ainda é a consulta anterior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16</xdr:row>
      <xdr:rowOff>114300</xdr:rowOff>
    </xdr:from>
    <xdr:to>
      <xdr:col>20</xdr:col>
      <xdr:colOff>523875</xdr:colOff>
      <xdr:row>38</xdr:row>
      <xdr:rowOff>29817</xdr:rowOff>
    </xdr:to>
    <xdr:pic>
      <xdr:nvPicPr>
        <xdr:cNvPr id="3" name="Picture 2" descr="Resultado real após submeter a consulta por F001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4</xdr:col>
      <xdr:colOff>409575</xdr:colOff>
      <xdr:row>0</xdr:row>
      <xdr:rowOff>0</xdr:rowOff>
    </xdr:from>
    <xdr:to>
      <xdr:col>21</xdr:col>
      <xdr:colOff>66675</xdr:colOff>
      <xdr:row>13</xdr:row>
      <xdr:rowOff>169517</xdr:rowOff>
    </xdr:to>
    <xdr:pic>
      <xdr:nvPicPr>
        <xdr:cNvPr id="2" name="Picture 1" descr="Filtros preenchidos na tela real antes de consultar; a tabela abaixo ainda é a consulta anterior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17</xdr:row>
      <xdr:rowOff>47625</xdr:rowOff>
    </xdr:from>
    <xdr:to>
      <xdr:col>20</xdr:col>
      <xdr:colOff>600075</xdr:colOff>
      <xdr:row>38</xdr:row>
      <xdr:rowOff>134592</xdr:rowOff>
    </xdr:to>
    <xdr:pic>
      <xdr:nvPicPr>
        <xdr:cNvPr id="3" name="Picture 2" descr="Resultado real após consultar GTIN 789000000001 e fornecedor F001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477500" cy="5897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showGridLines="0" topLeftCell="A23" workbookViewId="0">
      <selection activeCell="D26" sqref="D26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Medição de Software — Lucas Andriani Theiss</t>
        </is>
      </c>
      <c r="B1" s="8"/>
      <c r="C1" s="8"/>
      <c r="D1" s="9"/>
    </row>
    <row r="2" ht="22.5" customHeight="1">
      <c r="A2" s="12" t="inlineStr">
        <is>
          <t xml:space="preserve">Integrante / recorte</t>
        </is>
      </c>
      <c r="B2" s="13" t="inlineStr">
        <is>
          <t xml:space="preserve">Lucas Andriani Theiss — movimentacoes e usuarios</t>
        </is>
      </c>
      <c r="C2" s="14"/>
      <c r="D2" s="15"/>
    </row>
    <row r="3" ht="42" customHeight="1"/>
    <row r="4" ht="45" customHeight="1">
      <c r="A4" s="16" t="s">
        <v>3</v>
      </c>
      <c r="B4" s="16" t="s">
        <v>4</v>
      </c>
      <c r="C4" s="16" t="s">
        <v>5</v>
      </c>
      <c r="D4" s="16" t="s">
        <v>6</v>
      </c>
    </row>
    <row r="5" ht="72" customHeight="1">
      <c r="A5" s="12" t="inlineStr">
        <is>
          <t xml:space="preserve">A05</t>
        </is>
      </c>
      <c r="B5" s="12" t="inlineStr">
        <is>
          <t xml:space="preserve">Movimentações</t>
        </is>
      </c>
      <c r="C5" s="12" t="inlineStr">
        <is>
          <t xml:space="preserve">ALI</t>
        </is>
      </c>
      <c r="D5" s="12">
        <f>'A05 ALI'!B30</f>
        <v>7</v>
      </c>
    </row>
    <row r="6" ht="65" customHeight="1">
      <c r="A6" s="12" t="inlineStr">
        <is>
          <t xml:space="preserve">A06</t>
        </is>
      </c>
      <c r="B6" s="12" t="inlineStr">
        <is>
          <t xml:space="preserve">Usuários</t>
        </is>
      </c>
      <c r="C6" s="12" t="inlineStr">
        <is>
          <t xml:space="preserve">ALI</t>
        </is>
      </c>
      <c r="D6" s="12">
        <f>'A06 ALI'!B18</f>
        <v>7</v>
      </c>
    </row>
    <row r="7" ht="19.5" customHeight="1">
      <c r="A7" s="12" t="inlineStr">
        <is>
          <t xml:space="preserve">X01</t>
        </is>
      </c>
      <c r="B7" s="12" t="inlineStr">
        <is>
          <t xml:space="preserve">Fornecedores externos</t>
        </is>
      </c>
      <c r="C7" s="12" t="inlineStr">
        <is>
          <t xml:space="preserve">AIE</t>
        </is>
      </c>
      <c r="D7" s="12">
        <f>'X01 AIE'!B19</f>
        <v>5</v>
      </c>
    </row>
    <row r="8" ht="20" customHeight="1">
      <c r="A8" s="12" t="inlineStr">
        <is>
          <t xml:space="preserve">X02</t>
        </is>
      </c>
      <c r="B8" s="12" t="inlineStr">
        <is>
          <t xml:space="preserve">Ofertas externas</t>
        </is>
      </c>
      <c r="C8" s="12" t="inlineStr">
        <is>
          <t xml:space="preserve">AIE</t>
        </is>
      </c>
      <c r="D8" s="12">
        <f>'X02 AIE'!B19</f>
        <v>5</v>
      </c>
    </row>
    <row r="9" ht="30" customHeight="1">
      <c r="A9" s="12" t="inlineStr">
        <is>
          <t xml:space="preserve">EE21</t>
        </is>
      </c>
      <c r="B9" s="12" t="inlineStr">
        <is>
          <t xml:space="preserve">Registrar entrada</t>
        </is>
      </c>
      <c r="C9" s="12" t="inlineStr">
        <is>
          <t xml:space="preserve">EE</t>
        </is>
      </c>
      <c r="D9" s="12">
        <f>'Entradas externas'!B39</f>
        <v>6</v>
      </c>
    </row>
    <row r="10" ht="30" customHeight="1">
      <c r="A10" s="12" t="inlineStr">
        <is>
          <t xml:space="preserve">EE13</t>
        </is>
      </c>
      <c r="B10" s="12" t="inlineStr">
        <is>
          <t xml:space="preserve">Incluir usuário</t>
        </is>
      </c>
      <c r="C10" s="12" t="inlineStr">
        <is>
          <t xml:space="preserve">EE</t>
        </is>
      </c>
      <c r="D10" s="12">
        <f>'Entradas externas'!B81</f>
        <v>6</v>
      </c>
    </row>
    <row r="11" ht="30" customHeight="1">
      <c r="A11" s="12" t="inlineStr">
        <is>
          <t xml:space="preserve">EE21</t>
        </is>
      </c>
      <c r="B11" s="12" t="inlineStr">
        <is>
          <t xml:space="preserve">Detalhamento já contado</t>
        </is>
      </c>
      <c r="C11" s="12" t="inlineStr">
        <is>
          <t xml:space="preserve">Continuação</t>
        </is>
      </c>
      <c r="D11" s="12">
        <f>'Entradas externas'!B106</f>
        <v>0</v>
      </c>
    </row>
    <row r="12" ht="30" customHeight="1">
      <c r="A12" s="12" t="inlineStr">
        <is>
          <t xml:space="preserve">EE13</t>
        </is>
      </c>
      <c r="B12" s="12" t="inlineStr">
        <is>
          <t xml:space="preserve">Detalhamento já contado</t>
        </is>
      </c>
      <c r="C12" s="12" t="inlineStr">
        <is>
          <t xml:space="preserve">Continuação</t>
        </is>
      </c>
      <c r="D12" s="12">
        <f>'Entradas externas'!B135</f>
        <v>0</v>
      </c>
    </row>
    <row r="13" ht="30" customHeight="1">
      <c r="A13" s="12" t="inlineStr">
        <is>
          <t xml:space="preserve">SE04</t>
        </is>
      </c>
      <c r="B13" s="12" t="inlineStr">
        <is>
          <t xml:space="preserve">Fluxo de movimentações</t>
        </is>
      </c>
      <c r="C13" s="12" t="inlineStr">
        <is>
          <t xml:space="preserve">SE</t>
        </is>
      </c>
      <c r="D13" s="12">
        <f>'SE04 SE'!B32</f>
        <v>5</v>
      </c>
    </row>
    <row r="14" ht="30" customHeight="1">
      <c r="A14" s="12" t="inlineStr">
        <is>
          <t xml:space="preserve">SE13</t>
        </is>
      </c>
      <c r="B14" s="12" t="inlineStr">
        <is>
          <t xml:space="preserve">Comparar preços internos e ofertas externas</t>
        </is>
      </c>
      <c r="C14" s="12" t="inlineStr">
        <is>
          <t xml:space="preserve">SE</t>
        </is>
      </c>
      <c r="D14" s="12">
        <f>'SE13 SE'!B26</f>
        <v>5</v>
      </c>
    </row>
    <row r="15" ht="30" customHeight="1">
      <c r="A15" s="12" t="inlineStr">
        <is>
          <t xml:space="preserve">CE04</t>
        </is>
      </c>
      <c r="B15" s="12" t="inlineStr">
        <is>
          <t xml:space="preserve">Consultar fornecedores externos</t>
        </is>
      </c>
      <c r="C15" s="12" t="inlineStr">
        <is>
          <t xml:space="preserve">CE</t>
        </is>
      </c>
      <c r="D15" s="12">
        <f>'CE04 Consulta'!B26</f>
        <v>3</v>
      </c>
    </row>
    <row r="16" ht="30" customHeight="1">
      <c r="A16" s="12" t="inlineStr">
        <is>
          <t xml:space="preserve">CE12</t>
        </is>
      </c>
      <c r="B16" s="12" t="inlineStr">
        <is>
          <t xml:space="preserve">Consultar ofertas externas</t>
        </is>
      </c>
      <c r="C16" s="12" t="inlineStr">
        <is>
          <t xml:space="preserve">CE</t>
        </is>
      </c>
      <c r="D16" s="12">
        <f>'CE12 Consulta'!B25</f>
        <v>3</v>
      </c>
    </row>
    <row r="17" ht="30" customHeight="1">
      <c r="A17" s="7" t="s">
        <v>36</v>
      </c>
      <c r="B17" s="8"/>
      <c r="C17" s="9"/>
      <c r="D17" s="16">
        <f>IF(COUNT(D5:D16)=ROWS(D5:D16),SUM(D5:D16),"Dados pendentes")</f>
        <v>52</v>
      </c>
    </row>
    <row r="18" ht="30" customHeight="1"/>
    <row r="19" ht="30" customHeight="1">
      <c r="A19" s="37" t="s">
        <v>37</v>
      </c>
      <c r="B19" s="38"/>
      <c r="C19" s="38"/>
      <c r="D19" s="39"/>
    </row>
    <row r="20" ht="30" customHeight="1">
      <c r="A20" s="40" t="s">
        <v>38</v>
      </c>
      <c r="B20" s="68">
        <f>'NI e estimativas'!B3</f>
        <v>41</v>
      </c>
      <c r="C20" s="17" t="inlineStr">
        <is>
          <t xml:space="preserve">NI: 14 notas. Contribuição real nas EEs: confirmar.</t>
        </is>
      </c>
      <c r="D20" s="19"/>
    </row>
    <row r="21" ht="22.5" customHeight="1">
      <c r="A21" s="40" t="s">
        <v>40</v>
      </c>
      <c r="B21" s="44">
        <f>'NI e estimativas'!B4</f>
        <v>1.06</v>
      </c>
      <c r="C21" s="17" t="s">
        <v>41</v>
      </c>
      <c r="D21" s="19"/>
    </row>
    <row r="22" ht="19.5" customHeight="1">
      <c r="A22" s="40" t="s">
        <v>42</v>
      </c>
      <c r="B22" s="44">
        <f>'NI e estimativas'!B5</f>
        <v>55.12</v>
      </c>
      <c r="C22" s="17" t="s">
        <v>43</v>
      </c>
      <c r="D22" s="19"/>
    </row>
    <row r="23" ht="45" customHeight="1">
      <c r="A23" s="40" t="s">
        <v>44</v>
      </c>
      <c r="B23" s="44">
        <f>'NI e estimativas'!B42</f>
        <v>551.2</v>
      </c>
      <c r="C23" s="17" t="s">
        <v>45</v>
      </c>
      <c r="D23" s="19"/>
    </row>
    <row r="24" ht="57" customHeight="1">
      <c r="A24" s="40" t="s">
        <v>46</v>
      </c>
      <c r="B24" s="68">
        <f>'NI e estimativas'!B45</f>
        <v>92</v>
      </c>
      <c r="C24" s="17" t="s">
        <v>47</v>
      </c>
      <c r="D24" s="19"/>
    </row>
    <row r="25" ht="64" customHeight="1">
      <c r="A25" s="40" t="s">
        <v>48</v>
      </c>
      <c r="B25" s="48">
        <f>'NI e estimativas'!B49</f>
        <v>13780</v>
      </c>
      <c r="C25" s="17" t="s">
        <v>49</v>
      </c>
      <c r="D25" s="19"/>
    </row>
    <row r="27" ht="28" customHeight="1"/>
    <row r="28" ht="34" customHeight="1"/>
    <row r="29" ht="34" customHeight="1"/>
    <row r="30" ht="34" customHeight="1"/>
    <row r="31" ht="34" customHeight="1"/>
    <row r="32" ht="34" customHeight="1"/>
    <row r="33" ht="34" customHeight="1"/>
    <row r="34" ht="40" customHeight="1"/>
  </sheetData>
  <mergeCells count="10">
    <mergeCell ref="A1:D1"/>
    <mergeCell ref="A17:C17"/>
    <mergeCell ref="B2:D2"/>
    <mergeCell ref="A19:D19"/>
    <mergeCell ref="C20:D20"/>
    <mergeCell ref="C21:D21"/>
    <mergeCell ref="C22:D22"/>
    <mergeCell ref="C23:D23"/>
    <mergeCell ref="C24:D24"/>
    <mergeCell ref="C25:D25"/>
  </mergeCells>
  <pageMargins left="0.699999988079071" right="0.699999988079071" top="0.75" bottom="0.75" header="0.30000001192092896" footer="0.30000001192092896"/>
  <pageSetup paperSize="9" fitToWidth="1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"/>
  <sheetViews>
    <sheetView showGridLines="0" topLeftCell="A28" workbookViewId="0">
      <selection activeCell="A1" sqref="A1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A05 — Movimentações</t>
        </is>
      </c>
      <c r="B1" s="8"/>
      <c r="C1" s="8"/>
      <c r="D1" s="9"/>
    </row>
    <row r="2" ht="22.5" customHeight="1">
      <c r="A2" s="12" t="s">
        <v>51</v>
      </c>
      <c r="B2" s="13" t="inlineStr">
        <is>
          <t xml:space="preserve">Estoque Inteligente</t>
        </is>
      </c>
      <c r="C2" s="14"/>
      <c r="D2" s="15"/>
    </row>
    <row r="3" ht="22.5" customHeight="1">
      <c r="A3" s="12" t="s">
        <v>5</v>
      </c>
      <c r="B3" s="13" t="s">
        <v>53</v>
      </c>
      <c r="C3" s="14"/>
      <c r="D3" s="15"/>
    </row>
    <row r="4" ht="33" customHeight="1">
      <c r="A4" s="12" t="s">
        <v>54</v>
      </c>
      <c r="B4" s="13" t="inlineStr">
        <is>
          <t xml:space="preserve">Grupo mantido pelo Estoque Inteligente.</t>
        </is>
      </c>
      <c r="C4" s="14"/>
      <c r="D4" s="15"/>
    </row>
    <row r="5" ht="22.5" customHeight="1">
      <c r="A5" s="12" t="s">
        <v>56</v>
      </c>
      <c r="B5" s="13" t="inlineStr">
        <is>
          <t xml:space="preserve">Manter Movimentações</t>
        </is>
      </c>
      <c r="C5" s="14"/>
      <c r="D5" s="15"/>
    </row>
    <row r="6" ht="33" customHeight="1">
      <c r="A6" s="12" t="s">
        <v>58</v>
      </c>
      <c r="B6" s="13" t="inlineStr">
        <is>
          <t xml:space="preserve">Função implementada: /movimentar e /historico. Um grupo lógico reconhecido pelo usuário.</t>
        </is>
      </c>
      <c r="C6" s="14"/>
      <c r="D6" s="15"/>
    </row>
    <row r="7" ht="19.5" customHeight="1"/>
    <row r="8" ht="20" customHeight="1">
      <c r="A8" s="16" t="s">
        <v>60</v>
      </c>
      <c r="B8" s="16" t="s">
        <v>61</v>
      </c>
      <c r="C8" s="16" t="s">
        <v>5</v>
      </c>
      <c r="D8" s="16" t="inlineStr">
        <is>
          <t xml:space="preserve">Quantidade de TD na linha</t>
        </is>
      </c>
    </row>
    <row r="9" ht="25.5" customHeight="1">
      <c r="A9" s="12" t="inlineStr">
        <is>
          <t xml:space="preserve">Movimentações</t>
        </is>
      </c>
      <c r="B9" s="12" t="inlineStr">
        <is>
          <t xml:space="preserve">loja</t>
        </is>
      </c>
      <c r="C9" s="12" t="inlineStr">
        <is>
          <t xml:space="preserve">String</t>
        </is>
      </c>
      <c r="D9" s="12">
        <v>1</v>
      </c>
    </row>
    <row r="10" ht="25.5" customHeight="1">
      <c r="A10" s="12" t="inlineStr">
        <is>
          <t xml:space="preserve">Movimentações</t>
        </is>
      </c>
      <c r="B10" s="12" t="inlineStr">
        <is>
          <t xml:space="preserve">número</t>
        </is>
      </c>
      <c r="C10" s="12" t="inlineStr">
        <is>
          <t xml:space="preserve">String</t>
        </is>
      </c>
      <c r="D10" s="12">
        <v>1</v>
      </c>
    </row>
    <row r="11" ht="25.5" customHeight="1">
      <c r="A11" s="12" t="inlineStr">
        <is>
          <t xml:space="preserve">Movimentações</t>
        </is>
      </c>
      <c r="B11" s="12" t="inlineStr">
        <is>
          <t xml:space="preserve">produto</t>
        </is>
      </c>
      <c r="C11" s="12" t="inlineStr">
        <is>
          <t xml:space="preserve">String</t>
        </is>
      </c>
      <c r="D11" s="12">
        <v>1</v>
      </c>
    </row>
    <row r="12" ht="25.5" customHeight="1">
      <c r="A12" s="12" t="inlineStr">
        <is>
          <t xml:space="preserve">Movimentações</t>
        </is>
      </c>
      <c r="B12" s="12" t="inlineStr">
        <is>
          <t xml:space="preserve">posição</t>
        </is>
      </c>
      <c r="C12" s="12" t="inlineStr">
        <is>
          <t xml:space="preserve">String</t>
        </is>
      </c>
      <c r="D12" s="12">
        <v>1</v>
      </c>
    </row>
    <row r="13" ht="25.5" customHeight="1">
      <c r="A13" s="12" t="inlineStr">
        <is>
          <t xml:space="preserve">Movimentações</t>
        </is>
      </c>
      <c r="B13" s="12" t="inlineStr">
        <is>
          <t xml:space="preserve">responsável</t>
        </is>
      </c>
      <c r="C13" s="12" t="inlineStr">
        <is>
          <t xml:space="preserve">String</t>
        </is>
      </c>
      <c r="D13" s="12">
        <v>1</v>
      </c>
    </row>
    <row r="14" ht="25.5" customHeight="1">
      <c r="A14" s="12" t="inlineStr">
        <is>
          <t xml:space="preserve">Movimentações</t>
        </is>
      </c>
      <c r="B14" s="12" t="inlineStr">
        <is>
          <t xml:space="preserve">tipo</t>
        </is>
      </c>
      <c r="C14" s="12" t="inlineStr">
        <is>
          <t xml:space="preserve">String</t>
        </is>
      </c>
      <c r="D14" s="12">
        <v>1</v>
      </c>
    </row>
    <row r="15" ht="25.5" customHeight="1">
      <c r="A15" s="12" t="inlineStr">
        <is>
          <t xml:space="preserve">Movimentações</t>
        </is>
      </c>
      <c r="B15" s="12" t="inlineStr">
        <is>
          <t xml:space="preserve">variação</t>
        </is>
      </c>
      <c r="C15" s="12" t="inlineStr">
        <is>
          <t xml:space="preserve">Decimal</t>
        </is>
      </c>
      <c r="D15" s="12">
        <v>1</v>
      </c>
    </row>
    <row r="16" ht="25.5" customHeight="1">
      <c r="A16" s="12" t="inlineStr">
        <is>
          <t xml:space="preserve">Movimentações</t>
        </is>
      </c>
      <c r="B16" s="12" t="inlineStr">
        <is>
          <t xml:space="preserve">saldo anterior</t>
        </is>
      </c>
      <c r="C16" s="12" t="inlineStr">
        <is>
          <t xml:space="preserve">Decimal</t>
        </is>
      </c>
      <c r="D16" s="12">
        <v>1</v>
      </c>
    </row>
    <row r="17" ht="25.5" customHeight="1">
      <c r="A17" s="12" t="inlineStr">
        <is>
          <t xml:space="preserve">Movimentações</t>
        </is>
      </c>
      <c r="B17" s="12" t="inlineStr">
        <is>
          <t xml:space="preserve">saldo posterior</t>
        </is>
      </c>
      <c r="C17" s="12" t="inlineStr">
        <is>
          <t xml:space="preserve">Decimal</t>
        </is>
      </c>
      <c r="D17" s="12">
        <v>1</v>
      </c>
    </row>
    <row r="18" ht="25.5" customHeight="1">
      <c r="A18" s="12" t="inlineStr">
        <is>
          <t xml:space="preserve">Movimentações</t>
        </is>
      </c>
      <c r="B18" s="12" t="inlineStr">
        <is>
          <t xml:space="preserve">motivo</t>
        </is>
      </c>
      <c r="C18" s="12" t="inlineStr">
        <is>
          <t xml:space="preserve">String</t>
        </is>
      </c>
      <c r="D18" s="12">
        <v>1</v>
      </c>
    </row>
    <row r="19" ht="25.5" customHeight="1">
      <c r="A19" s="12" t="inlineStr">
        <is>
          <t xml:space="preserve">Movimentações</t>
        </is>
      </c>
      <c r="B19" s="12" t="inlineStr">
        <is>
          <t xml:space="preserve">data</t>
        </is>
      </c>
      <c r="C19" s="12" t="inlineStr">
        <is>
          <t xml:space="preserve">Date</t>
        </is>
      </c>
      <c r="D19" s="12">
        <v>1</v>
      </c>
    </row>
    <row r="20" ht="25.5" customHeight="1">
      <c r="A20" s="12" t="inlineStr">
        <is>
          <t xml:space="preserve">Movimentações</t>
        </is>
      </c>
      <c r="B20" s="12" t="inlineStr">
        <is>
          <t xml:space="preserve">movimento original</t>
        </is>
      </c>
      <c r="C20" s="12" t="inlineStr">
        <is>
          <t xml:space="preserve">String</t>
        </is>
      </c>
      <c r="D20" s="12">
        <v>1</v>
      </c>
    </row>
    <row r="21" ht="72" customHeight="1">
      <c r="A21" s="12"/>
      <c r="B21" s="12"/>
      <c r="C21" s="12"/>
      <c r="D21" s="12">
        <v>0</v>
      </c>
    </row>
    <row r="22" ht="25.5" customHeight="1">
      <c r="A22" s="12"/>
      <c r="B22" s="12"/>
      <c r="C22" s="12"/>
      <c r="D22" s="12">
        <v>0</v>
      </c>
    </row>
    <row r="23" ht="25.5" customHeight="1">
      <c r="A23" s="12"/>
      <c r="B23" s="12"/>
      <c r="C23" s="12"/>
      <c r="D23" s="12">
        <v>0</v>
      </c>
    </row>
    <row r="24" ht="25.5" customHeight="1">
      <c r="A24" s="12"/>
      <c r="B24" s="12"/>
      <c r="C24" s="12"/>
      <c r="D24" s="12">
        <v>0</v>
      </c>
    </row>
    <row r="25" ht="25.5" customHeight="1">
      <c r="A25" s="12"/>
      <c r="B25" s="12"/>
      <c r="C25" s="12"/>
      <c r="D25" s="12">
        <v>0</v>
      </c>
    </row>
    <row r="26" ht="19.5" customHeight="1"/>
    <row r="27" ht="91.5" customHeight="1">
      <c r="A27" s="12" t="s">
        <v>102</v>
      </c>
      <c r="B27" s="12" t="s">
        <v>103</v>
      </c>
      <c r="C27" s="13">
        <f>ROUND(SUMPRODUCT((A9:A25&lt;&gt;"")/COUNTIF(A9:A25,A9:A25&amp;"")),0)</f>
        <v>1</v>
      </c>
      <c r="D27" s="15"/>
    </row>
    <row r="28" ht="108" customHeight="1">
      <c r="A28" s="12" t="s">
        <v>102</v>
      </c>
      <c r="B28" s="12" t="s">
        <v>104</v>
      </c>
      <c r="C28" s="13">
        <f>SUM(D9:D25)</f>
        <v>12</v>
      </c>
      <c r="D28" s="15"/>
    </row>
    <row r="29" ht="33" customHeight="1">
      <c r="A29" s="12" t="s">
        <v>105</v>
      </c>
      <c r="B29" s="13" t="str">
        <f>IF(OR(NOT(ISNUMBER(C27)),NOT(ISNUMBER(C28)),C27&lt;=0,C28&lt;=0),"Dados pendentes",IF(C28&lt;=19,IF(C27&lt;=5,"Simples","Moderado"),IF(C28&lt;=50,IF(C27=1,"Simples",IF(C27&lt;=5,"Moderado","Complexo")),IF(C27=1,"Moderado","Complexo"))))</f>
        <v>Simples</v>
      </c>
      <c r="C29" s="14"/>
      <c r="D29" s="15"/>
    </row>
    <row r="30" ht="22.5" customHeight="1">
      <c r="A30" s="12" t="s">
        <v>106</v>
      </c>
      <c r="B30" s="13">
        <f>IF(B29="Simples",7,IF(B29="Moderado",10,IF(B29="Complexo",15,"Dados pendentes")))</f>
        <v>7</v>
      </c>
      <c r="C30" s="14"/>
      <c r="D30" s="15"/>
    </row>
    <row r="31" ht="19.5" customHeight="1"/>
    <row r="32" ht="117" customHeight="1">
      <c r="A32" s="12" t="s">
        <v>107</v>
      </c>
      <c r="B32" s="13" t="inlineStr">
        <is>
          <t xml:space="preserve">1 RL: Registro de movimentações. Campos separados por ponto e vírgula são distintos; D informa quantos TD há em cada linha.</t>
        </is>
      </c>
      <c r="C32" s="14"/>
      <c r="D32" s="15"/>
    </row>
    <row r="33" ht="57" customHeight="1">
      <c r="A33" s="12" t="s">
        <v>109</v>
      </c>
      <c r="B33" s="13" t="inlineStr">
        <is>
          <t xml:space="preserve">Captura real de /historico no sistema local, loja Calçados Aurora. Dados de demonstração. Campos internos/contextuais não precisam aparecer como entradas editáveis.</t>
        </is>
      </c>
      <c r="C33" s="14"/>
      <c r="D33" s="15"/>
    </row>
  </sheetData>
  <mergeCells count="12">
    <mergeCell ref="A1:D1"/>
    <mergeCell ref="C27:D27"/>
    <mergeCell ref="C28:D28"/>
    <mergeCell ref="B2:D2"/>
    <mergeCell ref="B3:D3"/>
    <mergeCell ref="B4:D4"/>
    <mergeCell ref="B5:D5"/>
    <mergeCell ref="B6:D6"/>
    <mergeCell ref="B29:D29"/>
    <mergeCell ref="B30:D30"/>
    <mergeCell ref="B32:D32"/>
    <mergeCell ref="B33:D33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showGridLines="0" workbookViewId="0">
      <selection activeCell="I20" sqref="I20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A06 — Usuários</t>
        </is>
      </c>
      <c r="B1" s="8"/>
      <c r="C1" s="8"/>
      <c r="D1" s="9"/>
    </row>
    <row r="2" ht="22.5" customHeight="1">
      <c r="A2" s="12" t="s">
        <v>51</v>
      </c>
      <c r="B2" s="13" t="inlineStr">
        <is>
          <t xml:space="preserve">Estoque Inteligente</t>
        </is>
      </c>
      <c r="C2" s="14"/>
      <c r="D2" s="15"/>
    </row>
    <row r="3" ht="22.5" customHeight="1">
      <c r="A3" s="12" t="s">
        <v>5</v>
      </c>
      <c r="B3" s="13" t="s">
        <v>53</v>
      </c>
      <c r="C3" s="14"/>
      <c r="D3" s="15"/>
    </row>
    <row r="4" ht="33" customHeight="1">
      <c r="A4" s="12" t="s">
        <v>54</v>
      </c>
      <c r="B4" s="13" t="inlineStr">
        <is>
          <t xml:space="preserve">Grupo mantido pelo Estoque Inteligente.</t>
        </is>
      </c>
      <c r="C4" s="14"/>
      <c r="D4" s="15"/>
    </row>
    <row r="5" ht="22.5" customHeight="1">
      <c r="A5" s="12" t="s">
        <v>56</v>
      </c>
      <c r="B5" s="13" t="inlineStr">
        <is>
          <t xml:space="preserve">Manter Usuários</t>
        </is>
      </c>
      <c r="C5" s="14"/>
      <c r="D5" s="15"/>
    </row>
    <row r="6" ht="33" customHeight="1">
      <c r="A6" s="12" t="s">
        <v>58</v>
      </c>
      <c r="B6" s="13" t="inlineStr">
        <is>
          <t xml:space="preserve">Função implementada: /usuarios. Um grupo lógico reconhecido pelo usuário.</t>
        </is>
      </c>
      <c r="C6" s="14"/>
      <c r="D6" s="15"/>
    </row>
    <row r="7" ht="19.5" customHeight="1"/>
    <row r="8" ht="20" customHeight="1">
      <c r="A8" s="16" t="s">
        <v>60</v>
      </c>
      <c r="B8" s="16" t="s">
        <v>61</v>
      </c>
      <c r="C8" s="16" t="s">
        <v>5</v>
      </c>
      <c r="D8" s="16" t="inlineStr">
        <is>
          <t xml:space="preserve">Quantidade de TD na linha</t>
        </is>
      </c>
    </row>
    <row r="9" ht="25.5" customHeight="1">
      <c r="A9" s="12" t="inlineStr">
        <is>
          <t xml:space="preserve">Usuários</t>
        </is>
      </c>
      <c r="B9" s="12" t="inlineStr">
        <is>
          <t xml:space="preserve">loja; código</t>
        </is>
      </c>
      <c r="C9" s="12" t="inlineStr">
        <is>
          <t xml:space="preserve">String; String</t>
        </is>
      </c>
      <c r="D9" s="12">
        <v>2</v>
      </c>
    </row>
    <row r="10" ht="25.5" customHeight="1">
      <c r="A10" s="12" t="inlineStr">
        <is>
          <t xml:space="preserve">Usuários</t>
        </is>
      </c>
      <c r="B10" s="12" t="inlineStr">
        <is>
          <t xml:space="preserve">nome de usuário</t>
        </is>
      </c>
      <c r="C10" s="12" t="inlineStr">
        <is>
          <t xml:space="preserve">String</t>
        </is>
      </c>
      <c r="D10" s="12">
        <v>1</v>
      </c>
    </row>
    <row r="11" ht="25.5" customHeight="1">
      <c r="A11" s="12" t="inlineStr">
        <is>
          <t xml:space="preserve">Usuários</t>
        </is>
      </c>
      <c r="B11" s="12" t="inlineStr">
        <is>
          <t xml:space="preserve">senha</t>
        </is>
      </c>
      <c r="C11" s="12" t="inlineStr">
        <is>
          <t xml:space="preserve">String</t>
        </is>
      </c>
      <c r="D11" s="12">
        <v>1</v>
      </c>
    </row>
    <row r="12" ht="25.5" customHeight="1">
      <c r="A12" s="12" t="inlineStr">
        <is>
          <t xml:space="preserve">Usuários</t>
        </is>
      </c>
      <c r="B12" s="12" t="inlineStr">
        <is>
          <t xml:space="preserve">perfil</t>
        </is>
      </c>
      <c r="C12" s="12" t="inlineStr">
        <is>
          <t xml:space="preserve">String</t>
        </is>
      </c>
      <c r="D12" s="12">
        <v>1</v>
      </c>
    </row>
    <row r="13" ht="25.5" customHeight="1">
      <c r="A13" s="12" t="inlineStr">
        <is>
          <t xml:space="preserve">Usuários</t>
        </is>
      </c>
      <c r="B13" s="12" t="inlineStr">
        <is>
          <t xml:space="preserve">ativo</t>
        </is>
      </c>
      <c r="C13" s="12" t="inlineStr">
        <is>
          <t xml:space="preserve">Boolean</t>
        </is>
      </c>
      <c r="D13" s="12">
        <v>1</v>
      </c>
    </row>
    <row r="14" ht="19.5" customHeight="1"/>
    <row r="15" ht="33" customHeight="1">
      <c r="A15" s="12" t="s">
        <v>102</v>
      </c>
      <c r="B15" s="12" t="s">
        <v>103</v>
      </c>
      <c r="C15" s="13">
        <f>ROUND(SUMPRODUCT((A9:A13&lt;&gt;"")/COUNTIF(A9:A13,A9:A13&amp;"")),0)</f>
        <v>1</v>
      </c>
      <c r="D15" s="15"/>
    </row>
    <row r="16" ht="38" customHeight="1">
      <c r="A16" s="12" t="s">
        <v>102</v>
      </c>
      <c r="B16" s="12" t="s">
        <v>104</v>
      </c>
      <c r="C16" s="13">
        <f>SUM(D9:D13)</f>
        <v>6</v>
      </c>
      <c r="D16" s="15"/>
    </row>
    <row r="17" ht="33" customHeight="1">
      <c r="A17" s="12" t="s">
        <v>105</v>
      </c>
      <c r="B17" s="13" t="str">
        <f>IF(OR(NOT(ISNUMBER(C15)),NOT(ISNUMBER(C16)),C15&lt;=0,C16&lt;=0),"Dados pendentes",IF(C16&lt;=19,IF(C15&lt;=5,"Simples","Moderado"),IF(C16&lt;=50,IF(C15=1,"Simples",IF(C15&lt;=5,"Moderado","Complexo")),IF(C15=1,"Moderado","Complexo"))))</f>
        <v>Simples</v>
      </c>
      <c r="C17" s="14"/>
      <c r="D17" s="15"/>
    </row>
    <row r="18" ht="22.5" customHeight="1">
      <c r="A18" s="12" t="s">
        <v>106</v>
      </c>
      <c r="B18" s="13">
        <f>IF(B17="Simples",7,IF(B17="Moderado",10,IF(B17="Complexo",15,"Dados pendentes")))</f>
        <v>7</v>
      </c>
      <c r="C18" s="14"/>
      <c r="D18" s="15"/>
    </row>
    <row r="19" ht="19.5" customHeight="1"/>
    <row r="20" ht="72" customHeight="1">
      <c r="A20" s="12" t="s">
        <v>107</v>
      </c>
      <c r="B20" s="13" t="inlineStr">
        <is>
          <t xml:space="preserve">1 RL: Registro de usuários. Campos separados por ponto e vírgula são distintos; D informa quantos TD há em cada linha.</t>
        </is>
      </c>
      <c r="C20" s="14"/>
      <c r="D20" s="15"/>
    </row>
    <row r="21" ht="72" customHeight="1">
      <c r="A21" s="12" t="s">
        <v>109</v>
      </c>
      <c r="B21" s="13" t="inlineStr">
        <is>
          <t xml:space="preserve">Captura real de /usuarios no sistema local, loja Calçados Aurora. Dados de demonstração. Campos internos/contextuais não precisam aparecer como entradas editáveis.</t>
        </is>
      </c>
      <c r="C21" s="14"/>
      <c r="D21" s="15"/>
    </row>
  </sheetData>
  <mergeCells count="12">
    <mergeCell ref="A1:D1"/>
    <mergeCell ref="C15:D15"/>
    <mergeCell ref="C16:D16"/>
    <mergeCell ref="B2:D2"/>
    <mergeCell ref="B3:D3"/>
    <mergeCell ref="B4:D4"/>
    <mergeCell ref="B5:D5"/>
    <mergeCell ref="B6:D6"/>
    <mergeCell ref="B17:D17"/>
    <mergeCell ref="B18:D18"/>
    <mergeCell ref="B20:D20"/>
    <mergeCell ref="B21:D21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showGridLines="0" topLeftCell="A10" workbookViewId="0">
      <selection activeCell="G20" sqref="G20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X01 — Fornecedores externos</t>
        </is>
      </c>
      <c r="B1" s="8"/>
      <c r="C1" s="8"/>
      <c r="D1" s="9"/>
    </row>
    <row r="2" ht="22.5" customHeight="1">
      <c r="A2" s="12" t="s">
        <v>51</v>
      </c>
      <c r="B2" s="13" t="inlineStr">
        <is>
          <t xml:space="preserve">Estoque Inteligente</t>
        </is>
      </c>
      <c r="C2" s="14"/>
      <c r="D2" s="15"/>
    </row>
    <row r="3" ht="22.5" customHeight="1">
      <c r="A3" s="12" t="s">
        <v>5</v>
      </c>
      <c r="B3" s="13" t="s">
        <v>129</v>
      </c>
      <c r="C3" s="14"/>
      <c r="D3" s="15"/>
    </row>
    <row r="4" ht="33" customHeight="1">
      <c r="A4" s="12" t="s">
        <v>54</v>
      </c>
      <c r="B4" s="13" t="inlineStr">
        <is>
          <t xml:space="preserve">Dados mantidos pelo provedor externo; o Estoque Inteligente apenas consulta.</t>
        </is>
      </c>
      <c r="C4" s="14"/>
      <c r="D4" s="15"/>
    </row>
    <row r="5" ht="22.5" customHeight="1">
      <c r="A5" s="12" t="s">
        <v>56</v>
      </c>
      <c r="B5" s="13" t="inlineStr">
        <is>
          <t xml:space="preserve">Consultar Fornecedores externos</t>
        </is>
      </c>
      <c r="C5" s="14"/>
      <c r="D5" s="15"/>
    </row>
    <row r="6" ht="22.5" customHeight="1">
      <c r="A6" s="12" t="s">
        <v>58</v>
      </c>
      <c r="B6" s="13" t="inlineStr">
        <is>
          <t xml:space="preserve">Função implementada: /fornecedores. Um grupo lógico reconhecido pelo usuário.</t>
        </is>
      </c>
      <c r="C6" s="14"/>
      <c r="D6" s="15"/>
    </row>
    <row r="7" ht="22.5" customHeight="1">
      <c r="A7" s="12" t="s">
        <v>133</v>
      </c>
      <c r="B7" s="13" t="inlineStr">
        <is>
          <t xml:space="preserve">external/fornecedores — provedor independente, integração HTTP.</t>
        </is>
      </c>
      <c r="C7" s="14"/>
      <c r="D7" s="15"/>
    </row>
    <row r="8" ht="19.5" customHeight="1"/>
    <row r="9" ht="20" customHeight="1">
      <c r="A9" s="16" t="s">
        <v>60</v>
      </c>
      <c r="B9" s="16" t="s">
        <v>61</v>
      </c>
      <c r="C9" s="16" t="s">
        <v>5</v>
      </c>
      <c r="D9" s="16" t="inlineStr">
        <is>
          <t xml:space="preserve">Quantidade de TD na linha</t>
        </is>
      </c>
    </row>
    <row r="10" ht="25.5" customHeight="1">
      <c r="A10" s="12" t="inlineStr">
        <is>
          <t xml:space="preserve">Fornecedores externos</t>
        </is>
      </c>
      <c r="B10" s="12" t="inlineStr">
        <is>
          <t xml:space="preserve">código</t>
        </is>
      </c>
      <c r="C10" s="12" t="inlineStr">
        <is>
          <t xml:space="preserve">String</t>
        </is>
      </c>
      <c r="D10" s="12">
        <v>1</v>
      </c>
    </row>
    <row r="11" ht="25.5" customHeight="1">
      <c r="A11" s="12" t="inlineStr">
        <is>
          <t xml:space="preserve">Fornecedores externos</t>
        </is>
      </c>
      <c r="B11" s="12" t="inlineStr">
        <is>
          <t xml:space="preserve">nome</t>
        </is>
      </c>
      <c r="C11" s="12" t="inlineStr">
        <is>
          <t xml:space="preserve">String</t>
        </is>
      </c>
      <c r="D11" s="12">
        <v>1</v>
      </c>
    </row>
    <row r="12" ht="25.5" customHeight="1">
      <c r="A12" s="12" t="inlineStr">
        <is>
          <t xml:space="preserve">Fornecedores externos</t>
        </is>
      </c>
      <c r="B12" s="12" t="inlineStr">
        <is>
          <t xml:space="preserve">documento</t>
        </is>
      </c>
      <c r="C12" s="12" t="inlineStr">
        <is>
          <t xml:space="preserve">String</t>
        </is>
      </c>
      <c r="D12" s="12">
        <v>1</v>
      </c>
    </row>
    <row r="13" ht="25.5" customHeight="1">
      <c r="A13" s="12" t="inlineStr">
        <is>
          <t xml:space="preserve">Fornecedores externos</t>
        </is>
      </c>
      <c r="B13" s="12" t="inlineStr">
        <is>
          <t xml:space="preserve">e-mail</t>
        </is>
      </c>
      <c r="C13" s="12" t="inlineStr">
        <is>
          <t xml:space="preserve">String</t>
        </is>
      </c>
      <c r="D13" s="12">
        <v>1</v>
      </c>
    </row>
    <row r="14" ht="25.5" customHeight="1">
      <c r="A14" s="12" t="inlineStr">
        <is>
          <t xml:space="preserve">Fornecedores externos</t>
        </is>
      </c>
      <c r="B14" s="12" t="inlineStr">
        <is>
          <t xml:space="preserve">telefone</t>
        </is>
      </c>
      <c r="C14" s="12" t="inlineStr">
        <is>
          <t xml:space="preserve">String</t>
        </is>
      </c>
      <c r="D14" s="12">
        <v>1</v>
      </c>
    </row>
    <row r="15" ht="31.5" customHeight="1"/>
    <row r="16" ht="38" customHeight="1">
      <c r="A16" s="12" t="s">
        <v>102</v>
      </c>
      <c r="B16" s="12" t="s">
        <v>103</v>
      </c>
      <c r="C16" s="13">
        <f>ROUND(SUMPRODUCT((A10:A14&lt;&gt;"")/COUNTIF(A10:A14,A10:A14&amp;"")),0)</f>
        <v>1</v>
      </c>
      <c r="D16" s="15"/>
    </row>
    <row r="17" ht="20" customHeight="1">
      <c r="A17" s="12" t="s">
        <v>102</v>
      </c>
      <c r="B17" s="12" t="s">
        <v>104</v>
      </c>
      <c r="C17" s="13">
        <f>SUM(D10:D14)</f>
        <v>5</v>
      </c>
      <c r="D17" s="15"/>
    </row>
    <row r="18" ht="33" customHeight="1">
      <c r="A18" s="12" t="s">
        <v>105</v>
      </c>
      <c r="B18" s="13" t="str">
        <f>IF(OR(NOT(ISNUMBER(C16)),NOT(ISNUMBER(C17)),C16&lt;=0,C17&lt;=0),"Dados pendentes",IF(C17&lt;=19,IF(C16&lt;=5,"Simples","Moderado"),IF(C17&lt;=50,IF(C16=1,"Simples",IF(C16&lt;=5,"Moderado","Complexo")),IF(C16=1,"Moderado","Complexo"))))</f>
        <v>Simples</v>
      </c>
      <c r="C18" s="14"/>
      <c r="D18" s="15"/>
    </row>
    <row r="19" ht="22.5" customHeight="1">
      <c r="A19" s="12" t="s">
        <v>106</v>
      </c>
      <c r="B19" s="13">
        <f>IF(B18="Simples",5,IF(B18="Moderado",7,IF(B18="Complexo",10,"Dados pendentes")))</f>
        <v>5</v>
      </c>
      <c r="C19" s="14"/>
      <c r="D19" s="15"/>
    </row>
    <row r="20" ht="19.5" customHeight="1"/>
    <row r="21" ht="72" customHeight="1">
      <c r="A21" s="12" t="s">
        <v>107</v>
      </c>
      <c r="B21" s="13" t="inlineStr">
        <is>
          <t xml:space="preserve">1 RL: Registro de fornecedores externos. Campos separados por ponto e vírgula são distintos; D informa quantos TD há em cada linha.</t>
        </is>
      </c>
      <c r="C21" s="14"/>
      <c r="D21" s="15"/>
    </row>
    <row r="22" ht="42" customHeight="1">
      <c r="A22" s="12" t="s">
        <v>109</v>
      </c>
      <c r="B22" s="13" t="inlineStr">
        <is>
          <t xml:space="preserve">Captura real de /fornecedores no sistema local, loja Calçados Aurora. Dados de demonstração. Campos internos/contextuais não precisam aparecer como entradas editáveis.</t>
        </is>
      </c>
      <c r="C22" s="14"/>
      <c r="D22" s="15"/>
    </row>
  </sheetData>
  <mergeCells count="13">
    <mergeCell ref="A1:D1"/>
    <mergeCell ref="C16:D16"/>
    <mergeCell ref="C17:D17"/>
    <mergeCell ref="B2:D2"/>
    <mergeCell ref="B3:D3"/>
    <mergeCell ref="B4:D4"/>
    <mergeCell ref="B5:D5"/>
    <mergeCell ref="B6:D6"/>
    <mergeCell ref="B7:D7"/>
    <mergeCell ref="B18:D18"/>
    <mergeCell ref="B19:D19"/>
    <mergeCell ref="B21:D21"/>
    <mergeCell ref="B22:D22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showGridLines="0" workbookViewId="0">
      <selection activeCell="I21" sqref="I21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X02 — Ofertas externas</t>
        </is>
      </c>
      <c r="B1" s="8"/>
      <c r="C1" s="8"/>
      <c r="D1" s="9"/>
    </row>
    <row r="2" ht="22.5" customHeight="1">
      <c r="A2" s="12" t="s">
        <v>51</v>
      </c>
      <c r="B2" s="13" t="inlineStr">
        <is>
          <t xml:space="preserve">Estoque Inteligente</t>
        </is>
      </c>
      <c r="C2" s="14"/>
      <c r="D2" s="15"/>
    </row>
    <row r="3" ht="22.5" customHeight="1">
      <c r="A3" s="12" t="s">
        <v>5</v>
      </c>
      <c r="B3" s="13" t="s">
        <v>129</v>
      </c>
      <c r="C3" s="14"/>
      <c r="D3" s="15"/>
    </row>
    <row r="4" ht="33" customHeight="1">
      <c r="A4" s="12" t="s">
        <v>54</v>
      </c>
      <c r="B4" s="13" t="inlineStr">
        <is>
          <t xml:space="preserve">Dados mantidos pelo provedor externo; o Estoque Inteligente apenas consulta.</t>
        </is>
      </c>
      <c r="C4" s="14"/>
      <c r="D4" s="15"/>
    </row>
    <row r="5" ht="22.5" customHeight="1">
      <c r="A5" s="12" t="s">
        <v>56</v>
      </c>
      <c r="B5" s="13" t="inlineStr">
        <is>
          <t xml:space="preserve">Consultar Ofertas externas</t>
        </is>
      </c>
      <c r="C5" s="14"/>
      <c r="D5" s="15"/>
    </row>
    <row r="6" ht="22.5" customHeight="1">
      <c r="A6" s="12" t="s">
        <v>58</v>
      </c>
      <c r="B6" s="13" t="inlineStr">
        <is>
          <t xml:space="preserve">Função implementada: /ofertas. Um grupo lógico reconhecido pelo usuário.</t>
        </is>
      </c>
      <c r="C6" s="14"/>
      <c r="D6" s="15"/>
    </row>
    <row r="7" ht="22.5" customHeight="1">
      <c r="A7" s="12" t="s">
        <v>133</v>
      </c>
      <c r="B7" s="13" t="inlineStr">
        <is>
          <t xml:space="preserve">external/ofertas — provedor independente, integração HTTP.</t>
        </is>
      </c>
      <c r="C7" s="14"/>
      <c r="D7" s="15"/>
    </row>
    <row r="8" ht="19.5" customHeight="1"/>
    <row r="9" ht="20" customHeight="1">
      <c r="A9" s="16" t="s">
        <v>60</v>
      </c>
      <c r="B9" s="16" t="s">
        <v>61</v>
      </c>
      <c r="C9" s="16" t="s">
        <v>5</v>
      </c>
      <c r="D9" s="16" t="inlineStr">
        <is>
          <t xml:space="preserve">Quantidade de TD na linha</t>
        </is>
      </c>
    </row>
    <row r="10" ht="25.5" customHeight="1">
      <c r="A10" s="12" t="inlineStr">
        <is>
          <t xml:space="preserve">Ofertas externas</t>
        </is>
      </c>
      <c r="B10" s="12" t="inlineStr">
        <is>
          <t xml:space="preserve">GTIN; código do fornecedor</t>
        </is>
      </c>
      <c r="C10" s="12" t="inlineStr">
        <is>
          <t xml:space="preserve">String; String</t>
        </is>
      </c>
      <c r="D10" s="12">
        <v>2</v>
      </c>
    </row>
    <row r="11" ht="25.5" customHeight="1">
      <c r="A11" s="12" t="inlineStr">
        <is>
          <t xml:space="preserve">Ofertas externas</t>
        </is>
      </c>
      <c r="B11" s="12" t="inlineStr">
        <is>
          <t xml:space="preserve">SKU externo; descrição</t>
        </is>
      </c>
      <c r="C11" s="12" t="inlineStr">
        <is>
          <t xml:space="preserve">String; String</t>
        </is>
      </c>
      <c r="D11" s="12">
        <v>2</v>
      </c>
    </row>
    <row r="12" ht="25.5" customHeight="1">
      <c r="A12" s="12" t="inlineStr">
        <is>
          <t xml:space="preserve">Ofertas externas</t>
        </is>
      </c>
      <c r="B12" s="12" t="inlineStr">
        <is>
          <t xml:space="preserve">marca; unidade</t>
        </is>
      </c>
      <c r="C12" s="12" t="inlineStr">
        <is>
          <t xml:space="preserve">String; String</t>
        </is>
      </c>
      <c r="D12" s="12">
        <v>2</v>
      </c>
    </row>
    <row r="13" ht="25.5" customHeight="1">
      <c r="A13" s="12" t="inlineStr">
        <is>
          <t xml:space="preserve">Ofertas externas</t>
        </is>
      </c>
      <c r="B13" s="12" t="inlineStr">
        <is>
          <t xml:space="preserve">preço cotado; disponibilidade</t>
        </is>
      </c>
      <c r="C13" s="12" t="inlineStr">
        <is>
          <t xml:space="preserve">Decimal; String</t>
        </is>
      </c>
      <c r="D13" s="12">
        <v>2</v>
      </c>
    </row>
    <row r="14" ht="25.5" customHeight="1">
      <c r="A14" s="12" t="inlineStr">
        <is>
          <t xml:space="preserve">Ofertas externas</t>
        </is>
      </c>
      <c r="B14" s="12" t="inlineStr">
        <is>
          <t xml:space="preserve">data de atualização</t>
        </is>
      </c>
      <c r="C14" s="12" t="inlineStr">
        <is>
          <t xml:space="preserve">Date</t>
        </is>
      </c>
      <c r="D14" s="12">
        <v>1</v>
      </c>
    </row>
    <row r="15" ht="33" customHeight="1"/>
    <row r="16" ht="38" customHeight="1">
      <c r="A16" s="12" t="s">
        <v>102</v>
      </c>
      <c r="B16" s="12" t="s">
        <v>103</v>
      </c>
      <c r="C16" s="13">
        <f>ROUND(SUMPRODUCT((A10:A14&lt;&gt;"")/COUNTIF(A10:A14,A10:A14&amp;"")),0)</f>
        <v>1</v>
      </c>
      <c r="D16" s="15"/>
    </row>
    <row r="17" ht="20" customHeight="1">
      <c r="A17" s="12" t="s">
        <v>102</v>
      </c>
      <c r="B17" s="12" t="s">
        <v>104</v>
      </c>
      <c r="C17" s="13">
        <f>SUM(D10:D14)</f>
        <v>9</v>
      </c>
      <c r="D17" s="15"/>
    </row>
    <row r="18" ht="33" customHeight="1">
      <c r="A18" s="12" t="s">
        <v>105</v>
      </c>
      <c r="B18" s="13" t="str">
        <f>IF(OR(NOT(ISNUMBER(C16)),NOT(ISNUMBER(C17)),C16&lt;=0,C17&lt;=0),"Dados pendentes",IF(C17&lt;=19,IF(C16&lt;=5,"Simples","Moderado"),IF(C17&lt;=50,IF(C16=1,"Simples",IF(C16&lt;=5,"Moderado","Complexo")),IF(C16=1,"Moderado","Complexo"))))</f>
        <v>Simples</v>
      </c>
      <c r="C18" s="14"/>
      <c r="D18" s="15"/>
    </row>
    <row r="19" ht="22.5" customHeight="1">
      <c r="A19" s="12" t="s">
        <v>106</v>
      </c>
      <c r="B19" s="13">
        <f>IF(B18="Simples",5,IF(B18="Moderado",7,IF(B18="Complexo",10,"Dados pendentes")))</f>
        <v>5</v>
      </c>
      <c r="C19" s="14"/>
      <c r="D19" s="15"/>
    </row>
    <row r="20" ht="19.5" customHeight="1"/>
    <row r="21" ht="72" customHeight="1">
      <c r="A21" s="12" t="s">
        <v>107</v>
      </c>
      <c r="B21" s="13" t="inlineStr">
        <is>
          <t xml:space="preserve">1 RL: Oferta comercial externa. Campos separados por ponto e vírgula são distintos; D informa quantos TD há em cada linha.</t>
        </is>
      </c>
      <c r="C21" s="14"/>
      <c r="D21" s="15"/>
    </row>
    <row r="22" ht="57" customHeight="1">
      <c r="A22" s="12" t="s">
        <v>109</v>
      </c>
      <c r="B22" s="13" t="inlineStr">
        <is>
          <t xml:space="preserve">Captura real de /ofertas no sistema local, loja Calçados Aurora. Dados de demonstração. Campos internos/contextuais não precisam aparecer como entradas editáveis.</t>
        </is>
      </c>
      <c r="C22" s="14"/>
      <c r="D22" s="15"/>
    </row>
  </sheetData>
  <mergeCells count="13">
    <mergeCell ref="A1:D1"/>
    <mergeCell ref="C16:D16"/>
    <mergeCell ref="C17:D17"/>
    <mergeCell ref="B2:D2"/>
    <mergeCell ref="B3:D3"/>
    <mergeCell ref="B4:D4"/>
    <mergeCell ref="B5:D5"/>
    <mergeCell ref="B6:D6"/>
    <mergeCell ref="B7:D7"/>
    <mergeCell ref="B18:D18"/>
    <mergeCell ref="B19:D19"/>
    <mergeCell ref="B21:D21"/>
    <mergeCell ref="B22:D22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5"/>
  <sheetViews>
    <sheetView showGridLines="0" topLeftCell="A28" workbookViewId="0">
      <selection activeCell="A1" sqref="A1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EE21 — Registrar entrada</t>
        </is>
      </c>
      <c r="B1" s="8"/>
      <c r="C1" s="8"/>
      <c r="D1" s="9"/>
    </row>
    <row r="2" ht="57" customHeight="1">
      <c r="A2" s="12" t="s">
        <v>162</v>
      </c>
      <c r="B2" s="13" t="inlineStr">
        <is>
          <t xml:space="preserve">EE: Registrar entrada. Entrada: produto, posição, tipo, quantidade, motivo.</t>
        </is>
      </c>
      <c r="C2" s="14"/>
      <c r="D2" s="15"/>
    </row>
    <row r="3" ht="72" customHeight="1">
      <c r="A3" s="12" t="s">
        <v>107</v>
      </c>
      <c r="B3" s="13" t="inlineStr">
        <is>
          <t xml:space="preserve">A identificação desta EE considerou produto, posição, tipo, quantidade e motivo como dados recebidos e A02 (Produtos), A03 (Posições), A04 (Vínculos), A05 (Movimentações) e A09 (Auditoria) como arquivos referenciados. A operação registra a entrada e atualiza o saldo. A imagem mostra o formulário real, sem enviar uma movimentação para obtê-la.</t>
        </is>
      </c>
      <c r="C3" s="14"/>
      <c r="D3" s="15"/>
    </row>
    <row r="4" ht="69" customHeight="1">
      <c r="A4" s="12" t="s">
        <v>165</v>
      </c>
      <c r="B4" s="13" t="inlineStr">
        <is>
          <t xml:space="preserve">A02: identificação, unidade e ativo do produto. A03: identificação, unidade e ativo da posição. A04: loja, produto, posição e quantidade anterior/posterior. A05: produto, posição, responsável, tipo, variação, saldo anterior, saldo posterior, motivo e data; número gerado e movimento original vazio na entrada normal. A09: loja, responsável, ação, detalhe e data. Chave técnica de idempotência excluída dos TD.</t>
        </is>
      </c>
      <c r="C4" s="14"/>
      <c r="D4" s="15"/>
    </row>
    <row r="5" ht="33" customHeight="1">
      <c r="A5" s="12" t="s">
        <v>167</v>
      </c>
      <c r="B5" s="13" t="inlineStr">
        <is>
          <t xml:space="preserve">Mantém dados internos e retorna mensagem de resultado. Intenção principal de manutenção: classificada como EE.</t>
        </is>
      </c>
      <c r="C5" s="14"/>
      <c r="D5" s="15"/>
    </row>
    <row r="6" ht="69" customHeight="1">
      <c r="A6" s="12" t="s">
        <v>169</v>
      </c>
      <c r="B6" s="13" t="inlineStr">
        <is>
          <t xml:space="preserve">TD = campos distintos da interface + acionamento + mensagem de resultado. Dados internos não são TD adicionais. Linhas não utilizadas valem zero.</t>
        </is>
      </c>
      <c r="C6" s="14"/>
      <c r="D6" s="15"/>
    </row>
    <row r="7" ht="22.5" customHeight="1">
      <c r="A7" s="12" t="s">
        <v>171</v>
      </c>
      <c r="B7" s="13" t="inlineStr">
        <is>
          <t xml:space="preserve">A02 Produtos; A03 Posições; A04 Estoque por posição / vínculos; A05 Movimentações; A09 Auditoria consultável</t>
        </is>
      </c>
      <c r="C7" s="14"/>
      <c r="D7" s="15"/>
    </row>
    <row r="8" ht="19.5" customHeight="1"/>
    <row r="9" ht="20" customHeight="1">
      <c r="A9" s="16" t="s">
        <v>173</v>
      </c>
      <c r="B9" s="16" t="s">
        <v>174</v>
      </c>
      <c r="C9" s="16" t="s">
        <v>175</v>
      </c>
      <c r="D9" s="16" t="s">
        <v>176</v>
      </c>
    </row>
    <row r="10" ht="25.5" customHeight="1">
      <c r="A10" s="12" t="inlineStr">
        <is>
          <t xml:space="preserve">Interface</t>
        </is>
      </c>
      <c r="B10" s="12" t="inlineStr">
        <is>
          <t xml:space="preserve">produto</t>
        </is>
      </c>
      <c r="C10" s="12" t="inlineStr">
        <is>
          <t xml:space="preserve">Entrada</t>
        </is>
      </c>
      <c r="D10" s="12">
        <v>1</v>
      </c>
    </row>
    <row r="11" ht="25.5" customHeight="1">
      <c r="A11" s="12" t="inlineStr">
        <is>
          <t xml:space="preserve">Interface</t>
        </is>
      </c>
      <c r="B11" s="12" t="inlineStr">
        <is>
          <t xml:space="preserve">posição</t>
        </is>
      </c>
      <c r="C11" s="12" t="inlineStr">
        <is>
          <t xml:space="preserve">Entrada</t>
        </is>
      </c>
      <c r="D11" s="12">
        <v>1</v>
      </c>
    </row>
    <row r="12" ht="25.5" customHeight="1">
      <c r="A12" s="12" t="inlineStr">
        <is>
          <t xml:space="preserve">Interface</t>
        </is>
      </c>
      <c r="B12" s="12" t="inlineStr">
        <is>
          <t xml:space="preserve">tipo</t>
        </is>
      </c>
      <c r="C12" s="12" t="inlineStr">
        <is>
          <t xml:space="preserve">Entrada</t>
        </is>
      </c>
      <c r="D12" s="12">
        <v>1</v>
      </c>
    </row>
    <row r="13" ht="25.5" customHeight="1">
      <c r="A13" s="12" t="inlineStr">
        <is>
          <t xml:space="preserve">Interface</t>
        </is>
      </c>
      <c r="B13" s="12" t="inlineStr">
        <is>
          <t xml:space="preserve">quantidade</t>
        </is>
      </c>
      <c r="C13" s="12" t="inlineStr">
        <is>
          <t xml:space="preserve">Entrada</t>
        </is>
      </c>
      <c r="D13" s="12">
        <v>1</v>
      </c>
    </row>
    <row r="14" ht="25.5" customHeight="1">
      <c r="A14" s="12" t="inlineStr">
        <is>
          <t xml:space="preserve">Interface</t>
        </is>
      </c>
      <c r="B14" s="12" t="inlineStr">
        <is>
          <t xml:space="preserve">motivo</t>
        </is>
      </c>
      <c r="C14" s="12" t="inlineStr">
        <is>
          <t xml:space="preserve">Entrada</t>
        </is>
      </c>
      <c r="D14" s="12">
        <v>1</v>
      </c>
    </row>
    <row r="15" ht="72" customHeight="1">
      <c r="A15" s="12" t="inlineStr">
        <is>
          <t xml:space="preserve">Interface</t>
        </is>
      </c>
      <c r="B15" s="12" t="inlineStr">
        <is>
          <t xml:space="preserve">mensagem de resultado</t>
        </is>
      </c>
      <c r="C15" s="12" t="inlineStr">
        <is>
          <t xml:space="preserve">Saída</t>
        </is>
      </c>
      <c r="D15" s="12">
        <v>1</v>
      </c>
    </row>
    <row r="16" ht="25.5" customHeight="1">
      <c r="A16" s="12" t="inlineStr">
        <is>
          <t xml:space="preserve">Interface</t>
        </is>
      </c>
      <c r="B16" s="12" t="inlineStr">
        <is>
          <t xml:space="preserve">acionamento</t>
        </is>
      </c>
      <c r="C16" s="12" t="inlineStr">
        <is>
          <t xml:space="preserve">Controle</t>
        </is>
      </c>
      <c r="D16" s="12">
        <v>1</v>
      </c>
    </row>
    <row r="17" ht="25.5" customHeight="1">
      <c r="A17" s="12"/>
      <c r="B17" s="12"/>
      <c r="C17" s="12"/>
      <c r="D17" s="12">
        <v>0</v>
      </c>
    </row>
    <row r="18" ht="25.5" customHeight="1">
      <c r="A18" s="12"/>
      <c r="B18" s="12"/>
      <c r="C18" s="12"/>
      <c r="D18" s="12">
        <v>0</v>
      </c>
    </row>
    <row r="19" ht="25.5" customHeight="1">
      <c r="A19" s="12"/>
      <c r="B19" s="12"/>
      <c r="C19" s="12"/>
      <c r="D19" s="12">
        <v>0</v>
      </c>
    </row>
    <row r="20" ht="25.5" customHeight="1">
      <c r="A20" s="12"/>
      <c r="B20" s="12"/>
      <c r="C20" s="12"/>
      <c r="D20" s="12">
        <v>0</v>
      </c>
    </row>
    <row r="21" ht="25.5" customHeight="1">
      <c r="A21" s="12"/>
      <c r="B21" s="12"/>
      <c r="C21" s="12"/>
      <c r="D21" s="12">
        <v>0</v>
      </c>
    </row>
    <row r="22" ht="25.5" customHeight="1">
      <c r="A22" s="12"/>
      <c r="B22" s="12"/>
      <c r="C22" s="12"/>
      <c r="D22" s="12">
        <v>0</v>
      </c>
    </row>
    <row r="23" ht="25.5" customHeight="1">
      <c r="A23" s="12"/>
      <c r="B23" s="12"/>
      <c r="C23" s="12"/>
      <c r="D23" s="12">
        <v>0</v>
      </c>
    </row>
    <row r="24" ht="25.5" customHeight="1">
      <c r="A24" s="12"/>
      <c r="B24" s="12"/>
      <c r="C24" s="12"/>
      <c r="D24" s="12">
        <v>0</v>
      </c>
    </row>
    <row r="25" ht="25.5" customHeight="1">
      <c r="A25" s="12"/>
      <c r="B25" s="12"/>
      <c r="C25" s="12"/>
      <c r="D25" s="12">
        <v>0</v>
      </c>
    </row>
    <row r="26" ht="25.5" customHeight="1">
      <c r="A26" s="12"/>
      <c r="B26" s="12"/>
      <c r="C26" s="12"/>
      <c r="D26" s="12">
        <v>0</v>
      </c>
    </row>
    <row r="27" ht="38" customHeight="1">
      <c r="A27" s="12"/>
      <c r="B27" s="12"/>
      <c r="C27" s="12"/>
      <c r="D27" s="12">
        <v>0</v>
      </c>
    </row>
    <row r="28" ht="33" customHeight="1">
      <c r="A28" s="12"/>
      <c r="B28" s="12"/>
      <c r="C28" s="12"/>
      <c r="D28" s="12">
        <v>0</v>
      </c>
    </row>
    <row r="29" ht="33" customHeight="1">
      <c r="A29" s="12"/>
      <c r="B29" s="12"/>
      <c r="C29" s="12"/>
      <c r="D29" s="12">
        <v>0</v>
      </c>
    </row>
    <row r="30" ht="19.5" customHeight="1"/>
    <row r="31" ht="33" customHeight="1">
      <c r="A31" s="16" t="s">
        <v>171</v>
      </c>
      <c r="B31" s="16" t="s">
        <v>185</v>
      </c>
      <c r="C31" s="16" t="s">
        <v>186</v>
      </c>
    </row>
    <row r="32" ht="33" customHeight="1">
      <c r="A32" s="12" t="inlineStr">
        <is>
          <t xml:space="preserve">A02; A03</t>
        </is>
      </c>
      <c r="B32" s="12" t="inlineStr">
        <is>
          <t xml:space="preserve">Produtos; Posições</t>
        </is>
      </c>
      <c r="C32" s="13" t="inlineStr">
        <is>
          <t xml:space="preserve">Lido / mantido conforme descrição</t>
        </is>
      </c>
      <c r="D32" s="15"/>
    </row>
    <row r="33" ht="33" customHeight="1">
      <c r="A33" s="12" t="inlineStr">
        <is>
          <t xml:space="preserve">A04; A05</t>
        </is>
      </c>
      <c r="B33" s="12" t="inlineStr">
        <is>
          <t xml:space="preserve">Estoque por posição / vínculos; Movimentações</t>
        </is>
      </c>
      <c r="C33" s="13" t="inlineStr">
        <is>
          <t xml:space="preserve">Lido / mantido conforme descrição</t>
        </is>
      </c>
      <c r="D33" s="15"/>
    </row>
    <row r="34" ht="33" customHeight="1">
      <c r="A34" s="12" t="inlineStr">
        <is>
          <t xml:space="preserve">A09</t>
        </is>
      </c>
      <c r="B34" s="12" t="inlineStr">
        <is>
          <t xml:space="preserve">Auditoria consultável</t>
        </is>
      </c>
      <c r="C34" s="13" t="inlineStr">
        <is>
          <t xml:space="preserve">Lido / mantido conforme descrição</t>
        </is>
      </c>
      <c r="D34" s="15"/>
    </row>
    <row r="35" ht="19.5" customHeight="1"/>
    <row r="36" ht="20" customHeight="1">
      <c r="A36" s="12" t="s">
        <v>102</v>
      </c>
      <c r="B36" s="12" t="s">
        <v>171</v>
      </c>
      <c r="C36" s="13">
        <f>SUM(IF(A32="",0,LEN(A32)-LEN(SUBSTITUTE(A32,";",""))+1),IF(A33="",0,LEN(A33)-LEN(SUBSTITUTE(A33,";",""))+1),IF(A34="",0,LEN(A34)-LEN(SUBSTITUTE(A34,";",""))+1))</f>
        <v>5</v>
      </c>
      <c r="D36" s="15"/>
    </row>
    <row r="37" ht="20" customHeight="1">
      <c r="A37" s="12" t="s">
        <v>102</v>
      </c>
      <c r="B37" s="12" t="s">
        <v>104</v>
      </c>
      <c r="C37" s="13">
        <f>IF(COUNT(D10:D29)&lt;&gt;ROWS(D10:D29),"Dados pendentes",IF(COUNTIF(D10:D29,0)+COUNTIF(D10:D29,1)&lt;&gt;ROWS(D10:D29),"Revisar DER",SUM(D10:D29)))</f>
        <v>7</v>
      </c>
      <c r="D37" s="15"/>
    </row>
    <row r="38" ht="33" customHeight="1">
      <c r="A38" s="12" t="s">
        <v>105</v>
      </c>
      <c r="B38" s="13" t="str">
        <f>IF(OR(NOT(ISNUMBER(C36)),NOT(ISNUMBER(C37)),C36&lt;=0,C37&lt;=0),"Dados pendentes",IF(C37&lt;=4,IF(C36&lt;=2,"Simples","Moderado"),IF(C37&lt;=15,IF(C36&lt;=1,"Simples",IF(C36=2,"Moderado","Complexo")),IF(C36&lt;=1,"Moderado","Complexo"))))</f>
        <v>Complexo</v>
      </c>
      <c r="C38" s="14"/>
      <c r="D38" s="15"/>
    </row>
    <row r="39" ht="22.5" customHeight="1">
      <c r="A39" s="12" t="s">
        <v>106</v>
      </c>
      <c r="B39" s="13">
        <f>IF(B38="Simples",3,IF(B38="Moderado",4,IF(B38="Complexo",6,"Dados pendentes")))</f>
        <v>6</v>
      </c>
      <c r="C39" s="14"/>
      <c r="D39" s="15"/>
    </row>
    <row r="40" ht="19.5" customHeight="1"/>
    <row r="41" ht="19.5" customHeight="1"/>
    <row r="42" ht="22.5" customHeight="1">
      <c r="A42" s="7" t="inlineStr">
        <is>
          <t xml:space="preserve">EE13 — Incluir usuário</t>
        </is>
      </c>
      <c r="B42" s="8"/>
      <c r="C42" s="8"/>
      <c r="D42" s="9"/>
    </row>
    <row r="43" ht="57" customHeight="1">
      <c r="A43" s="12" t="s">
        <v>162</v>
      </c>
      <c r="B43" s="13" t="inlineStr">
        <is>
          <t xml:space="preserve">EE: Incluir usuário. Entrada: nome de usuário, perfil, senha.</t>
        </is>
      </c>
      <c r="C43" s="14"/>
      <c r="D43" s="15"/>
    </row>
    <row r="44" ht="72" customHeight="1">
      <c r="A44" s="12" t="s">
        <v>107</v>
      </c>
      <c r="B44" s="13" t="inlineStr">
        <is>
          <t xml:space="preserve">A identificação desta EE considerou nome de usuário, perfil e senha como dados recebidos, além da loja como contexto. A operação mantém A06 (Usuários) e registra a ação em A09 (Auditoria). A senha é persistida como hash. A imagem é uma captura real do formulário; nenhum cadastro foi enviado para obtê-la.</t>
        </is>
      </c>
      <c r="C44" s="14"/>
      <c r="D44" s="15"/>
    </row>
    <row r="45" ht="69" customHeight="1">
      <c r="A45" s="12" t="s">
        <v>165</v>
      </c>
      <c r="B45" s="13" t="inlineStr">
        <is>
          <t xml:space="preserve">A08: identificação da loja e ativo. A06: loja, nome de usuário, senha (persistida como hash), perfil e ativo; identificação gerada. A09: loja, responsável, ação usuario.salvar, detalhe nome/perfil e data gerada. Hash é representação técnica da senha, não um segundo TD.</t>
        </is>
      </c>
      <c r="C45" s="14"/>
      <c r="D45" s="15"/>
    </row>
    <row r="46" ht="45" customHeight="1">
      <c r="A46" s="12" t="s">
        <v>167</v>
      </c>
      <c r="B46" s="13" t="inlineStr">
        <is>
          <t xml:space="preserve">Mantém dados internos e retorna mensagem de resultado. Intenção principal de manutenção: classificada como EE.</t>
        </is>
      </c>
      <c r="C46" s="14"/>
      <c r="D46" s="15"/>
    </row>
    <row r="47" ht="69" customHeight="1">
      <c r="A47" s="12" t="s">
        <v>169</v>
      </c>
      <c r="B47" s="13" t="inlineStr">
        <is>
          <t xml:space="preserve">TD = campos distintos da interface + acionamento + mensagem de resultado. Dados internos não são TD adicionais. Linhas não utilizadas valem zero.</t>
        </is>
      </c>
      <c r="C47" s="14"/>
      <c r="D47" s="15"/>
    </row>
    <row r="48" ht="22.5" customHeight="1">
      <c r="A48" s="12" t="s">
        <v>171</v>
      </c>
      <c r="B48" s="13" t="inlineStr">
        <is>
          <t xml:space="preserve">A06 Usuários; A08 Lojas e configuração; A09 Auditoria consultável</t>
        </is>
      </c>
      <c r="C48" s="14"/>
      <c r="D48" s="15"/>
    </row>
    <row r="49" ht="19.5" customHeight="1"/>
    <row r="50" ht="20" customHeight="1">
      <c r="A50" s="16" t="s">
        <v>173</v>
      </c>
      <c r="B50" s="16" t="s">
        <v>174</v>
      </c>
      <c r="C50" s="16" t="s">
        <v>175</v>
      </c>
      <c r="D50" s="16" t="s">
        <v>176</v>
      </c>
    </row>
    <row r="51" ht="25.5" customHeight="1">
      <c r="A51" s="12" t="inlineStr">
        <is>
          <t xml:space="preserve">Interface</t>
        </is>
      </c>
      <c r="B51" s="12" t="inlineStr">
        <is>
          <t xml:space="preserve">nome de usuário</t>
        </is>
      </c>
      <c r="C51" s="12" t="inlineStr">
        <is>
          <t xml:space="preserve">Entrada</t>
        </is>
      </c>
      <c r="D51" s="12">
        <v>1</v>
      </c>
    </row>
    <row r="52" ht="25.5" customHeight="1">
      <c r="A52" s="12" t="inlineStr">
        <is>
          <t xml:space="preserve">Interface</t>
        </is>
      </c>
      <c r="B52" s="12" t="inlineStr">
        <is>
          <t xml:space="preserve">perfil</t>
        </is>
      </c>
      <c r="C52" s="12" t="inlineStr">
        <is>
          <t xml:space="preserve">Entrada</t>
        </is>
      </c>
      <c r="D52" s="12">
        <v>1</v>
      </c>
    </row>
    <row r="53" ht="25.5" customHeight="1">
      <c r="A53" s="12" t="inlineStr">
        <is>
          <t xml:space="preserve">Interface</t>
        </is>
      </c>
      <c r="B53" s="12" t="inlineStr">
        <is>
          <t xml:space="preserve">senha</t>
        </is>
      </c>
      <c r="C53" s="12" t="inlineStr">
        <is>
          <t xml:space="preserve">Entrada</t>
        </is>
      </c>
      <c r="D53" s="12">
        <v>1</v>
      </c>
    </row>
    <row r="54" ht="25.5" customHeight="1">
      <c r="A54" s="12" t="inlineStr">
        <is>
          <t xml:space="preserve">Interface</t>
        </is>
      </c>
      <c r="B54" s="12" t="inlineStr">
        <is>
          <t xml:space="preserve">mensagem de resultado</t>
        </is>
      </c>
      <c r="C54" s="12" t="inlineStr">
        <is>
          <t xml:space="preserve">Saída</t>
        </is>
      </c>
      <c r="D54" s="12">
        <v>1</v>
      </c>
    </row>
    <row r="55" ht="72" customHeight="1">
      <c r="A55" s="12" t="inlineStr">
        <is>
          <t xml:space="preserve">Interface</t>
        </is>
      </c>
      <c r="B55" s="12" t="inlineStr">
        <is>
          <t xml:space="preserve">acionamento</t>
        </is>
      </c>
      <c r="C55" s="12" t="inlineStr">
        <is>
          <t xml:space="preserve">Controle</t>
        </is>
      </c>
      <c r="D55" s="12">
        <v>1</v>
      </c>
    </row>
    <row r="56" ht="25.5" customHeight="1">
      <c r="A56" s="12"/>
      <c r="B56" s="12"/>
      <c r="C56" s="12"/>
      <c r="D56" s="12">
        <v>0</v>
      </c>
    </row>
    <row r="57" ht="25.5" customHeight="1">
      <c r="A57" s="12"/>
      <c r="B57" s="12"/>
      <c r="C57" s="12"/>
      <c r="D57" s="12">
        <v>0</v>
      </c>
    </row>
    <row r="58" ht="25.5" customHeight="1">
      <c r="A58" s="12"/>
      <c r="B58" s="12"/>
      <c r="C58" s="12"/>
      <c r="D58" s="12">
        <v>0</v>
      </c>
    </row>
    <row r="59" ht="25.5" customHeight="1">
      <c r="A59" s="12"/>
      <c r="B59" s="12"/>
      <c r="C59" s="12"/>
      <c r="D59" s="12">
        <v>0</v>
      </c>
    </row>
    <row r="60" ht="25.5" customHeight="1">
      <c r="A60" s="12"/>
      <c r="B60" s="12"/>
      <c r="C60" s="12"/>
      <c r="D60" s="12">
        <v>0</v>
      </c>
    </row>
    <row r="61" ht="25.5" customHeight="1">
      <c r="A61" s="12"/>
      <c r="B61" s="12"/>
      <c r="C61" s="12"/>
      <c r="D61" s="12">
        <v>0</v>
      </c>
    </row>
    <row r="62" ht="25.5" customHeight="1">
      <c r="A62" s="12"/>
      <c r="B62" s="12"/>
      <c r="C62" s="12"/>
      <c r="D62" s="12">
        <v>0</v>
      </c>
    </row>
    <row r="63" ht="25.5" customHeight="1">
      <c r="A63" s="12"/>
      <c r="B63" s="12"/>
      <c r="C63" s="12"/>
      <c r="D63" s="12">
        <v>0</v>
      </c>
    </row>
    <row r="64" ht="25.5" customHeight="1">
      <c r="A64" s="12"/>
      <c r="B64" s="12"/>
      <c r="C64" s="12"/>
      <c r="D64" s="12">
        <v>0</v>
      </c>
    </row>
    <row r="65" ht="25.5" customHeight="1">
      <c r="A65" s="12"/>
      <c r="B65" s="12"/>
      <c r="C65" s="12"/>
      <c r="D65" s="12">
        <v>0</v>
      </c>
    </row>
    <row r="66" ht="25.5" customHeight="1">
      <c r="A66" s="12"/>
      <c r="B66" s="12"/>
      <c r="C66" s="12"/>
      <c r="D66" s="12">
        <v>0</v>
      </c>
    </row>
    <row r="67" ht="25.5" customHeight="1">
      <c r="A67" s="12"/>
      <c r="B67" s="12"/>
      <c r="C67" s="12"/>
      <c r="D67" s="12">
        <v>0</v>
      </c>
    </row>
    <row r="68" ht="38" customHeight="1">
      <c r="A68" s="12"/>
      <c r="B68" s="12"/>
      <c r="C68" s="12"/>
      <c r="D68" s="12">
        <v>0</v>
      </c>
    </row>
    <row r="69" ht="33" customHeight="1">
      <c r="A69" s="12"/>
      <c r="B69" s="12"/>
      <c r="C69" s="12"/>
      <c r="D69" s="12">
        <v>0</v>
      </c>
    </row>
    <row r="70" ht="33" customHeight="1">
      <c r="A70" s="12"/>
      <c r="B70" s="12"/>
      <c r="C70" s="12"/>
      <c r="D70" s="12">
        <v>0</v>
      </c>
    </row>
    <row r="71" ht="33" customHeight="1">
      <c r="A71" s="12"/>
      <c r="B71" s="12"/>
      <c r="C71" s="12"/>
      <c r="D71" s="12">
        <v>0</v>
      </c>
    </row>
    <row r="72" ht="19.5" customHeight="1"/>
    <row r="73" ht="33" customHeight="1">
      <c r="A73" s="16" t="s">
        <v>171</v>
      </c>
      <c r="B73" s="16" t="s">
        <v>185</v>
      </c>
      <c r="C73" s="16" t="s">
        <v>186</v>
      </c>
    </row>
    <row r="74" ht="33" customHeight="1">
      <c r="A74" s="12" t="inlineStr">
        <is>
          <t xml:space="preserve">A06</t>
        </is>
      </c>
      <c r="B74" s="12" t="inlineStr">
        <is>
          <t xml:space="preserve">Usuários</t>
        </is>
      </c>
      <c r="C74" s="13" t="inlineStr">
        <is>
          <t xml:space="preserve">Lido / mantido conforme descrição</t>
        </is>
      </c>
      <c r="D74" s="15"/>
    </row>
    <row r="75" ht="33" customHeight="1">
      <c r="A75" s="12" t="inlineStr">
        <is>
          <t xml:space="preserve">A08</t>
        </is>
      </c>
      <c r="B75" s="12" t="inlineStr">
        <is>
          <t xml:space="preserve">Lojas e configuração</t>
        </is>
      </c>
      <c r="C75" s="13" t="inlineStr">
        <is>
          <t xml:space="preserve">Lido / mantido conforme descrição</t>
        </is>
      </c>
      <c r="D75" s="15"/>
    </row>
    <row r="76" ht="33" customHeight="1">
      <c r="A76" s="12" t="inlineStr">
        <is>
          <t xml:space="preserve">A09</t>
        </is>
      </c>
      <c r="B76" s="12" t="inlineStr">
        <is>
          <t xml:space="preserve">Auditoria consultável</t>
        </is>
      </c>
      <c r="C76" s="13" t="inlineStr">
        <is>
          <t xml:space="preserve">Lido / mantido conforme descrição</t>
        </is>
      </c>
      <c r="D76" s="15"/>
    </row>
    <row r="77" ht="19.5" customHeight="1"/>
    <row r="78" ht="20" customHeight="1">
      <c r="A78" s="12" t="s">
        <v>102</v>
      </c>
      <c r="B78" s="12" t="s">
        <v>171</v>
      </c>
      <c r="C78" s="13">
        <f>SUM(IF(A74="",0,LEN(A74)-LEN(SUBSTITUTE(A74,";",""))+1),IF(A75="",0,LEN(A75)-LEN(SUBSTITUTE(A75,";",""))+1),IF(A76="",0,LEN(A76)-LEN(SUBSTITUTE(A76,";",""))+1))</f>
        <v>3</v>
      </c>
      <c r="D78" s="15"/>
    </row>
    <row r="79" ht="20" customHeight="1">
      <c r="A79" s="12" t="s">
        <v>102</v>
      </c>
      <c r="B79" s="12" t="s">
        <v>104</v>
      </c>
      <c r="C79" s="13">
        <f>IF(COUNT(D51:D71)&lt;&gt;ROWS(D51:D71),"Dados pendentes",IF(COUNTIF(D51:D71,0)+COUNTIF(D51:D71,1)&lt;&gt;ROWS(D51:D71),"Revisar DER",SUM(D51:D71)))</f>
        <v>5</v>
      </c>
      <c r="D79" s="15"/>
    </row>
    <row r="80" ht="33" customHeight="1">
      <c r="A80" s="12" t="s">
        <v>105</v>
      </c>
      <c r="B80" s="13" t="str">
        <f>IF(OR(NOT(ISNUMBER(C78)),NOT(ISNUMBER(C79)),C78&lt;=0,C79&lt;=0),"Dados pendentes",IF(C79&lt;=4,IF(C78&lt;=2,"Simples","Moderado"),IF(C79&lt;=15,IF(C78&lt;=1,"Simples",IF(C78=2,"Moderado","Complexo")),IF(C78&lt;=1,"Moderado","Complexo"))))</f>
        <v>Complexo</v>
      </c>
      <c r="C80" s="14"/>
      <c r="D80" s="15"/>
    </row>
    <row r="81" ht="22.5" customHeight="1">
      <c r="A81" s="12" t="s">
        <v>106</v>
      </c>
      <c r="B81" s="13">
        <f>IF(B80="Simples",3,IF(B80="Moderado",4,IF(B80="Complexo",6,"Dados pendentes")))</f>
        <v>6</v>
      </c>
      <c r="C81" s="14"/>
      <c r="D81" s="15"/>
    </row>
    <row r="82" ht="19.5" customHeight="1"/>
    <row r="83" ht="19.5" customHeight="1"/>
    <row r="84" ht="22.5" customHeight="1">
      <c r="A84" s="7" t="inlineStr">
        <is>
          <t xml:space="preserve">EE21 — detalhe da tela (continuação)</t>
        </is>
      </c>
      <c r="B84" s="8"/>
      <c r="C84" s="8"/>
      <c r="D84" s="9"/>
    </row>
    <row r="85" ht="33" customHeight="1">
      <c r="A85" s="12" t="inlineStr">
        <is>
          <t xml:space="preserve">Tela real / contexto</t>
        </is>
      </c>
      <c r="B85" s="13" t="inlineStr">
        <is>
          <t xml:space="preserve">Histórico de movimentos existentes; nenhum movimento foi criado para esta captura.</t>
        </is>
      </c>
      <c r="C85" s="14"/>
      <c r="D85" s="15"/>
    </row>
    <row r="86" ht="72" customHeight="1">
      <c r="A86" s="12" t="inlineStr">
        <is>
          <t xml:space="preserve">Contribuição pessoal</t>
        </is>
      </c>
      <c r="B86" s="12" t="inlineStr">
        <is>
          <t xml:space="preserve">A análise identificou produto, posição, tipo, quantidade e motivo como dados de entrada, e os ALIs A02 (Produtos), A03 (Posições), A04 (Vínculos), A05 (Movimentações) e A09 (Auditoria) referenciados pela operação.</t>
        </is>
      </c>
      <c r="C86" s="14"/>
      <c r="D86" s="15"/>
    </row>
    <row r="87" ht="81" customHeight="1">
      <c r="A87" s="12" t="inlineStr">
        <is>
          <t xml:space="preserve">Arquivos e itens</t>
        </is>
      </c>
      <c r="B87" s="13" t="inlineStr">
        <is>
          <t xml:space="preserve">A02: identificação, unidade e ativo do produto. A03: identificação, unidade e ativo da posição. A04: loja, produto, posição e quantidade anterior/posterior. A05: produto, posição, responsável, tipo, variação, saldo anterior, saldo posterior, motivo e data; número gerado e movimento original vazio na entrada normal. A09: loja, responsável, ação, detalhe e data. Chave técnica de idempotência excluída dos TD.</t>
        </is>
      </c>
      <c r="C87" s="14"/>
      <c r="D87" s="15"/>
    </row>
    <row r="88" ht="45" customHeight="1">
      <c r="A88" s="12" t="inlineStr">
        <is>
          <t xml:space="preserve">Contagem</t>
        </is>
      </c>
      <c r="B88" s="13" t="inlineStr">
        <is>
          <t xml:space="preserve">Detalhamento da EE já contada acima; 0 PF adicionais.</t>
        </is>
      </c>
      <c r="C88" s="14"/>
      <c r="D88" s="15"/>
    </row>
    <row r="89" ht="22.5" customHeight="1">
      <c r="A89" s="12" t="inlineStr">
        <is>
          <t xml:space="preserve">Referências</t>
        </is>
      </c>
      <c r="B89" s="13" t="inlineStr">
        <is>
          <t xml:space="preserve">A02 Produtos; A03 Posições; A04 Estoque por posição / vínculos; A05 Movimentações; A09 Auditoria consultável</t>
        </is>
      </c>
      <c r="C89" s="14"/>
      <c r="D89" s="15"/>
    </row>
    <row r="90" ht="19.5" customHeight="1"/>
    <row r="91" ht="20" customHeight="1">
      <c r="A91" s="16" t="s">
        <v>173</v>
      </c>
      <c r="B91" s="16" t="s">
        <v>174</v>
      </c>
      <c r="C91" s="16" t="s">
        <v>175</v>
      </c>
      <c r="D91" s="16" t="s">
        <v>176</v>
      </c>
    </row>
    <row r="92" ht="33" customHeight="1">
      <c r="A92" s="12" t="inlineStr">
        <is>
          <t xml:space="preserve">Interface</t>
        </is>
      </c>
      <c r="B92" s="12" t="inlineStr">
        <is>
          <t xml:space="preserve">mensagem de resultado</t>
        </is>
      </c>
      <c r="C92" s="12" t="inlineStr">
        <is>
          <t xml:space="preserve">Já contada acima</t>
        </is>
      </c>
      <c r="D92" s="12">
        <v>0</v>
      </c>
    </row>
    <row r="93" ht="33" customHeight="1">
      <c r="A93" s="12"/>
      <c r="B93" s="12"/>
      <c r="C93" s="12"/>
      <c r="D93" s="12">
        <v>0</v>
      </c>
    </row>
    <row r="94" ht="38" customHeight="1">
      <c r="A94" s="12"/>
      <c r="B94" s="12"/>
      <c r="C94" s="12"/>
      <c r="D94" s="12">
        <v>0</v>
      </c>
    </row>
    <row r="95" ht="33" customHeight="1">
      <c r="A95" s="12"/>
      <c r="B95" s="12"/>
      <c r="C95" s="12"/>
      <c r="D95" s="12">
        <v>0</v>
      </c>
    </row>
    <row r="96" ht="19.5" customHeight="1"/>
    <row r="97" ht="33" customHeight="1">
      <c r="A97" s="16" t="s">
        <v>171</v>
      </c>
      <c r="B97" s="16" t="s">
        <v>185</v>
      </c>
      <c r="C97" s="16" t="s">
        <v>186</v>
      </c>
    </row>
    <row r="98" ht="72" customHeight="1">
      <c r="A98" s="12" t="inlineStr">
        <is>
          <t xml:space="preserve">A02; A03</t>
        </is>
      </c>
      <c r="B98" s="12" t="inlineStr">
        <is>
          <t xml:space="preserve">Produtos; Posições</t>
        </is>
      </c>
      <c r="C98" s="13" t="inlineStr">
        <is>
          <t xml:space="preserve">Lido / mantido conforme descrição</t>
        </is>
      </c>
      <c r="D98" s="15"/>
    </row>
    <row r="99" ht="33" customHeight="1">
      <c r="A99" s="12" t="inlineStr">
        <is>
          <t xml:space="preserve">A04</t>
        </is>
      </c>
      <c r="B99" s="12" t="inlineStr">
        <is>
          <t xml:space="preserve">Estoque por posição / vínculos</t>
        </is>
      </c>
      <c r="C99" s="13" t="inlineStr">
        <is>
          <t xml:space="preserve">Lido / mantido conforme descrição</t>
        </is>
      </c>
      <c r="D99" s="15"/>
    </row>
    <row r="100" ht="33" customHeight="1">
      <c r="A100" s="12" t="inlineStr">
        <is>
          <t xml:space="preserve">A05</t>
        </is>
      </c>
      <c r="B100" s="12" t="inlineStr">
        <is>
          <t xml:space="preserve">Movimentações</t>
        </is>
      </c>
      <c r="C100" s="13" t="inlineStr">
        <is>
          <t xml:space="preserve">Lido / mantido conforme descrição</t>
        </is>
      </c>
      <c r="D100" s="15"/>
    </row>
    <row r="101" ht="33" customHeight="1">
      <c r="A101" s="12" t="inlineStr">
        <is>
          <t xml:space="preserve">A09</t>
        </is>
      </c>
      <c r="B101" s="12" t="inlineStr">
        <is>
          <t xml:space="preserve">Auditoria consultável</t>
        </is>
      </c>
      <c r="C101" s="13" t="inlineStr">
        <is>
          <t xml:space="preserve">Lido / mantido conforme descrição</t>
        </is>
      </c>
      <c r="D101" s="15"/>
    </row>
    <row r="102" ht="19.5" customHeight="1"/>
    <row r="103" ht="20" customHeight="1">
      <c r="A103" s="12" t="s">
        <v>102</v>
      </c>
      <c r="B103" s="12" t="s">
        <v>171</v>
      </c>
      <c r="C103" s="13">
        <f>SUM(IF(A98="",0,LEN(A98)-LEN(SUBSTITUTE(A98,";",""))+1),IF(A99="",0,LEN(A99)-LEN(SUBSTITUTE(A99,";",""))+1),IF(A100="",0,LEN(A100)-LEN(SUBSTITUTE(A100,";",""))+1),IF(A101="",0,LEN(A101)-LEN(SUBSTITUTE(A101,";",""))+1))</f>
        <v>5</v>
      </c>
      <c r="D103" s="15"/>
    </row>
    <row r="104" ht="20" customHeight="1">
      <c r="A104" s="12" t="s">
        <v>102</v>
      </c>
      <c r="B104" s="12" t="s">
        <v>104</v>
      </c>
      <c r="C104" s="13">
        <f>SUM(D92:D95)</f>
        <v>0</v>
      </c>
      <c r="D104" s="15"/>
    </row>
    <row r="105" ht="33" customHeight="1">
      <c r="A105" s="12" t="s">
        <v>105</v>
      </c>
      <c r="B105" s="13" t="inlineStr">
        <is>
          <t xml:space="preserve">Já contabilizada</t>
        </is>
      </c>
      <c r="C105" s="14"/>
      <c r="D105" s="15"/>
    </row>
    <row r="106" ht="22.5" customHeight="1">
      <c r="A106" s="12" t="inlineStr">
        <is>
          <t xml:space="preserve">PF adicionais</t>
        </is>
      </c>
      <c r="B106" s="13">
        <f>0</f>
        <v>0</v>
      </c>
      <c r="C106" s="14"/>
      <c r="D106" s="15"/>
    </row>
    <row r="107" ht="19.5" customHeight="1"/>
    <row r="108" ht="19.5" customHeight="1"/>
    <row r="109" ht="22.5" customHeight="1">
      <c r="A109" s="7" t="inlineStr">
        <is>
          <t xml:space="preserve">EE13 — detalhe da tela (continuação)</t>
        </is>
      </c>
      <c r="B109" s="8"/>
      <c r="C109" s="8"/>
      <c r="D109" s="9"/>
    </row>
    <row r="110" ht="57" customHeight="1">
      <c r="A110" s="12" t="inlineStr">
        <is>
          <t xml:space="preserve">Tela real / contexto</t>
        </is>
      </c>
      <c r="B110" s="13" t="inlineStr">
        <is>
          <t xml:space="preserve">Detalhe do formulário real e dos registros existentes. Não representa confirmação de um novo cadastro.</t>
        </is>
      </c>
      <c r="C110" s="14"/>
      <c r="D110" s="15"/>
    </row>
    <row r="111" ht="72" customHeight="1">
      <c r="A111" s="12" t="inlineStr">
        <is>
          <t xml:space="preserve">Contribuição pessoal</t>
        </is>
      </c>
      <c r="B111" s="12" t="inlineStr">
        <is>
          <t xml:space="preserve">A análise identificou nome de usuário, perfil e senha como dados de entrada, além da loja usada como contexto. A operação mantém o ALI A06 (Usuários) e registra a ação no ALI A09 (Auditoria); a senha é persistida como hash.</t>
        </is>
      </c>
      <c r="C111" s="14"/>
      <c r="D111" s="15"/>
    </row>
    <row r="112" ht="81" customHeight="1">
      <c r="A112" s="12" t="inlineStr">
        <is>
          <t xml:space="preserve">Arquivos e itens</t>
        </is>
      </c>
      <c r="B112" s="13" t="inlineStr">
        <is>
          <t xml:space="preserve">A08: identificação da loja e ativo. A06: loja, nome de usuário, senha (persistida como hash), perfil e ativo; identificação gerada. A09: loja, responsável, ação usuario.salvar, detalhe nome/perfil e data gerada. Hash é representação técnica da senha, não um segundo TD.</t>
        </is>
      </c>
      <c r="C112" s="14"/>
      <c r="D112" s="15"/>
    </row>
    <row r="113" ht="57" customHeight="1">
      <c r="A113" s="12" t="inlineStr">
        <is>
          <t xml:space="preserve">Contagem</t>
        </is>
      </c>
      <c r="B113" s="13" t="inlineStr">
        <is>
          <t xml:space="preserve">Detalhamento da EE já contada acima; 0 PF adicionais.</t>
        </is>
      </c>
      <c r="C113" s="14"/>
      <c r="D113" s="15"/>
    </row>
    <row r="114" ht="33" customHeight="1">
      <c r="A114" s="12" t="inlineStr">
        <is>
          <t xml:space="preserve">Referências</t>
        </is>
      </c>
      <c r="B114" s="13" t="inlineStr">
        <is>
          <t xml:space="preserve">A06 Usuários; A08 Lojas e configuração; A09 Auditoria consultável</t>
        </is>
      </c>
      <c r="C114" s="14"/>
      <c r="D114" s="15"/>
    </row>
    <row r="115" ht="19.5" customHeight="1"/>
    <row r="116" ht="20" customHeight="1">
      <c r="A116" s="16" t="s">
        <v>173</v>
      </c>
      <c r="B116" s="16" t="s">
        <v>174</v>
      </c>
      <c r="C116" s="16" t="s">
        <v>175</v>
      </c>
      <c r="D116" s="16" t="s">
        <v>176</v>
      </c>
    </row>
    <row r="117" ht="25.5" customHeight="1">
      <c r="A117" s="12" t="inlineStr">
        <is>
          <t xml:space="preserve">Interface</t>
        </is>
      </c>
      <c r="B117" s="12" t="inlineStr">
        <is>
          <t xml:space="preserve">mensagem de resultado</t>
        </is>
      </c>
      <c r="C117" s="12" t="inlineStr">
        <is>
          <t xml:space="preserve">Já contada acima</t>
        </is>
      </c>
      <c r="D117" s="12">
        <v>0</v>
      </c>
    </row>
    <row r="118" ht="25.5" customHeight="1">
      <c r="A118" s="12"/>
      <c r="B118" s="12"/>
      <c r="C118" s="12"/>
      <c r="D118" s="12">
        <v>0</v>
      </c>
    </row>
    <row r="119" ht="25.5" customHeight="1">
      <c r="A119" s="12"/>
      <c r="B119" s="12"/>
      <c r="C119" s="12"/>
      <c r="D119" s="12">
        <v>0</v>
      </c>
    </row>
    <row r="120" ht="25.5" customHeight="1">
      <c r="A120" s="12"/>
      <c r="B120" s="12"/>
      <c r="C120" s="12"/>
      <c r="D120" s="12">
        <v>0</v>
      </c>
    </row>
    <row r="121" ht="38" customHeight="1">
      <c r="A121" s="12"/>
      <c r="B121" s="12"/>
      <c r="C121" s="12"/>
      <c r="D121" s="12">
        <v>0</v>
      </c>
    </row>
    <row r="122" ht="72" customHeight="1">
      <c r="A122" s="12"/>
      <c r="B122" s="12"/>
      <c r="C122" s="12"/>
      <c r="D122" s="12">
        <v>0</v>
      </c>
    </row>
    <row r="123" ht="33" customHeight="1">
      <c r="A123" s="12"/>
      <c r="B123" s="12"/>
      <c r="C123" s="12"/>
      <c r="D123" s="12">
        <v>0</v>
      </c>
    </row>
    <row r="124" ht="19.5" customHeight="1"/>
    <row r="125" ht="33" customHeight="1">
      <c r="A125" s="16" t="s">
        <v>171</v>
      </c>
      <c r="B125" s="16" t="s">
        <v>185</v>
      </c>
      <c r="C125" s="16" t="s">
        <v>186</v>
      </c>
    </row>
    <row r="126" ht="33" customHeight="1">
      <c r="A126" s="12" t="inlineStr">
        <is>
          <t xml:space="preserve">A06</t>
        </is>
      </c>
      <c r="B126" s="12" t="inlineStr">
        <is>
          <t xml:space="preserve">Usuários</t>
        </is>
      </c>
      <c r="C126" s="13" t="inlineStr">
        <is>
          <t xml:space="preserve">Lido / mantido conforme descrição</t>
        </is>
      </c>
      <c r="D126" s="15"/>
    </row>
    <row r="127" ht="33" customHeight="1">
      <c r="A127" s="12" t="inlineStr">
        <is>
          <t xml:space="preserve">A08</t>
        </is>
      </c>
      <c r="B127" s="12" t="inlineStr">
        <is>
          <t xml:space="preserve">Lojas e configuração</t>
        </is>
      </c>
      <c r="C127" s="13" t="inlineStr">
        <is>
          <t xml:space="preserve">Lido / mantido conforme descrição</t>
        </is>
      </c>
      <c r="D127" s="15"/>
    </row>
    <row r="128" ht="33" customHeight="1">
      <c r="A128" s="12" t="inlineStr">
        <is>
          <t xml:space="preserve">A09</t>
        </is>
      </c>
      <c r="B128" s="12" t="inlineStr">
        <is>
          <t xml:space="preserve">Auditoria consultável</t>
        </is>
      </c>
      <c r="C128" s="13" t="inlineStr">
        <is>
          <t xml:space="preserve">Lido / mantido conforme descrição</t>
        </is>
      </c>
      <c r="D128" s="15"/>
    </row>
    <row r="129" ht="33" customHeight="1">
      <c r="A129" s="12"/>
      <c r="B129" s="12"/>
      <c r="C129" s="13"/>
      <c r="D129" s="15"/>
    </row>
    <row r="130" ht="33" customHeight="1">
      <c r="A130" s="12"/>
      <c r="B130" s="12"/>
      <c r="C130" s="13"/>
      <c r="D130" s="15"/>
    </row>
    <row r="131" ht="19.5" customHeight="1"/>
    <row r="132" ht="20" customHeight="1">
      <c r="A132" s="12" t="s">
        <v>102</v>
      </c>
      <c r="B132" s="12" t="s">
        <v>171</v>
      </c>
      <c r="C132" s="13">
        <f>SUM(IF(A126="",0,LEN(A126)-LEN(SUBSTITUTE(A126,";",""))+1),IF(A127="",0,LEN(A127)-LEN(SUBSTITUTE(A127,";",""))+1),IF(A128="",0,LEN(A128)-LEN(SUBSTITUTE(A128,";",""))+1),IF(A129="",0,LEN(A129)-LEN(SUBSTITUTE(A129,";",""))+1),IF(A130="",0,LEN(A130)-LEN(SUBSTITUTE(A130,";",""))+1))</f>
        <v>3</v>
      </c>
      <c r="D132" s="15"/>
    </row>
    <row r="133" ht="20" customHeight="1">
      <c r="A133" s="12" t="s">
        <v>102</v>
      </c>
      <c r="B133" s="12" t="s">
        <v>104</v>
      </c>
      <c r="C133" s="13">
        <f>SUM(D117:D123)</f>
        <v>0</v>
      </c>
      <c r="D133" s="15"/>
    </row>
    <row r="134" ht="33" customHeight="1">
      <c r="A134" s="12" t="s">
        <v>105</v>
      </c>
      <c r="B134" s="13" t="inlineStr">
        <is>
          <t xml:space="preserve">Já contabilizada</t>
        </is>
      </c>
      <c r="C134" s="14"/>
      <c r="D134" s="15"/>
    </row>
    <row r="135" ht="22.5" customHeight="1">
      <c r="A135" s="12" t="inlineStr">
        <is>
          <t xml:space="preserve">PF adicionais</t>
        </is>
      </c>
      <c r="B135" s="13">
        <f>0</f>
        <v>0</v>
      </c>
      <c r="C135" s="14"/>
      <c r="D135" s="15"/>
    </row>
  </sheetData>
  <mergeCells count="57">
    <mergeCell ref="A1:D1"/>
    <mergeCell ref="C32:D32"/>
    <mergeCell ref="C33:D33"/>
    <mergeCell ref="C34:D34"/>
    <mergeCell ref="C36:D36"/>
    <mergeCell ref="C37:D37"/>
    <mergeCell ref="A42:D42"/>
    <mergeCell ref="C74:D74"/>
    <mergeCell ref="C75:D75"/>
    <mergeCell ref="C76:D76"/>
    <mergeCell ref="C78:D78"/>
    <mergeCell ref="C79:D79"/>
    <mergeCell ref="A84:D84"/>
    <mergeCell ref="C98:D98"/>
    <mergeCell ref="C99:D99"/>
    <mergeCell ref="C100:D100"/>
    <mergeCell ref="C101:D101"/>
    <mergeCell ref="C103:D103"/>
    <mergeCell ref="C104:D104"/>
    <mergeCell ref="A109:D109"/>
    <mergeCell ref="C126:D126"/>
    <mergeCell ref="C127:D127"/>
    <mergeCell ref="C128:D128"/>
    <mergeCell ref="C129:D129"/>
    <mergeCell ref="C130:D130"/>
    <mergeCell ref="C132:D132"/>
    <mergeCell ref="C133:D133"/>
    <mergeCell ref="B2:D2"/>
    <mergeCell ref="B3:D3"/>
    <mergeCell ref="B4:D4"/>
    <mergeCell ref="B5:D5"/>
    <mergeCell ref="B6:D6"/>
    <mergeCell ref="B7:D7"/>
    <mergeCell ref="B38:D38"/>
    <mergeCell ref="B39:D39"/>
    <mergeCell ref="B43:D43"/>
    <mergeCell ref="B44:D44"/>
    <mergeCell ref="B45:D45"/>
    <mergeCell ref="B46:D46"/>
    <mergeCell ref="B47:D47"/>
    <mergeCell ref="B48:D48"/>
    <mergeCell ref="B80:D80"/>
    <mergeCell ref="B81:D81"/>
    <mergeCell ref="B85:D85"/>
    <mergeCell ref="B86:D86"/>
    <mergeCell ref="B87:D87"/>
    <mergeCell ref="B88:D88"/>
    <mergeCell ref="B89:D89"/>
    <mergeCell ref="B105:D105"/>
    <mergeCell ref="B106:D106"/>
    <mergeCell ref="B110:D110"/>
    <mergeCell ref="B111:D111"/>
    <mergeCell ref="B112:D112"/>
    <mergeCell ref="B113:D113"/>
    <mergeCell ref="B114:D114"/>
    <mergeCell ref="B134:D134"/>
    <mergeCell ref="B135:D135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showGridLines="0" topLeftCell="A24" workbookViewId="0">
      <selection activeCell="A36" sqref="A36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SE04 — Fluxo de movimentações</t>
        </is>
      </c>
      <c r="B1" s="8"/>
      <c r="C1" s="8"/>
      <c r="D1" s="9"/>
    </row>
    <row r="2" ht="45" customHeight="1">
      <c r="A2" s="12" t="s">
        <v>162</v>
      </c>
      <c r="B2" s="13" t="inlineStr">
        <is>
          <t xml:space="preserve">SE — Fluxo de movimentações.</t>
        </is>
      </c>
      <c r="C2" s="14"/>
      <c r="D2" s="15"/>
    </row>
    <row r="3" ht="72" customHeight="1">
      <c r="A3" s="12" t="s">
        <v>107</v>
      </c>
      <c r="B3" s="13" t="inlineStr">
        <is>
          <t xml:space="preserve">Captura real da saída na aplicação local, com dados de demonstração. Campos separados por ponto e vírgula são distintos; D registra a quantidade por linha. Outros canais do mesmo processo não duplicam a contagem.</t>
        </is>
      </c>
      <c r="C3" s="14"/>
      <c r="D3" s="15"/>
    </row>
    <row r="4" ht="69" customHeight="1">
      <c r="A4" s="12" t="s">
        <v>227</v>
      </c>
      <c r="B4" s="13" t="inlineStr">
        <is>
          <t xml:space="preserve">A02: SKU e unidade; A05: produto, tipo, data e variação. Loja delimita os registros. COUNT e SUM por produto/tipo no período inclusivo de Brasília; estornos têm categoria e sinal próprios.</t>
        </is>
      </c>
      <c r="C4" s="14"/>
      <c r="D4" s="15"/>
    </row>
    <row r="5" ht="93" customHeight="1">
      <c r="A5" s="12" t="s">
        <v>229</v>
      </c>
      <c r="B5" s="13" t="inlineStr">
        <is>
          <t xml:space="preserve">COUNT(*) e SUM(delta) por produto/tipo. Período inclusivo em America/Sao_Paulo; estornos em categoria própria.</t>
        </is>
      </c>
      <c r="C5" s="14"/>
      <c r="D5" s="15"/>
    </row>
    <row r="6" ht="45" customHeight="1">
      <c r="A6" s="12" t="s">
        <v>231</v>
      </c>
      <c r="B6" s="13" t="inlineStr">
        <is>
          <t xml:space="preserve">SE: produz dados derivados, não apenas dados recuperados. Entrada: início, fim.</t>
        </is>
      </c>
      <c r="C6" s="14"/>
      <c r="D6" s="15"/>
    </row>
    <row r="7" ht="22.5" customHeight="1">
      <c r="A7" s="12" t="s">
        <v>171</v>
      </c>
      <c r="B7" s="13" t="inlineStr">
        <is>
          <t xml:space="preserve">A02 Produtos; A05 Movimentações</t>
        </is>
      </c>
      <c r="C7" s="14"/>
      <c r="D7" s="15"/>
    </row>
    <row r="8" ht="19.5" customHeight="1"/>
    <row r="9" ht="20" customHeight="1">
      <c r="A9" s="16" t="s">
        <v>173</v>
      </c>
      <c r="B9" s="16" t="s">
        <v>174</v>
      </c>
      <c r="C9" s="16" t="s">
        <v>175</v>
      </c>
      <c r="D9" s="16" t="s">
        <v>176</v>
      </c>
    </row>
    <row r="10" ht="25.5" customHeight="1">
      <c r="A10" s="12" t="inlineStr">
        <is>
          <t xml:space="preserve">Interface</t>
        </is>
      </c>
      <c r="B10" s="12" t="inlineStr">
        <is>
          <t xml:space="preserve">início</t>
        </is>
      </c>
      <c r="C10" s="12" t="inlineStr">
        <is>
          <t xml:space="preserve">Entrada</t>
        </is>
      </c>
      <c r="D10" s="12">
        <v>1</v>
      </c>
    </row>
    <row r="11" ht="33" customHeight="1">
      <c r="A11" s="12" t="inlineStr">
        <is>
          <t xml:space="preserve">Interface</t>
        </is>
      </c>
      <c r="B11" s="12" t="inlineStr">
        <is>
          <t xml:space="preserve">fim</t>
        </is>
      </c>
      <c r="C11" s="12" t="inlineStr">
        <is>
          <t xml:space="preserve">Entrada</t>
        </is>
      </c>
      <c r="D11" s="12">
        <v>1</v>
      </c>
    </row>
    <row r="12" ht="33" customHeight="1">
      <c r="A12" s="12" t="inlineStr">
        <is>
          <t xml:space="preserve">Interface</t>
        </is>
      </c>
      <c r="B12" s="12" t="inlineStr">
        <is>
          <t xml:space="preserve">SKU</t>
        </is>
      </c>
      <c r="C12" s="12" t="inlineStr">
        <is>
          <t xml:space="preserve">Saída</t>
        </is>
      </c>
      <c r="D12" s="12">
        <v>1</v>
      </c>
    </row>
    <row r="13" ht="72" customHeight="1">
      <c r="A13" s="12" t="inlineStr">
        <is>
          <t xml:space="preserve">Interface</t>
        </is>
      </c>
      <c r="B13" s="12" t="inlineStr">
        <is>
          <t xml:space="preserve">unidade</t>
        </is>
      </c>
      <c r="C13" s="12" t="inlineStr">
        <is>
          <t xml:space="preserve">Saída</t>
        </is>
      </c>
      <c r="D13" s="12">
        <v>1</v>
      </c>
    </row>
    <row r="14" ht="33" customHeight="1">
      <c r="A14" s="12" t="inlineStr">
        <is>
          <t xml:space="preserve">Interface</t>
        </is>
      </c>
      <c r="B14" s="12" t="inlineStr">
        <is>
          <t xml:space="preserve">tipo</t>
        </is>
      </c>
      <c r="C14" s="12" t="inlineStr">
        <is>
          <t xml:space="preserve">Saída</t>
        </is>
      </c>
      <c r="D14" s="12">
        <v>1</v>
      </c>
    </row>
    <row r="15" ht="38" customHeight="1">
      <c r="A15" s="12" t="inlineStr">
        <is>
          <t xml:space="preserve">Interface</t>
        </is>
      </c>
      <c r="B15" s="12" t="inlineStr">
        <is>
          <t xml:space="preserve">número de operações</t>
        </is>
      </c>
      <c r="C15" s="12" t="inlineStr">
        <is>
          <t xml:space="preserve">Saída</t>
        </is>
      </c>
      <c r="D15" s="12">
        <v>1</v>
      </c>
    </row>
    <row r="16" ht="33" customHeight="1">
      <c r="A16" s="12" t="inlineStr">
        <is>
          <t xml:space="preserve">Interface</t>
        </is>
      </c>
      <c r="B16" s="12" t="inlineStr">
        <is>
          <t xml:space="preserve">variação líquida</t>
        </is>
      </c>
      <c r="C16" s="12" t="inlineStr">
        <is>
          <t xml:space="preserve">Saída</t>
        </is>
      </c>
      <c r="D16" s="12">
        <v>1</v>
      </c>
    </row>
    <row r="17" ht="33" customHeight="1">
      <c r="A17" s="12" t="inlineStr">
        <is>
          <t xml:space="preserve">Interface</t>
        </is>
      </c>
      <c r="B17" s="12" t="inlineStr">
        <is>
          <t xml:space="preserve">acionamento</t>
        </is>
      </c>
      <c r="C17" s="12" t="inlineStr">
        <is>
          <t xml:space="preserve">Controle</t>
        </is>
      </c>
      <c r="D17" s="12">
        <v>1</v>
      </c>
    </row>
    <row r="18" ht="33" customHeight="1">
      <c r="A18" s="12" t="inlineStr">
        <is>
          <t xml:space="preserve">Interface</t>
        </is>
      </c>
      <c r="B18" s="12" t="inlineStr">
        <is>
          <t xml:space="preserve">mensagem de resultado</t>
        </is>
      </c>
      <c r="C18" s="12" t="inlineStr">
        <is>
          <t xml:space="preserve">Controle</t>
        </is>
      </c>
      <c r="D18" s="12">
        <v>1</v>
      </c>
    </row>
    <row r="19" ht="33" customHeight="1">
      <c r="A19" s="12"/>
      <c r="B19" s="12"/>
      <c r="C19" s="12"/>
      <c r="D19" s="12">
        <v>0</v>
      </c>
    </row>
    <row r="20" ht="25.5" customHeight="1">
      <c r="A20" s="12"/>
      <c r="B20" s="12"/>
      <c r="C20" s="12"/>
      <c r="D20" s="12">
        <v>0</v>
      </c>
    </row>
    <row r="21" ht="33" customHeight="1">
      <c r="A21" s="12"/>
      <c r="B21" s="12"/>
      <c r="C21" s="12"/>
      <c r="D21" s="12">
        <v>0</v>
      </c>
    </row>
    <row r="22" ht="19.5" customHeight="1"/>
    <row r="23" ht="33" customHeight="1">
      <c r="A23" s="16" t="s">
        <v>171</v>
      </c>
      <c r="B23" s="16" t="s">
        <v>185</v>
      </c>
      <c r="C23" s="16" t="s">
        <v>186</v>
      </c>
    </row>
    <row r="24" ht="33" customHeight="1">
      <c r="A24" s="12" t="inlineStr">
        <is>
          <t xml:space="preserve">A02</t>
        </is>
      </c>
      <c r="B24" s="12" t="inlineStr">
        <is>
          <t xml:space="preserve">Produtos</t>
        </is>
      </c>
      <c r="C24" s="13" t="inlineStr">
        <is>
          <t xml:space="preserve">Lido / mantido conforme descrição</t>
        </is>
      </c>
      <c r="D24" s="15"/>
    </row>
    <row r="25" ht="33" customHeight="1">
      <c r="A25" s="12" t="inlineStr">
        <is>
          <t xml:space="preserve">A05</t>
        </is>
      </c>
      <c r="B25" s="12" t="inlineStr">
        <is>
          <t xml:space="preserve">Movimentações</t>
        </is>
      </c>
      <c r="C25" s="13" t="inlineStr">
        <is>
          <t xml:space="preserve">Lido / mantido conforme descrição</t>
        </is>
      </c>
      <c r="D25" s="15"/>
    </row>
    <row r="26" ht="33" customHeight="1">
      <c r="A26" s="12"/>
      <c r="B26" s="12"/>
      <c r="C26" s="13"/>
      <c r="D26" s="15"/>
    </row>
    <row r="27" ht="33" customHeight="1">
      <c r="A27" s="12"/>
      <c r="B27" s="12"/>
      <c r="C27" s="13"/>
      <c r="D27" s="15"/>
    </row>
    <row r="28" ht="19.5" customHeight="1"/>
    <row r="29" ht="20" customHeight="1">
      <c r="A29" s="12" t="s">
        <v>102</v>
      </c>
      <c r="B29" s="12" t="s">
        <v>171</v>
      </c>
      <c r="C29" s="13">
        <f>COUNTA(A24:A27)</f>
        <v>2</v>
      </c>
      <c r="D29" s="15"/>
    </row>
    <row r="30" ht="20" customHeight="1">
      <c r="A30" s="12" t="s">
        <v>102</v>
      </c>
      <c r="B30" s="12" t="s">
        <v>104</v>
      </c>
      <c r="C30" s="13">
        <f>SUM(D10:D21)</f>
        <v>9</v>
      </c>
      <c r="D30" s="15"/>
    </row>
    <row r="31" ht="33" customHeight="1">
      <c r="A31" s="12" t="s">
        <v>105</v>
      </c>
      <c r="B31" s="13" t="str">
        <f>IF(OR(NOT(ISNUMBER(C29)),NOT(ISNUMBER(C30)),C29&lt;=0,C30&lt;=0),"Dados pendentes",IF(C30&lt;=5,IF(C29&lt;=3,"Simples","Moderado"),IF(C30&lt;=19,IF(C29&lt;=1,"Simples",IF(C29&lt;=3,"Moderado","Complexo")),IF(C29&lt;=1,"Moderado","Complexo"))))</f>
        <v>Moderado</v>
      </c>
      <c r="C31" s="14"/>
      <c r="D31" s="15"/>
    </row>
    <row r="32" ht="22.5" customHeight="1">
      <c r="A32" s="12" t="s">
        <v>106</v>
      </c>
      <c r="B32" s="13">
        <f>IF(B31="Simples",4,IF(B31="Moderado",5,IF(B31="Complexo",7,"Dados pendentes")))</f>
        <v>5</v>
      </c>
      <c r="C32" s="14"/>
      <c r="D32" s="15"/>
    </row>
    <row r="36" ht="30" customHeight="1"/>
    <row r="37" ht="57" customHeight="1"/>
    <row r="38" ht="32" customHeight="1"/>
    <row r="39" ht="32" customHeight="1"/>
    <row r="40" ht="32" customHeight="1"/>
    <row r="41" ht="32" customHeight="1"/>
    <row r="42" ht="38" customHeight="1"/>
    <row r="43" ht="32" customHeight="1"/>
    <row r="44" ht="32" customHeight="1"/>
    <row r="45" ht="32" customHeight="1"/>
    <row r="46" ht="32" customHeight="1"/>
    <row r="47" ht="38" customHeight="1"/>
    <row r="48" ht="32" customHeight="1"/>
    <row r="49" ht="32" customHeight="1"/>
    <row r="50" ht="32" customHeight="1"/>
    <row r="51" ht="32" customHeight="1"/>
    <row r="52" ht="32" customHeight="1"/>
    <row r="53" ht="32" customHeight="1"/>
    <row r="54" ht="32" customHeight="1"/>
    <row r="55" ht="38" customHeight="1"/>
    <row r="56" ht="32" customHeight="1"/>
    <row r="57" ht="32" customHeight="1"/>
    <row r="58" ht="32" customHeight="1"/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55" customHeight="1"/>
  </sheetData>
  <mergeCells count="15">
    <mergeCell ref="A1:D1"/>
    <mergeCell ref="C24:D24"/>
    <mergeCell ref="C25:D25"/>
    <mergeCell ref="C26:D26"/>
    <mergeCell ref="C27:D27"/>
    <mergeCell ref="C29:D29"/>
    <mergeCell ref="C30:D30"/>
    <mergeCell ref="B2:D2"/>
    <mergeCell ref="B3:D3"/>
    <mergeCell ref="B4:D4"/>
    <mergeCell ref="B5:D5"/>
    <mergeCell ref="B6:D6"/>
    <mergeCell ref="B7:D7"/>
    <mergeCell ref="B31:D31"/>
    <mergeCell ref="B32:D32"/>
  </mergeCells>
  <pageMargins left="0.699999988079071" right="0.699999988079071" top="0.75" bottom="0.75" header="0.30000001192092896" footer="0.30000001192092896"/>
  <pageSetup paperSize="8" fitToWidth="1" fitToHeight="0" orientation="landscape"/>
  <rowBreaks count="1" manualBreakCount="1">
    <brk id="35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showGridLines="0" topLeftCell="A30" workbookViewId="0">
      <selection activeCell="C30" sqref="C30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SE13 — Comparar preços internos e ofertas externas</t>
        </is>
      </c>
      <c r="B1" s="8"/>
      <c r="C1" s="8"/>
      <c r="D1" s="9"/>
    </row>
    <row r="2" ht="45" customHeight="1">
      <c r="A2" s="12" t="s">
        <v>162</v>
      </c>
      <c r="B2" s="13" t="inlineStr">
        <is>
          <t xml:space="preserve">SE — Comparar preços internos e ofertas externas.</t>
        </is>
      </c>
      <c r="C2" s="14"/>
      <c r="D2" s="15"/>
    </row>
    <row r="3" ht="72" customHeight="1">
      <c r="A3" s="12" t="s">
        <v>107</v>
      </c>
      <c r="B3" s="13" t="inlineStr">
        <is>
          <t xml:space="preserve">Captura real da saída na aplicação local, com dados de demonstração. Campos separados por ponto e vírgula são distintos; D registra a quantidade por linha. Outros canais do mesmo processo não duplicam a contagem.</t>
        </is>
      </c>
      <c r="C3" s="14"/>
      <c r="D3" s="15"/>
    </row>
    <row r="4" ht="57" customHeight="1">
      <c r="A4" s="12" t="s">
        <v>227</v>
      </c>
      <c r="B4" s="13" t="inlineStr">
        <is>
          <t xml:space="preserve">A02: loja, ativo, código de barras, SKU, unidade e preço. X02: GTIN, fornecedor, SKU externo, unidade, preço cotado e atualização; demais campos recebidos são validados pelo cliente.</t>
        </is>
      </c>
      <c r="C4" s="14"/>
      <c r="D4" s="15"/>
    </row>
    <row r="5" ht="57" customHeight="1">
      <c r="A5" s="12" t="s">
        <v>229</v>
      </c>
      <c r="B5" s="13" t="inlineStr">
        <is>
          <t xml:space="preserve">Diferença = cotação - preço interno. Percentual = diferença / preço interno x 100, arredondado a duas casas. Preço interno zero: percentual não aplicável. Cruza GTIN e unidade dos produtos ativos da loja, sem gravar dados.</t>
        </is>
      </c>
      <c r="C5" s="14"/>
      <c r="D5" s="15"/>
    </row>
    <row r="6" ht="45" customHeight="1">
      <c r="A6" s="12" t="s">
        <v>258</v>
      </c>
      <c r="B6" s="13" t="inlineStr">
        <is>
          <t xml:space="preserve">SE: produz dados derivados, não apenas dados recuperados. Entrada: GTIN, código do fornecedor.</t>
        </is>
      </c>
      <c r="C6" s="14"/>
      <c r="D6" s="15"/>
    </row>
    <row r="7" ht="22.5" customHeight="1">
      <c r="A7" s="12" t="s">
        <v>171</v>
      </c>
      <c r="B7" s="13" t="inlineStr">
        <is>
          <t xml:space="preserve">A02 Produtos; X02 Ofertas externas</t>
        </is>
      </c>
      <c r="C7" s="14"/>
      <c r="D7" s="15"/>
    </row>
    <row r="8" ht="19.5" customHeight="1"/>
    <row r="9" ht="20" customHeight="1">
      <c r="A9" s="16" t="s">
        <v>173</v>
      </c>
      <c r="B9" s="16" t="s">
        <v>174</v>
      </c>
      <c r="C9" s="16" t="s">
        <v>175</v>
      </c>
      <c r="D9" s="16" t="s">
        <v>176</v>
      </c>
    </row>
    <row r="10" ht="25.5" customHeight="1">
      <c r="A10" s="12" t="inlineStr">
        <is>
          <t xml:space="preserve">Interface</t>
        </is>
      </c>
      <c r="B10" s="12" t="inlineStr">
        <is>
          <t xml:space="preserve">GTIN; código do fornecedor</t>
        </is>
      </c>
      <c r="C10" s="12" t="inlineStr">
        <is>
          <t xml:space="preserve">Entrada e saída</t>
        </is>
      </c>
      <c r="D10" s="12">
        <v>2</v>
      </c>
    </row>
    <row r="11" ht="25.5" customHeight="1">
      <c r="A11" s="12" t="inlineStr">
        <is>
          <t xml:space="preserve">Interface</t>
        </is>
      </c>
      <c r="B11" s="12" t="inlineStr">
        <is>
          <t xml:space="preserve">SKU interno; SKU externo</t>
        </is>
      </c>
      <c r="C11" s="12" t="inlineStr">
        <is>
          <t xml:space="preserve">Saída</t>
        </is>
      </c>
      <c r="D11" s="12">
        <v>2</v>
      </c>
    </row>
    <row r="12" ht="25.5" customHeight="1">
      <c r="A12" s="12" t="inlineStr">
        <is>
          <t xml:space="preserve">Interface</t>
        </is>
      </c>
      <c r="B12" s="12" t="inlineStr">
        <is>
          <t xml:space="preserve">unidade; preço interno</t>
        </is>
      </c>
      <c r="C12" s="12" t="inlineStr">
        <is>
          <t xml:space="preserve">Saída</t>
        </is>
      </c>
      <c r="D12" s="12">
        <v>2</v>
      </c>
    </row>
    <row r="13" ht="25.5" customHeight="1">
      <c r="A13" s="12" t="inlineStr">
        <is>
          <t xml:space="preserve">Interface</t>
        </is>
      </c>
      <c r="B13" s="12" t="inlineStr">
        <is>
          <t xml:space="preserve">preço cotado; diferença monetária</t>
        </is>
      </c>
      <c r="C13" s="12" t="inlineStr">
        <is>
          <t xml:space="preserve">Saída</t>
        </is>
      </c>
      <c r="D13" s="12">
        <v>2</v>
      </c>
    </row>
    <row r="14" ht="25.5" customHeight="1">
      <c r="A14" s="12" t="inlineStr">
        <is>
          <t xml:space="preserve">Interface</t>
        </is>
      </c>
      <c r="B14" s="12" t="inlineStr">
        <is>
          <t xml:space="preserve">diferença percentual</t>
        </is>
      </c>
      <c r="C14" s="12" t="inlineStr">
        <is>
          <t xml:space="preserve">Saída</t>
        </is>
      </c>
      <c r="D14" s="12">
        <v>1</v>
      </c>
    </row>
    <row r="15" ht="25.5" customHeight="1">
      <c r="A15" s="12" t="inlineStr">
        <is>
          <t xml:space="preserve">Interface</t>
        </is>
      </c>
      <c r="B15" s="12" t="inlineStr">
        <is>
          <t xml:space="preserve">data de atualização</t>
        </is>
      </c>
      <c r="C15" s="12" t="inlineStr">
        <is>
          <t xml:space="preserve">Saída</t>
        </is>
      </c>
      <c r="D15" s="12">
        <v>1</v>
      </c>
    </row>
    <row r="16" ht="72" customHeight="1">
      <c r="A16" s="12" t="inlineStr">
        <is>
          <t xml:space="preserve">Interface</t>
        </is>
      </c>
      <c r="B16" s="12" t="inlineStr">
        <is>
          <t xml:space="preserve">acionamento</t>
        </is>
      </c>
      <c r="C16" s="12" t="inlineStr">
        <is>
          <t xml:space="preserve">Controle</t>
        </is>
      </c>
      <c r="D16" s="12">
        <v>1</v>
      </c>
    </row>
    <row r="17" ht="38" customHeight="1">
      <c r="A17" s="12" t="inlineStr">
        <is>
          <t xml:space="preserve">Interface</t>
        </is>
      </c>
      <c r="B17" s="12" t="inlineStr">
        <is>
          <t xml:space="preserve">mensagem de resultado</t>
        </is>
      </c>
      <c r="C17" s="12" t="inlineStr">
        <is>
          <t xml:space="preserve">Controle</t>
        </is>
      </c>
      <c r="D17" s="12">
        <v>1</v>
      </c>
    </row>
    <row r="18" ht="19.5" customHeight="1"/>
    <row r="19" ht="33" customHeight="1">
      <c r="A19" s="16" t="s">
        <v>171</v>
      </c>
      <c r="B19" s="16" t="s">
        <v>185</v>
      </c>
      <c r="C19" s="16" t="s">
        <v>186</v>
      </c>
    </row>
    <row r="20" ht="33" customHeight="1">
      <c r="A20" s="12" t="inlineStr">
        <is>
          <t xml:space="preserve">A02</t>
        </is>
      </c>
      <c r="B20" s="12" t="inlineStr">
        <is>
          <t xml:space="preserve">Produtos</t>
        </is>
      </c>
      <c r="C20" s="13" t="inlineStr">
        <is>
          <t xml:space="preserve">Lido / mantido conforme descrição</t>
        </is>
      </c>
      <c r="D20" s="15"/>
    </row>
    <row r="21" ht="33" customHeight="1">
      <c r="A21" s="12" t="inlineStr">
        <is>
          <t xml:space="preserve">X02</t>
        </is>
      </c>
      <c r="B21" s="12" t="inlineStr">
        <is>
          <t xml:space="preserve">Ofertas externas</t>
        </is>
      </c>
      <c r="C21" s="13" t="inlineStr">
        <is>
          <t xml:space="preserve">Lido / mantido conforme descrição</t>
        </is>
      </c>
      <c r="D21" s="15"/>
    </row>
    <row r="22" ht="19.5" customHeight="1"/>
    <row r="23" ht="20" customHeight="1">
      <c r="A23" s="12" t="s">
        <v>102</v>
      </c>
      <c r="B23" s="12" t="s">
        <v>171</v>
      </c>
      <c r="C23" s="13">
        <f>COUNTA(A20:A21)</f>
        <v>2</v>
      </c>
      <c r="D23" s="15"/>
    </row>
    <row r="24" ht="20" customHeight="1">
      <c r="A24" s="12" t="s">
        <v>102</v>
      </c>
      <c r="B24" s="12" t="s">
        <v>104</v>
      </c>
      <c r="C24" s="13">
        <f>SUM(D10:D17)</f>
        <v>12</v>
      </c>
      <c r="D24" s="15"/>
    </row>
    <row r="25" ht="33" customHeight="1">
      <c r="A25" s="12" t="s">
        <v>105</v>
      </c>
      <c r="B25" s="13" t="str">
        <f>IF(OR(NOT(ISNUMBER(C23)),NOT(ISNUMBER(C24)),C23&lt;=0,C24&lt;=0),"Dados pendentes",IF(C24&lt;=5,IF(C23&lt;=3,"Simples","Moderado"),IF(C24&lt;=19,IF(C23&lt;=1,"Simples",IF(C23&lt;=3,"Moderado","Complexo")),IF(C23&lt;=1,"Moderado","Complexo"))))</f>
        <v>Moderado</v>
      </c>
      <c r="C25" s="14"/>
      <c r="D25" s="15"/>
    </row>
    <row r="26" ht="22.5" customHeight="1">
      <c r="A26" s="12" t="s">
        <v>106</v>
      </c>
      <c r="B26" s="13">
        <f>IF(B25="Simples",4,IF(B25="Moderado",5,IF(B25="Complexo",7,"Dados pendentes")))</f>
        <v>5</v>
      </c>
      <c r="C26" s="14"/>
      <c r="D26" s="15"/>
    </row>
    <row r="30" ht="30" customHeight="1"/>
    <row r="31" ht="57" customHeight="1"/>
    <row r="32" ht="32" customHeight="1"/>
    <row r="33" ht="38" customHeight="1"/>
    <row r="34" ht="34" customHeight="1"/>
    <row r="35" ht="34" customHeight="1"/>
    <row r="36" ht="34" customHeight="1"/>
    <row r="37" ht="34" customHeight="1"/>
    <row r="38" ht="34" customHeight="1"/>
    <row r="39" ht="34" customHeight="1"/>
    <row r="40" ht="38" customHeight="1"/>
    <row r="41" ht="32" customHeight="1"/>
    <row r="42" ht="32" customHeight="1"/>
    <row r="43" ht="32" customHeight="1"/>
    <row r="44" ht="30" customHeight="1"/>
    <row r="45" ht="38" customHeight="1"/>
    <row r="46" ht="32" customHeight="1"/>
    <row r="47" ht="32" customHeight="1"/>
    <row r="48" ht="32" customHeight="1"/>
    <row r="49" ht="55" customHeight="1"/>
  </sheetData>
  <mergeCells count="13">
    <mergeCell ref="A1:D1"/>
    <mergeCell ref="C20:D20"/>
    <mergeCell ref="C21:D21"/>
    <mergeCell ref="C23:D23"/>
    <mergeCell ref="C24:D24"/>
    <mergeCell ref="B2:D2"/>
    <mergeCell ref="B3:D3"/>
    <mergeCell ref="B4:D4"/>
    <mergeCell ref="B5:D5"/>
    <mergeCell ref="B6:D6"/>
    <mergeCell ref="B7:D7"/>
    <mergeCell ref="B25:D25"/>
    <mergeCell ref="B26:D26"/>
  </mergeCells>
  <pageMargins left="0.699999988079071" right="0.699999988079071" top="0.75" bottom="0.75" header="0.30000001192092896" footer="0.30000001192092896"/>
  <pageSetup paperSize="8" fitToWidth="1" fitToHeight="0" orientation="landscape"/>
  <rowBreaks count="1" manualBreakCount="1">
    <brk id="29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6"/>
  <sheetViews>
    <sheetView showGridLines="0" topLeftCell="A16" workbookViewId="0">
      <selection activeCell="G50" sqref="G50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CE04 — Consultar fornecedores externos</t>
        </is>
      </c>
      <c r="B1" s="8"/>
      <c r="C1" s="8"/>
      <c r="D1" s="9"/>
    </row>
    <row r="2" ht="33" customHeight="1">
      <c r="A2" s="12" t="s">
        <v>162</v>
      </c>
      <c r="B2" s="13" t="inlineStr">
        <is>
          <t xml:space="preserve">CE — Consultar fornecedores externos.</t>
        </is>
      </c>
      <c r="C2" s="14"/>
      <c r="D2" s="15"/>
    </row>
    <row r="3" ht="72" customHeight="1">
      <c r="A3" s="12" t="s">
        <v>107</v>
      </c>
      <c r="B3" s="13" t="inlineStr">
        <is>
          <t xml:space="preserve">Capturas reais: filtros preenchidos antes de consultar e resultado após enviar a consulta. Na imagem de entrada, a tabela ainda corresponde à consulta anterior. Mesmo processo, sem derivação ou manutenção. Dados de demonstração.</t>
        </is>
      </c>
      <c r="C3" s="14"/>
      <c r="D3" s="15"/>
    </row>
    <row r="4" ht="45" customHeight="1">
      <c r="A4" s="12" t="s">
        <v>268</v>
      </c>
      <c r="B4" s="13" t="inlineStr">
        <is>
          <t xml:space="preserve">Entrada: filtro código, nome ou documento. Filtros opcionais. Entrada e resultado pertencem à mesma consulta.</t>
        </is>
      </c>
      <c r="C4" s="14"/>
      <c r="D4" s="15"/>
    </row>
    <row r="5" ht="45" customHeight="1">
      <c r="A5" s="12" t="s">
        <v>270</v>
      </c>
      <c r="B5" s="13" t="inlineStr">
        <is>
          <t xml:space="preserve">X01 Fornecedores externos. Saída: código, nome, documento, e-mail, telefone.</t>
        </is>
      </c>
      <c r="C5" s="14"/>
      <c r="D5" s="15"/>
    </row>
    <row r="6" ht="57" customHeight="1">
      <c r="A6" s="12" t="s">
        <v>272</v>
      </c>
      <c r="B6" s="13" t="inlineStr">
        <is>
          <t xml:space="preserve">CE sem cálculo nem manutenção. Entrada: 3 TD; saída sem repetição: 5 TD. Classificar separadamente e usar a maior complexidade: simples, 3 PF. Vazio: mensagem de resultado.</t>
        </is>
      </c>
      <c r="C6" s="14"/>
      <c r="D6" s="15"/>
    </row>
    <row r="7" ht="22.5" customHeight="1">
      <c r="A7" s="12" t="s">
        <v>171</v>
      </c>
      <c r="B7" s="13" t="inlineStr">
        <is>
          <t xml:space="preserve">X01 Fornecedores externos</t>
        </is>
      </c>
      <c r="C7" s="14"/>
      <c r="D7" s="15"/>
    </row>
    <row r="8" ht="19.5" customHeight="1"/>
    <row r="9" ht="20" customHeight="1">
      <c r="A9" s="16" t="s">
        <v>173</v>
      </c>
      <c r="B9" s="16" t="s">
        <v>174</v>
      </c>
      <c r="C9" s="16" t="s">
        <v>175</v>
      </c>
      <c r="D9" s="16" t="s">
        <v>176</v>
      </c>
    </row>
    <row r="10" ht="25.5" customHeight="1">
      <c r="A10" s="12" t="inlineStr">
        <is>
          <t xml:space="preserve">Interface</t>
        </is>
      </c>
      <c r="B10" s="12" t="inlineStr">
        <is>
          <t xml:space="preserve">filtro código, nome ou documento</t>
        </is>
      </c>
      <c r="C10" s="12" t="inlineStr">
        <is>
          <t xml:space="preserve">Entrada</t>
        </is>
      </c>
      <c r="D10" s="12">
        <v>1</v>
      </c>
    </row>
    <row r="11" ht="25.5" customHeight="1">
      <c r="A11" s="12" t="inlineStr">
        <is>
          <t xml:space="preserve">Interface</t>
        </is>
      </c>
      <c r="B11" s="12" t="inlineStr">
        <is>
          <t xml:space="preserve">código</t>
        </is>
      </c>
      <c r="C11" s="12" t="inlineStr">
        <is>
          <t xml:space="preserve">Saída</t>
        </is>
      </c>
      <c r="D11" s="12">
        <v>1</v>
      </c>
    </row>
    <row r="12" ht="25.5" customHeight="1">
      <c r="A12" s="12" t="inlineStr">
        <is>
          <t xml:space="preserve">Interface</t>
        </is>
      </c>
      <c r="B12" s="12" t="inlineStr">
        <is>
          <t xml:space="preserve">nome</t>
        </is>
      </c>
      <c r="C12" s="12" t="inlineStr">
        <is>
          <t xml:space="preserve">Saída</t>
        </is>
      </c>
      <c r="D12" s="12">
        <v>1</v>
      </c>
    </row>
    <row r="13" ht="25.5" customHeight="1">
      <c r="A13" s="12" t="inlineStr">
        <is>
          <t xml:space="preserve">Interface</t>
        </is>
      </c>
      <c r="B13" s="12" t="inlineStr">
        <is>
          <t xml:space="preserve">documento</t>
        </is>
      </c>
      <c r="C13" s="12" t="inlineStr">
        <is>
          <t xml:space="preserve">Saída</t>
        </is>
      </c>
      <c r="D13" s="12">
        <v>1</v>
      </c>
    </row>
    <row r="14" ht="38" customHeight="1">
      <c r="A14" s="12" t="inlineStr">
        <is>
          <t xml:space="preserve">Interface</t>
        </is>
      </c>
      <c r="B14" s="12" t="inlineStr">
        <is>
          <t xml:space="preserve">e-mail</t>
        </is>
      </c>
      <c r="C14" s="12" t="inlineStr">
        <is>
          <t xml:space="preserve">Saída</t>
        </is>
      </c>
      <c r="D14" s="12">
        <v>1</v>
      </c>
    </row>
    <row r="15" ht="25.5" customHeight="1">
      <c r="A15" s="12" t="inlineStr">
        <is>
          <t xml:space="preserve">Interface</t>
        </is>
      </c>
      <c r="B15" s="12" t="inlineStr">
        <is>
          <t xml:space="preserve">telefone</t>
        </is>
      </c>
      <c r="C15" s="12" t="inlineStr">
        <is>
          <t xml:space="preserve">Saída</t>
        </is>
      </c>
      <c r="D15" s="12">
        <v>1</v>
      </c>
    </row>
    <row r="16" ht="72" customHeight="1">
      <c r="A16" s="12" t="inlineStr">
        <is>
          <t xml:space="preserve">Interface</t>
        </is>
      </c>
      <c r="B16" s="12" t="inlineStr">
        <is>
          <t xml:space="preserve">acionamento</t>
        </is>
      </c>
      <c r="C16" s="12" t="inlineStr">
        <is>
          <t xml:space="preserve">Controle</t>
        </is>
      </c>
      <c r="D16" s="12">
        <v>1</v>
      </c>
    </row>
    <row r="17" ht="25.5" customHeight="1">
      <c r="A17" s="12" t="inlineStr">
        <is>
          <t xml:space="preserve">Interface</t>
        </is>
      </c>
      <c r="B17" s="12" t="inlineStr">
        <is>
          <t xml:space="preserve">mensagem de resultado</t>
        </is>
      </c>
      <c r="C17" s="12" t="inlineStr">
        <is>
          <t xml:space="preserve">Controle</t>
        </is>
      </c>
      <c r="D17" s="12">
        <v>1</v>
      </c>
    </row>
    <row r="18" ht="33" customHeight="1">
      <c r="A18" s="12"/>
      <c r="B18" s="12"/>
      <c r="C18" s="12"/>
      <c r="D18" s="12">
        <v>0</v>
      </c>
    </row>
    <row r="19" ht="19.5" customHeight="1"/>
    <row r="20" ht="33" customHeight="1">
      <c r="A20" s="16" t="s">
        <v>171</v>
      </c>
      <c r="B20" s="16" t="s">
        <v>185</v>
      </c>
      <c r="C20" s="16" t="s">
        <v>186</v>
      </c>
    </row>
    <row r="21" ht="33" customHeight="1">
      <c r="A21" s="12" t="inlineStr">
        <is>
          <t xml:space="preserve">X01</t>
        </is>
      </c>
      <c r="B21" s="12" t="inlineStr">
        <is>
          <t xml:space="preserve">Fornecedores externos</t>
        </is>
      </c>
      <c r="C21" s="13" t="inlineStr">
        <is>
          <t xml:space="preserve">Lido / mantido conforme descrição</t>
        </is>
      </c>
      <c r="D21" s="15"/>
    </row>
    <row r="22" ht="19.5" customHeight="1"/>
    <row r="23" ht="20" customHeight="1">
      <c r="A23" s="12" t="s">
        <v>102</v>
      </c>
      <c r="B23" s="12" t="s">
        <v>171</v>
      </c>
      <c r="C23" s="13">
        <f>COUNTA(A21:A21)</f>
        <v>1</v>
      </c>
      <c r="D23" s="15"/>
    </row>
    <row r="24" ht="20" customHeight="1">
      <c r="A24" s="12" t="s">
        <v>102</v>
      </c>
      <c r="B24" s="12" t="s">
        <v>104</v>
      </c>
      <c r="C24" s="13">
        <f>SUM(D10:D18)</f>
        <v>8</v>
      </c>
      <c r="D24" s="15"/>
    </row>
    <row r="25" ht="33" customHeight="1">
      <c r="A25" s="12" t="s">
        <v>105</v>
      </c>
      <c r="B25" s="13" t="str">
        <f>IF(OR(IF(OR(NOT(ISNUMBER(C23)),NOT(ISNUMBER(3)),C23&lt;=0,3&lt;=0),"Dados pendentes",IF(3&lt;=4,IF(C23&lt;=2,"Simples","Moderado"),IF(3&lt;=15,IF(C23&lt;=1,"Simples",IF(C23=2,"Moderado","Complexo")),IF(C23&lt;=1,"Moderado","Complexo"))))="Complexo",IF(OR(NOT(ISNUMBER(C23)),NOT(ISNUMBER(5)),C23&lt;=0,5&lt;=0),"Dados pendentes",IF(5&lt;=5,IF(C23&lt;=3,"Simples","Moderado"),IF(5&lt;=19,IF(C23&lt;=1,"Simples",IF(C23&lt;=3,"Moderado","Complexo")),IF(C23&lt;=1,"Moderado","Complexo"))))="Complexo"),"Complexo",IF(OR(IF(OR(NOT(ISNUMBER(C23)),NOT(ISNUMBER(3)),C23&lt;=0,3&lt;=0),"Dados pendentes",IF(3&lt;=4,IF(C23&lt;=2,"Simples","Moderado"),IF(3&lt;=15,IF(C23&lt;=1,"Simples",IF(C23=2,"Moderado","Complexo")),IF(C23&lt;=1,"Moderado","Complexo"))))="Moderado",IF(OR(NOT(ISNUMBER(C23)),NOT(ISNUMBER(5)),C23&lt;=0,5&lt;=0),"Dados pendentes",IF(5&lt;=5,IF(C23&lt;=3,"Simples","Moderado"),IF(5&lt;=19,IF(C23&lt;=1,"Simples",IF(C23&lt;=3,"Moderado","Complexo")),IF(C23&lt;=1,"Moderado","Complexo"))))="Moderado"),"Moderado","Simples"))</f>
        <v>Simples</v>
      </c>
      <c r="C25" s="14"/>
      <c r="D25" s="15"/>
    </row>
    <row r="26" ht="22.5" customHeight="1">
      <c r="A26" s="12" t="s">
        <v>106</v>
      </c>
      <c r="B26" s="13">
        <f>IF(B25="Simples",3,IF(B25="Moderado",4,IF(B25="Complexo",6,"Dados pendentes")))</f>
        <v>3</v>
      </c>
      <c r="C26" s="14"/>
      <c r="D26" s="15"/>
    </row>
    <row r="27" ht="19.5" customHeight="1"/>
    <row r="28" ht="19.5" customHeight="1"/>
    <row r="29" ht="38" customHeight="1"/>
    <row r="41" ht="72" customHeight="1"/>
  </sheetData>
  <mergeCells count="12">
    <mergeCell ref="A1:D1"/>
    <mergeCell ref="C21:D21"/>
    <mergeCell ref="C23:D23"/>
    <mergeCell ref="C24:D24"/>
    <mergeCell ref="B2:D2"/>
    <mergeCell ref="B3:D3"/>
    <mergeCell ref="B4:D4"/>
    <mergeCell ref="B5:D5"/>
    <mergeCell ref="B6:D6"/>
    <mergeCell ref="B7:D7"/>
    <mergeCell ref="B25:D25"/>
    <mergeCell ref="B26:D26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showGridLines="0" topLeftCell="A24" workbookViewId="0">
      <selection activeCell="G50" sqref="G50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inlineStr">
        <is>
          <t xml:space="preserve">CE12 — Consultar ofertas externas</t>
        </is>
      </c>
      <c r="B1" s="8"/>
      <c r="C1" s="8"/>
      <c r="D1" s="9"/>
    </row>
    <row r="2" ht="33" customHeight="1">
      <c r="A2" s="12" t="s">
        <v>162</v>
      </c>
      <c r="B2" s="13" t="inlineStr">
        <is>
          <t xml:space="preserve">CE — Consultar ofertas externas.</t>
        </is>
      </c>
      <c r="C2" s="14"/>
      <c r="D2" s="15"/>
    </row>
    <row r="3" ht="72" customHeight="1">
      <c r="A3" s="12" t="s">
        <v>107</v>
      </c>
      <c r="B3" s="13" t="inlineStr">
        <is>
          <t xml:space="preserve">Capturas reais: filtros preenchidos antes de consultar e resultado após enviar a consulta. Na imagem de entrada, a tabela ainda corresponde à consulta anterior. Mesmo processo, sem derivação ou manutenção. Dados de demonstração.</t>
        </is>
      </c>
      <c r="C3" s="14"/>
      <c r="D3" s="15"/>
    </row>
    <row r="4" ht="45" customHeight="1">
      <c r="A4" s="12" t="s">
        <v>268</v>
      </c>
      <c r="B4" s="13" t="inlineStr">
        <is>
          <t xml:space="preserve">Entrada: GTIN, código do fornecedor. Filtros opcionais. Entrada e resultado pertencem à mesma consulta.</t>
        </is>
      </c>
      <c r="C4" s="14"/>
      <c r="D4" s="15"/>
    </row>
    <row r="5" ht="57" customHeight="1">
      <c r="A5" s="12" t="s">
        <v>270</v>
      </c>
      <c r="B5" s="13" t="inlineStr">
        <is>
          <t xml:space="preserve">X02 Ofertas externas. Saída: GTIN, código do fornecedor, SKU externo, descrição, marca, unidade, preço cotado, disponibilidade, data de atualização.</t>
        </is>
      </c>
      <c r="C5" s="14"/>
      <c r="D5" s="15"/>
    </row>
    <row r="6" ht="45" customHeight="1">
      <c r="A6" s="12" t="s">
        <v>272</v>
      </c>
      <c r="B6" s="13" t="inlineStr">
        <is>
          <t xml:space="preserve">CE sem cálculo nem manutenção. Entrada: 4 TD; saída sem repetição: 7 TD. Classificar separadamente e usar a maior complexidade: simples, 3 PF. Vazio: mensagem de resultado.</t>
        </is>
      </c>
      <c r="C6" s="14"/>
      <c r="D6" s="15"/>
    </row>
    <row r="7" ht="22.5" customHeight="1">
      <c r="A7" s="12" t="s">
        <v>171</v>
      </c>
      <c r="B7" s="13" t="inlineStr">
        <is>
          <t xml:space="preserve">X02 Ofertas externas</t>
        </is>
      </c>
      <c r="C7" s="14"/>
      <c r="D7" s="15"/>
    </row>
    <row r="8" ht="19.5" customHeight="1"/>
    <row r="9" ht="20" customHeight="1">
      <c r="A9" s="16" t="s">
        <v>173</v>
      </c>
      <c r="B9" s="16" t="s">
        <v>174</v>
      </c>
      <c r="C9" s="16" t="s">
        <v>175</v>
      </c>
      <c r="D9" s="16" t="s">
        <v>176</v>
      </c>
    </row>
    <row r="10" ht="25.5" customHeight="1">
      <c r="A10" s="12" t="inlineStr">
        <is>
          <t xml:space="preserve">Interface</t>
        </is>
      </c>
      <c r="B10" s="12" t="inlineStr">
        <is>
          <t xml:space="preserve">GTIN; código do fornecedor</t>
        </is>
      </c>
      <c r="C10" s="12" t="inlineStr">
        <is>
          <t xml:space="preserve">Entrada e saída</t>
        </is>
      </c>
      <c r="D10" s="12">
        <v>2</v>
      </c>
    </row>
    <row r="11" ht="25.5" customHeight="1">
      <c r="A11" s="12" t="inlineStr">
        <is>
          <t xml:space="preserve">Interface</t>
        </is>
      </c>
      <c r="B11" s="12" t="inlineStr">
        <is>
          <t xml:space="preserve">SKU externo; descrição</t>
        </is>
      </c>
      <c r="C11" s="12" t="inlineStr">
        <is>
          <t xml:space="preserve">Saída</t>
        </is>
      </c>
      <c r="D11" s="12">
        <v>2</v>
      </c>
    </row>
    <row r="12" ht="38" customHeight="1">
      <c r="A12" s="12" t="inlineStr">
        <is>
          <t xml:space="preserve">Interface</t>
        </is>
      </c>
      <c r="B12" s="12" t="inlineStr">
        <is>
          <t xml:space="preserve">marca; unidade</t>
        </is>
      </c>
      <c r="C12" s="12" t="inlineStr">
        <is>
          <t xml:space="preserve">Saída</t>
        </is>
      </c>
      <c r="D12" s="12">
        <v>2</v>
      </c>
    </row>
    <row r="13" ht="25.5" customHeight="1">
      <c r="A13" s="12" t="inlineStr">
        <is>
          <t xml:space="preserve">Interface</t>
        </is>
      </c>
      <c r="B13" s="12" t="inlineStr">
        <is>
          <t xml:space="preserve">preço cotado; disponibilidade</t>
        </is>
      </c>
      <c r="C13" s="12" t="inlineStr">
        <is>
          <t xml:space="preserve">Saída</t>
        </is>
      </c>
      <c r="D13" s="12">
        <v>2</v>
      </c>
    </row>
    <row r="14" ht="25.5" customHeight="1">
      <c r="A14" s="12" t="inlineStr">
        <is>
          <t xml:space="preserve">Interface</t>
        </is>
      </c>
      <c r="B14" s="12" t="inlineStr">
        <is>
          <t xml:space="preserve">data de atualização</t>
        </is>
      </c>
      <c r="C14" s="12" t="inlineStr">
        <is>
          <t xml:space="preserve">Saída</t>
        </is>
      </c>
      <c r="D14" s="12">
        <v>1</v>
      </c>
    </row>
    <row r="15" ht="25.5" customHeight="1">
      <c r="A15" s="12" t="inlineStr">
        <is>
          <t xml:space="preserve">Interface</t>
        </is>
      </c>
      <c r="B15" s="12" t="inlineStr">
        <is>
          <t xml:space="preserve">acionamento</t>
        </is>
      </c>
      <c r="C15" s="12" t="inlineStr">
        <is>
          <t xml:space="preserve">Controle</t>
        </is>
      </c>
      <c r="D15" s="12">
        <v>1</v>
      </c>
    </row>
    <row r="16" ht="72" customHeight="1">
      <c r="A16" s="12" t="inlineStr">
        <is>
          <t xml:space="preserve">Interface</t>
        </is>
      </c>
      <c r="B16" s="12" t="inlineStr">
        <is>
          <t xml:space="preserve">mensagem de resultado</t>
        </is>
      </c>
      <c r="C16" s="12" t="inlineStr">
        <is>
          <t xml:space="preserve">Controle</t>
        </is>
      </c>
      <c r="D16" s="12">
        <v>1</v>
      </c>
    </row>
    <row r="17" ht="19.5" customHeight="1"/>
    <row r="18" ht="33" customHeight="1">
      <c r="A18" s="16" t="s">
        <v>171</v>
      </c>
      <c r="B18" s="16" t="s">
        <v>185</v>
      </c>
      <c r="C18" s="16" t="s">
        <v>186</v>
      </c>
    </row>
    <row r="19" ht="33" customHeight="1">
      <c r="A19" s="12" t="inlineStr">
        <is>
          <t xml:space="preserve">X02</t>
        </is>
      </c>
      <c r="B19" s="12" t="inlineStr">
        <is>
          <t xml:space="preserve">Ofertas externas</t>
        </is>
      </c>
      <c r="C19" s="13" t="inlineStr">
        <is>
          <t xml:space="preserve">Lido / mantido conforme descrição</t>
        </is>
      </c>
      <c r="D19" s="15"/>
    </row>
    <row r="20" ht="33" customHeight="1">
      <c r="A20" s="12"/>
      <c r="B20" s="12"/>
      <c r="C20" s="13"/>
      <c r="D20" s="15"/>
    </row>
    <row r="21" ht="19.5" customHeight="1"/>
    <row r="22" ht="20" customHeight="1">
      <c r="A22" s="12" t="s">
        <v>102</v>
      </c>
      <c r="B22" s="12" t="s">
        <v>171</v>
      </c>
      <c r="C22" s="13">
        <f>COUNTA(A19:A20)</f>
        <v>1</v>
      </c>
      <c r="D22" s="15"/>
    </row>
    <row r="23" ht="20" customHeight="1">
      <c r="A23" s="12" t="s">
        <v>102</v>
      </c>
      <c r="B23" s="12" t="s">
        <v>104</v>
      </c>
      <c r="C23" s="13">
        <f>SUM(D10:D16)</f>
        <v>11</v>
      </c>
      <c r="D23" s="15"/>
    </row>
    <row r="24" ht="33" customHeight="1">
      <c r="A24" s="12" t="s">
        <v>105</v>
      </c>
      <c r="B24" s="13" t="str">
        <f>IF(OR(IF(OR(NOT(ISNUMBER(C22)),NOT(ISNUMBER(4)),C22&lt;=0,4&lt;=0),"Dados pendentes",IF(4&lt;=4,IF(C22&lt;=2,"Simples","Moderado"),IF(4&lt;=15,IF(C22&lt;=1,"Simples",IF(C22=2,"Moderado","Complexo")),IF(C22&lt;=1,"Moderado","Complexo"))))="Complexo",IF(OR(NOT(ISNUMBER(C22)),NOT(ISNUMBER(7)),C22&lt;=0,7&lt;=0),"Dados pendentes",IF(7&lt;=5,IF(C22&lt;=3,"Simples","Moderado"),IF(7&lt;=19,IF(C22&lt;=1,"Simples",IF(C22&lt;=3,"Moderado","Complexo")),IF(C22&lt;=1,"Moderado","Complexo"))))="Complexo"),"Complexo",IF(OR(IF(OR(NOT(ISNUMBER(C22)),NOT(ISNUMBER(4)),C22&lt;=0,4&lt;=0),"Dados pendentes",IF(4&lt;=4,IF(C22&lt;=2,"Simples","Moderado"),IF(4&lt;=15,IF(C22&lt;=1,"Simples",IF(C22=2,"Moderado","Complexo")),IF(C22&lt;=1,"Moderado","Complexo"))))="Moderado",IF(OR(NOT(ISNUMBER(C22)),NOT(ISNUMBER(7)),C22&lt;=0,7&lt;=0),"Dados pendentes",IF(7&lt;=5,IF(C22&lt;=3,"Simples","Moderado"),IF(7&lt;=19,IF(C22&lt;=1,"Simples",IF(C22&lt;=3,"Moderado","Complexo")),IF(C22&lt;=1,"Moderado","Complexo"))))="Moderado"),"Moderado","Simples"))</f>
        <v>Simples</v>
      </c>
      <c r="C24" s="14"/>
      <c r="D24" s="15"/>
    </row>
    <row r="25" ht="22.5" customHeight="1">
      <c r="A25" s="12" t="s">
        <v>106</v>
      </c>
      <c r="B25" s="13">
        <f>IF(B24="Simples",3,IF(B24="Moderado",4,IF(B24="Complexo",6,"Dados pendentes")))</f>
        <v>3</v>
      </c>
      <c r="C25" s="14"/>
      <c r="D25" s="15"/>
    </row>
    <row r="26" ht="19.5" customHeight="1"/>
    <row r="27" ht="19.5" customHeight="1"/>
    <row r="28" ht="31.5" customHeight="1"/>
    <row r="29" ht="38" customHeight="1"/>
    <row r="41" ht="72" customHeight="1"/>
  </sheetData>
  <mergeCells count="13">
    <mergeCell ref="A1:D1"/>
    <mergeCell ref="C19:D19"/>
    <mergeCell ref="C20:D20"/>
    <mergeCell ref="C22:D22"/>
    <mergeCell ref="C23:D23"/>
    <mergeCell ref="B2:D2"/>
    <mergeCell ref="B3:D3"/>
    <mergeCell ref="B4:D4"/>
    <mergeCell ref="B5:D5"/>
    <mergeCell ref="B6:D6"/>
    <mergeCell ref="B7:D7"/>
    <mergeCell ref="B24:D24"/>
    <mergeCell ref="B25:D25"/>
  </mergeCells>
  <pageMargins left="0.699999988079071" right="0.699999988079071" top="0.75" bottom="0.75" header="0.30000001192092896" footer="0.30000001192092896"/>
  <pageSetup paperSize="8" fitToWidth="1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3"/>
  <sheetViews>
    <sheetView showGridLines="0" topLeftCell="A42" workbookViewId="0">
      <selection activeCell="D59" sqref="D59"/>
    </sheetView>
  </sheetViews>
  <sheetFormatPr defaultRowHeight="15"/>
  <cols>
    <col min="1" max="1" width="28.7109375" customWidth="1"/>
    <col min="2" max="2" width="38.7109375" customWidth="1"/>
    <col min="3" max="3" width="20.7109375" customWidth="1"/>
    <col min="4" max="4" width="56.7109375" customWidth="1"/>
    <col min="5" max="16" width="9.7109375" customWidth="1"/>
  </cols>
  <sheetData>
    <row r="1" ht="22.5" customHeight="1">
      <c r="A1" s="7" t="s">
        <v>283</v>
      </c>
      <c r="B1" s="8"/>
      <c r="C1" s="8"/>
      <c r="D1" s="9"/>
    </row>
    <row r="2" ht="57" customHeight="1">
      <c r="A2" s="12" t="s">
        <v>284</v>
      </c>
      <c r="B2" s="13" t="inlineStr">
        <is>
          <t xml:space="preserve">Estoque Inteligente: aplicação de controle de estoque. Provedores de fornecedores e ofertas fora da fronteira; manutenção externa. Os recortes individuais se sobrepõem e não devem ser somados.</t>
        </is>
      </c>
      <c r="C2" s="14"/>
      <c r="D2" s="15"/>
    </row>
    <row r="3" ht="45" customHeight="1">
      <c r="A3" s="12" t="s">
        <v>286</v>
      </c>
      <c r="B3" s="13" t="inlineStr">
        <is>
          <t xml:space="preserve">RL: subgrupo lógico. TD: cada campo distinto; ponto e vírgula separa campos na mesma linha. D informa quantos. EE: inclui acionamento e mensagem. CEs: entrada e saída classificadas separadamente, maior complexidade; pesos 3/4/6.</t>
        </is>
      </c>
      <c r="C3" s="14"/>
      <c r="D3" s="15"/>
    </row>
    <row r="4" ht="45" customHeight="1">
      <c r="A4" s="12" t="s">
        <v>288</v>
      </c>
      <c r="B4" s="13" t="inlineStr">
        <is>
          <t xml:space="preserve">SE deriva dados; CE recupera sem cálculo ou manutenção. Material: docs/pdfs, Partes I–IV. FA = 0,65 + 0,01 × NI (Parte IV p. 11); p. 15 contém 0,35 inconsistente. Imagens: capturas reais do sistema local com dados de demonstração.</t>
        </is>
      </c>
      <c r="C4" s="14"/>
      <c r="D4" s="15"/>
    </row>
    <row r="5" ht="19.5" customHeight="1"/>
    <row r="6" ht="22.5" customHeight="1">
      <c r="A6" s="7" t="s">
        <v>290</v>
      </c>
      <c r="B6" s="8"/>
      <c r="C6" s="8"/>
      <c r="D6" s="9"/>
    </row>
    <row r="7" ht="20" customHeight="1">
      <c r="A7" s="16" t="s">
        <v>291</v>
      </c>
      <c r="B7" s="16" t="s">
        <v>292</v>
      </c>
      <c r="C7" s="16" t="s">
        <v>293</v>
      </c>
      <c r="D7" s="16" t="s">
        <v>294</v>
      </c>
    </row>
    <row r="8" ht="21" customHeight="1">
      <c r="A8" s="12" t="s">
        <v>295</v>
      </c>
      <c r="B8" s="12" t="s">
        <v>296</v>
      </c>
      <c r="C8" s="12" t="s">
        <v>296</v>
      </c>
      <c r="D8" s="12" t="s">
        <v>297</v>
      </c>
    </row>
    <row r="9" ht="21" customHeight="1">
      <c r="A9" s="12" t="s">
        <v>298</v>
      </c>
      <c r="B9" s="12" t="s">
        <v>296</v>
      </c>
      <c r="C9" s="12" t="s">
        <v>297</v>
      </c>
      <c r="D9" s="12" t="s">
        <v>299</v>
      </c>
    </row>
    <row r="10" ht="21" customHeight="1">
      <c r="A10" s="12" t="s">
        <v>300</v>
      </c>
      <c r="B10" s="12" t="s">
        <v>297</v>
      </c>
      <c r="C10" s="12" t="s">
        <v>299</v>
      </c>
      <c r="D10" s="12" t="s">
        <v>299</v>
      </c>
    </row>
    <row r="11" ht="21" customHeight="1">
      <c r="A11" s="12" t="s">
        <v>301</v>
      </c>
      <c r="B11" s="12">
        <v>7</v>
      </c>
      <c r="C11" s="12">
        <v>10</v>
      </c>
      <c r="D11" s="12">
        <v>15</v>
      </c>
    </row>
    <row r="12" ht="19.5" customHeight="1"/>
    <row r="13" ht="19.5" customHeight="1"/>
    <row r="14" ht="22.5" customHeight="1">
      <c r="A14" s="7" t="s">
        <v>302</v>
      </c>
      <c r="B14" s="8"/>
      <c r="C14" s="8"/>
      <c r="D14" s="9"/>
    </row>
    <row r="15" ht="20" customHeight="1">
      <c r="A15" s="16" t="s">
        <v>291</v>
      </c>
      <c r="B15" s="16" t="s">
        <v>292</v>
      </c>
      <c r="C15" s="16" t="s">
        <v>293</v>
      </c>
      <c r="D15" s="16" t="s">
        <v>294</v>
      </c>
    </row>
    <row r="16" ht="21" customHeight="1">
      <c r="A16" s="12" t="s">
        <v>295</v>
      </c>
      <c r="B16" s="12" t="s">
        <v>296</v>
      </c>
      <c r="C16" s="12" t="s">
        <v>296</v>
      </c>
      <c r="D16" s="12" t="s">
        <v>297</v>
      </c>
    </row>
    <row r="17" ht="21" customHeight="1">
      <c r="A17" s="12" t="s">
        <v>298</v>
      </c>
      <c r="B17" s="12" t="s">
        <v>296</v>
      </c>
      <c r="C17" s="12" t="s">
        <v>297</v>
      </c>
      <c r="D17" s="12" t="s">
        <v>299</v>
      </c>
    </row>
    <row r="18" ht="21" customHeight="1">
      <c r="A18" s="12" t="s">
        <v>300</v>
      </c>
      <c r="B18" s="12" t="s">
        <v>297</v>
      </c>
      <c r="C18" s="12" t="s">
        <v>299</v>
      </c>
      <c r="D18" s="12" t="s">
        <v>299</v>
      </c>
    </row>
    <row r="19" ht="21" customHeight="1">
      <c r="A19" s="12" t="s">
        <v>301</v>
      </c>
      <c r="B19" s="12">
        <v>5</v>
      </c>
      <c r="C19" s="12">
        <v>7</v>
      </c>
      <c r="D19" s="12">
        <v>10</v>
      </c>
    </row>
    <row r="20" ht="19.5" customHeight="1"/>
    <row r="21" ht="19.5" customHeight="1"/>
    <row r="22" ht="22.5" customHeight="1">
      <c r="A22" s="7" t="s">
        <v>303</v>
      </c>
      <c r="B22" s="8"/>
      <c r="C22" s="8"/>
      <c r="D22" s="9"/>
    </row>
    <row r="23" ht="20" customHeight="1">
      <c r="A23" s="16" t="s">
        <v>291</v>
      </c>
      <c r="B23" s="16" t="s">
        <v>304</v>
      </c>
      <c r="C23" s="16" t="s">
        <v>305</v>
      </c>
      <c r="D23" s="16" t="s">
        <v>306</v>
      </c>
    </row>
    <row r="24" ht="21" customHeight="1">
      <c r="A24" s="12" t="s">
        <v>307</v>
      </c>
      <c r="B24" s="12" t="s">
        <v>296</v>
      </c>
      <c r="C24" s="12" t="s">
        <v>296</v>
      </c>
      <c r="D24" s="12" t="s">
        <v>297</v>
      </c>
    </row>
    <row r="25" ht="21" customHeight="1">
      <c r="A25" s="12" t="s">
        <v>308</v>
      </c>
      <c r="B25" s="12" t="s">
        <v>296</v>
      </c>
      <c r="C25" s="12" t="s">
        <v>297</v>
      </c>
      <c r="D25" s="12" t="s">
        <v>299</v>
      </c>
    </row>
    <row r="26" ht="21" customHeight="1">
      <c r="A26" s="12" t="s">
        <v>309</v>
      </c>
      <c r="B26" s="12" t="s">
        <v>297</v>
      </c>
      <c r="C26" s="12" t="s">
        <v>299</v>
      </c>
      <c r="D26" s="12" t="s">
        <v>299</v>
      </c>
    </row>
    <row r="27" ht="21" customHeight="1">
      <c r="A27" s="12" t="s">
        <v>301</v>
      </c>
      <c r="B27" s="12">
        <v>3</v>
      </c>
      <c r="C27" s="12">
        <v>4</v>
      </c>
      <c r="D27" s="12">
        <v>6</v>
      </c>
    </row>
    <row r="28" ht="19.5" customHeight="1"/>
    <row r="29" ht="19.5" customHeight="1"/>
    <row r="30" ht="22.5" customHeight="1">
      <c r="A30" s="7" t="s">
        <v>310</v>
      </c>
      <c r="B30" s="8"/>
      <c r="C30" s="8"/>
      <c r="D30" s="9"/>
    </row>
    <row r="31" ht="20" customHeight="1">
      <c r="A31" s="16" t="s">
        <v>291</v>
      </c>
      <c r="B31" s="16" t="s">
        <v>311</v>
      </c>
      <c r="C31" s="16" t="s">
        <v>312</v>
      </c>
      <c r="D31" s="16" t="s">
        <v>313</v>
      </c>
    </row>
    <row r="32" ht="21" customHeight="1">
      <c r="A32" s="12" t="s">
        <v>307</v>
      </c>
      <c r="B32" s="12" t="s">
        <v>296</v>
      </c>
      <c r="C32" s="12" t="s">
        <v>296</v>
      </c>
      <c r="D32" s="12" t="s">
        <v>297</v>
      </c>
    </row>
    <row r="33" ht="21" customHeight="1">
      <c r="A33" s="12" t="s">
        <v>314</v>
      </c>
      <c r="B33" s="12" t="s">
        <v>296</v>
      </c>
      <c r="C33" s="12" t="s">
        <v>297</v>
      </c>
      <c r="D33" s="12" t="s">
        <v>299</v>
      </c>
    </row>
    <row r="34" ht="21" customHeight="1">
      <c r="A34" s="12" t="s">
        <v>315</v>
      </c>
      <c r="B34" s="12" t="s">
        <v>297</v>
      </c>
      <c r="C34" s="12" t="s">
        <v>299</v>
      </c>
      <c r="D34" s="12" t="s">
        <v>299</v>
      </c>
    </row>
    <row r="35" ht="21" customHeight="1">
      <c r="A35" s="12" t="s">
        <v>301</v>
      </c>
      <c r="B35" s="12">
        <v>4</v>
      </c>
      <c r="C35" s="12">
        <v>5</v>
      </c>
      <c r="D35" s="12">
        <v>7</v>
      </c>
    </row>
    <row r="36" ht="19.5" customHeight="1"/>
    <row r="37" ht="19.5" customHeight="1"/>
    <row r="38" ht="22.5" customHeight="1">
      <c r="A38" s="7" t="s">
        <v>316</v>
      </c>
      <c r="B38" s="8"/>
      <c r="C38" s="8"/>
      <c r="D38" s="9"/>
    </row>
    <row r="39" ht="20" customHeight="1">
      <c r="A39" s="16" t="s">
        <v>291</v>
      </c>
      <c r="B39" s="16" t="s">
        <v>311</v>
      </c>
      <c r="C39" s="16" t="s">
        <v>312</v>
      </c>
      <c r="D39" s="16" t="s">
        <v>313</v>
      </c>
    </row>
    <row r="40" ht="21" customHeight="1">
      <c r="A40" s="12" t="s">
        <v>307</v>
      </c>
      <c r="B40" s="12" t="s">
        <v>296</v>
      </c>
      <c r="C40" s="12" t="s">
        <v>296</v>
      </c>
      <c r="D40" s="12" t="s">
        <v>297</v>
      </c>
    </row>
    <row r="41" ht="21" customHeight="1">
      <c r="A41" s="12" t="s">
        <v>314</v>
      </c>
      <c r="B41" s="12" t="s">
        <v>296</v>
      </c>
      <c r="C41" s="12" t="s">
        <v>297</v>
      </c>
      <c r="D41" s="12" t="s">
        <v>299</v>
      </c>
    </row>
    <row r="42" ht="21" customHeight="1">
      <c r="A42" s="12" t="s">
        <v>315</v>
      </c>
      <c r="B42" s="12" t="s">
        <v>297</v>
      </c>
      <c r="C42" s="12" t="s">
        <v>299</v>
      </c>
      <c r="D42" s="12" t="s">
        <v>299</v>
      </c>
    </row>
    <row r="43" ht="21" customHeight="1">
      <c r="A43" s="12" t="s">
        <v>301</v>
      </c>
      <c r="B43" s="12">
        <v>3</v>
      </c>
      <c r="C43" s="12">
        <v>4</v>
      </c>
      <c r="D43" s="12">
        <v>6</v>
      </c>
    </row>
    <row r="44" ht="19.5" customHeight="1"/>
    <row r="45" ht="19.5" customHeight="1"/>
    <row r="46" ht="75" customHeight="1"/>
    <row r="47" ht="33" customHeight="1"/>
    <row r="48" ht="72" customHeight="1"/>
    <row r="49" ht="45" customHeight="1"/>
    <row r="50" ht="45" customHeight="1"/>
  </sheetData>
  <mergeCells count="9">
    <mergeCell ref="A1:D1"/>
    <mergeCell ref="A6:D6"/>
    <mergeCell ref="A14:D14"/>
    <mergeCell ref="A22:D22"/>
    <mergeCell ref="A30:D30"/>
    <mergeCell ref="A38:D38"/>
    <mergeCell ref="B2:D2"/>
    <mergeCell ref="B3:D3"/>
    <mergeCell ref="B4:D4"/>
  </mergeCells>
  <pageMargins left="0.699999988079071" right="0.699999988079071" top="0.75" bottom="0.75" header="0.30000001192092896" footer="0.30000001192092896"/>
  <pageSetup paperSize="9" fitToWidth="1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D49"/>
  <sheetViews>
    <sheetView tabSelected="1" showGridLines="0" topLeftCell="A58" workbookViewId="0">
      <selection activeCell="A50" sqref="A50"/>
    </sheetView>
  </sheetViews>
  <sheetFormatPr defaultRowHeight="15"/>
  <cols>
    <col min="1" max="1" width="36.00390625" customWidth="1"/>
    <col min="2" max="2" width="16.00390625" customWidth="1"/>
    <col min="3" max="3" width="96.00390625" customWidth="1"/>
    <col min="4" max="4" width="42.00390625" customWidth="1"/>
  </cols>
  <sheetData>
    <row r="1" ht="30" customHeight="1"/>
    <row r="2" ht="27" customHeight="1">
      <c r="A2" s="32" t="s">
        <v>317</v>
      </c>
      <c r="B2" s="34">
        <f>Contribuição!D17</f>
        <v>52</v>
      </c>
      <c r="C2" s="17" t="inlineStr">
        <is>
          <t xml:space="preserve">PFB do recorte: Contribuição!D17; não é o tamanho completo do sistema.</t>
        </is>
      </c>
      <c r="D2" s="19"/>
    </row>
    <row r="3" ht="48" customHeight="1">
      <c r="A3" s="32" t="s">
        <v>319</v>
      </c>
      <c r="B3" s="34">
        <f>IF(COUNT(B9:B22)&lt;&gt;ROWS(B9:B22),"Notas pendentes",IF(SUM(COUNTIF(B9:B22,0),COUNTIF(B9:B22,1),COUNTIF(B9:B22,2),COUNTIF(B9:B22,3),COUNTIF(B9:B22,4),COUNTIF(B9:B22,5))&lt;&gt;ROWS(B9:B22),"Notas inválidas",SUM(B9:B22)))</f>
        <v>41</v>
      </c>
      <c r="C3" s="17" t="inlineStr">
        <is>
          <t xml:space="preserve">Soma das 14 notas de B9:B22; valores inteiros de 0 a 5.</t>
        </is>
      </c>
      <c r="D3" s="19"/>
    </row>
    <row r="4">
      <c r="A4" s="32" t="s">
        <v>40</v>
      </c>
      <c r="B4" s="36">
        <f>IF(ISNUMBER(B3),0.65+0.01*B3,"Revisar NI")</f>
        <v>1.06</v>
      </c>
      <c r="C4" s="17" t="s">
        <v>321</v>
      </c>
      <c r="D4" s="19"/>
    </row>
    <row r="5" ht="36" customHeight="1">
      <c r="A5" s="32" t="s">
        <v>322</v>
      </c>
      <c r="B5" s="36">
        <f>IF(AND(ISNUMBER(B2),ISNUMBER(B4)),B2*B4,"Revisar dados")</f>
        <v>55.12</v>
      </c>
      <c r="C5" s="17" t="s">
        <v>323</v>
      </c>
      <c r="D5" s="19"/>
    </row>
    <row r="6" ht="36" customHeight="1"/>
    <row r="7" ht="36" customHeight="1">
      <c r="A7" s="37" t="s">
        <v>324</v>
      </c>
      <c r="B7" s="38"/>
      <c r="C7" s="38"/>
      <c r="D7" s="39"/>
    </row>
    <row r="8" ht="36" customHeight="1">
      <c r="A8" s="16" t="s">
        <v>325</v>
      </c>
      <c r="B8" s="16" t="s">
        <v>326</v>
      </c>
      <c r="C8" s="16" t="s">
        <v>327</v>
      </c>
      <c r="D8" s="16" t="s">
        <v>328</v>
      </c>
    </row>
    <row r="9">
      <c r="A9" s="40" t="inlineStr">
        <is>
          <t xml:space="preserve">Comunicação de dados</t>
        </is>
      </c>
      <c r="B9" s="42">
        <v>5</v>
      </c>
      <c r="C9" s="40" t="inlineStr">
        <is>
          <t xml:space="preserve">Aplicação on-line com HTTP e MQTT; novo cliente HTTP de fornecedores. Mais de um protocolo.</t>
        </is>
      </c>
      <c r="D9" s="40" t="inlineStr">
        <is>
          <t xml:space="preserve">MqttGateway, controllers e FornecedorGateway</t>
        </is>
      </c>
    </row>
    <row r="10" ht="26" customHeight="1">
      <c r="A10" s="40" t="inlineStr">
        <is>
          <t xml:space="preserve">Processamento distribuído</t>
        </is>
      </c>
      <c r="B10" s="42">
        <v>3</v>
      </c>
      <c r="C10" s="40" t="inlineStr">
        <is>
          <t xml:space="preserve">Envia comandos para processamento no controlador IoT. Retorno de telemetria não demonstra transferência de processamento nas duas direções nem escolha dinâmica de CPU.</t>
        </is>
      </c>
      <c r="D10" s="40" t="inlineStr">
        <is>
          <t xml:space="preserve">IoTService.sinalizar</t>
        </is>
      </c>
    </row>
    <row r="11" ht="32" customHeight="1">
      <c r="A11" s="40" t="inlineStr">
        <is>
          <t xml:space="preserve">Desempenho</t>
        </is>
      </c>
      <c r="B11" s="42">
        <v>1</v>
      </c>
      <c r="C11" s="40" t="inlineStr">
        <is>
          <t xml:space="preserve">Há limites de conexão, paginação e timeouts, mas não foi fornecido SLA crítico nem evidência de análise de desempenho rigorosa.</t>
        </is>
      </c>
      <c r="D11" s="40" t="inlineStr">
        <is>
          <t xml:space="preserve">application.properties, ProdutoRepository</t>
        </is>
      </c>
    </row>
    <row r="12" ht="54" customHeight="1">
      <c r="A12" s="40" t="inlineStr">
        <is>
          <t xml:space="preserve">Utilização de equipamento</t>
        </is>
      </c>
      <c r="B12" s="42">
        <v>2</v>
      </c>
      <c r="C12" s="40" t="inlineStr">
        <is>
          <t xml:space="preserve">Compose define limites de memória e pools; há considerações de recursos e segurança. Não exige CPU exclusiva.</t>
        </is>
      </c>
      <c r="D12" s="40" t="inlineStr">
        <is>
          <t xml:space="preserve">compose.yaml</t>
        </is>
      </c>
    </row>
    <row r="13" ht="54" customHeight="1">
      <c r="A13" s="40" t="inlineStr">
        <is>
          <t xml:space="preserve">Volume de transações</t>
        </is>
      </c>
      <c r="B13" s="42">
        <v>1</v>
      </c>
      <c r="C13" s="40" t="inlineStr">
        <is>
          <t xml:space="preserve">Premissa acadêmica: picos mensais de inventário. Volume real não medido; revisar se houver histórico operacional.</t>
        </is>
      </c>
      <c r="D13" s="40" t="inlineStr">
        <is>
          <t xml:space="preserve">Premissa de estimativa</t>
        </is>
      </c>
    </row>
    <row r="14" ht="54" customHeight="1">
      <c r="A14" s="40" t="inlineStr">
        <is>
          <t xml:space="preserve">Entrada on-line</t>
        </is>
      </c>
      <c r="B14" s="42">
        <v>5</v>
      </c>
      <c r="C14" s="40" t="inlineStr">
        <is>
          <t xml:space="preserve">Mais de 30% dos processos de entrada são interativos: cadastros, movimentos e configurações.</t>
        </is>
      </c>
      <c r="D14" s="40" t="inlineStr">
        <is>
          <t xml:space="preserve">Controllers web</t>
        </is>
      </c>
    </row>
    <row r="15" ht="54" customHeight="1">
      <c r="A15" s="40" t="inlineStr">
        <is>
          <t xml:space="preserve">Eficiência do usuário final</t>
        </is>
      </c>
      <c r="B15" s="42">
        <v>4</v>
      </c>
      <c r="C15" s="40" t="inlineStr">
        <is>
          <t xml:space="preserve">Menus, mouse, paginação, navegação, ajuda contextual e poucas telas; redução de digitação por código de barras, voz e balança. Sem medição formal de eficiência.</t>
        </is>
      </c>
      <c r="D15" s="40" t="inlineStr">
        <is>
          <t xml:space="preserve">templates, speech.js, baixa rápida</t>
        </is>
      </c>
    </row>
    <row r="16" ht="54" customHeight="1">
      <c r="A16" s="40" t="inlineStr">
        <is>
          <t xml:space="preserve">Atualização on-line</t>
        </is>
      </c>
      <c r="B16" s="42">
        <v>4</v>
      </c>
      <c r="C16" s="40" t="inlineStr">
        <is>
          <t xml:space="preserve">Maioria dos ALIs atualizada on-line, com transações, bloqueios e idempotência contra perda/duplicação. Não se assume recuperação de volumes extremos.</t>
        </is>
      </c>
      <c r="D16" s="40" t="inlineStr">
        <is>
          <t xml:space="preserve">EstoqueService, repositories</t>
        </is>
      </c>
    </row>
    <row r="17" ht="54" customHeight="1">
      <c r="A17" s="40" t="inlineStr">
        <is>
          <t xml:space="preserve">Processamento complexo</t>
        </is>
      </c>
      <c r="B17" s="42">
        <v>2</v>
      </c>
      <c r="C17" s="40" t="inlineStr">
        <is>
          <t xml:space="preserve">Dois critérios: auditoria/segurança específica e lógica de negócio de estorno, saldo e permissões. Não se considera matemática extensiva nem reprocessamento batch complexo.</t>
        </is>
      </c>
      <c r="D17" s="40" t="inlineStr">
        <is>
          <t xml:space="preserve">Acesso, EstoqueService, AuditoriaRepository</t>
        </is>
      </c>
    </row>
    <row r="18" ht="54" customHeight="1">
      <c r="A18" s="40" t="inlineStr">
        <is>
          <t xml:space="preserve">Reutilização de código</t>
        </is>
      </c>
      <c r="B18" s="42">
        <v>4</v>
      </c>
      <c r="C18" s="40" t="inlineStr">
        <is>
          <t xml:space="preserve">Biblioteca de regras empacotável, documentada e com consumidor externo. Extensões exigem código; não se atribui customização geral por parâmetros.</t>
        </is>
      </c>
      <c r="D18" s="40" t="inlineStr">
        <is>
          <t xml:space="preserve">docs/reuso/README.md, scripts/empacotar-reuso.ps1</t>
        </is>
      </c>
    </row>
    <row r="19" ht="54" customHeight="1">
      <c r="A19" s="40" t="inlineStr">
        <is>
          <t xml:space="preserve">Facilidade de implantação</t>
        </is>
      </c>
      <c r="B19" s="42">
        <v>2</v>
      </c>
      <c r="C19" s="40" t="inlineStr">
        <is>
          <t xml:space="preserve">Roteiros de execução e migrações preparados. Não há evidência de conversão automatizada de dados legados para justificar 4/5.</t>
        </is>
      </c>
      <c r="D19" s="40" t="inlineStr">
        <is>
          <t xml:space="preserve">README, Flyway, Compose</t>
        </is>
      </c>
    </row>
    <row r="20" ht="54" customHeight="1">
      <c r="A20" s="40" t="inlineStr">
        <is>
          <t xml:space="preserve">Facilidade operacional</t>
        </is>
      </c>
      <c r="B20" s="42">
        <v>2</v>
      </c>
      <c r="C20" s="40" t="inlineStr">
        <is>
          <t xml:space="preserve">Inicialização por scripts com intervenção (1); consultas e relatórios minimizam papel (1). Não se presume backup/recuperação automática.</t>
        </is>
      </c>
      <c r="D20" s="40" t="inlineStr">
        <is>
          <t xml:space="preserve">scripts/demo.ps1, relatórios</t>
        </is>
      </c>
    </row>
    <row r="21" ht="54" customHeight="1">
      <c r="A21" s="40" t="inlineStr">
        <is>
          <t xml:space="preserve">Múltiplos locais</t>
        </is>
      </c>
      <c r="B21" s="42">
        <v>2</v>
      </c>
      <c r="C21" s="40" t="inlineStr">
        <is>
          <t xml:space="preserve">Premissa: lojas com navegadores e equipamentos similares. Multi-loja implementado; não há evidência de parque heterogêneo e plano de manutenção por local.</t>
        </is>
      </c>
      <c r="D21" s="40" t="inlineStr">
        <is>
          <t xml:space="preserve">Loja, acesso por tenant</t>
        </is>
      </c>
    </row>
    <row r="22" ht="54" customHeight="1">
      <c r="A22" s="40" t="inlineStr">
        <is>
          <t xml:space="preserve">Facilidade de mudanças</t>
        </is>
      </c>
      <c r="B22" s="42">
        <v>4</v>
      </c>
      <c r="C22" s="40" t="inlineStr">
        <is>
          <t xml:space="preserve">Consulta flexível sobre vários ALIs (2) e controles em tabelas alteráveis on-line com efeito imediato, como permissões/recursos (2).</t>
        </is>
      </c>
      <c r="D22" s="40" t="inlineStr">
        <is>
          <t xml:space="preserve">ProdutoRepository.pesquisar, PermissaoService, LojaService</t>
        </is>
      </c>
    </row>
    <row r="23" ht="54" customHeight="1"/>
    <row r="24" ht="54" customHeight="1"/>
    <row r="25" ht="54" customHeight="1"/>
    <row r="26">
      <c r="A26" s="37" t="s">
        <v>371</v>
      </c>
      <c r="B26" s="38"/>
      <c r="C26" s="38"/>
      <c r="D26" s="39"/>
    </row>
    <row r="27">
      <c r="A27" s="16" t="s">
        <v>372</v>
      </c>
      <c r="B27" s="16" t="s">
        <v>373</v>
      </c>
      <c r="C27" s="16" t="s">
        <v>374</v>
      </c>
      <c r="D27" s="16" t="s">
        <v>375</v>
      </c>
    </row>
    <row r="28">
      <c r="A28" s="40" t="s">
        <v>376</v>
      </c>
      <c r="B28" s="44">
        <v>10</v>
      </c>
      <c r="C28" s="40" t="inlineStr">
        <is>
          <t xml:space="preserve">Hipótese didática de 10 horas/PFA para análise, prototipação, implementação, testes e documentação.</t>
        </is>
      </c>
      <c r="D28" s="40" t="s">
        <v>378</v>
      </c>
    </row>
    <row r="29" ht="26" customHeight="1">
      <c r="A29" s="40" t="s">
        <v>379</v>
      </c>
      <c r="B29" s="42">
        <v>1</v>
      </c>
      <c r="C29" s="40" t="inlineStr">
        <is>
          <t xml:space="preserve">Uma pessoa equivalente dedicada ao recorte de Lucas Andriani Theiss.</t>
        </is>
      </c>
      <c r="D29" s="40" t="s">
        <v>381</v>
      </c>
    </row>
    <row r="30" ht="32" customHeight="1">
      <c r="A30" s="40" t="s">
        <v>382</v>
      </c>
      <c r="B30" s="42">
        <v>8</v>
      </c>
      <c r="C30" s="40" t="s">
        <v>383</v>
      </c>
      <c r="D30" s="40" t="s">
        <v>384</v>
      </c>
    </row>
    <row r="31" ht="54" customHeight="1">
      <c r="A31" s="40" t="s">
        <v>385</v>
      </c>
      <c r="B31" s="46">
        <v>0.75</v>
      </c>
      <c r="C31" s="40" t="inlineStr">
        <is>
          <t xml:space="preserve">8 h/dia × 75% = 6 horas produtivas por pessoa/dia.</t>
        </is>
      </c>
      <c r="D31" s="40" t="s">
        <v>387</v>
      </c>
    </row>
    <row r="32" ht="54" customHeight="1">
      <c r="A32" s="40" t="s">
        <v>388</v>
      </c>
      <c r="B32" s="42">
        <v>5</v>
      </c>
      <c r="C32" s="40" t="s">
        <v>389</v>
      </c>
      <c r="D32" s="40" t="s">
        <v>390</v>
      </c>
    </row>
    <row r="33" ht="54" customHeight="1">
      <c r="A33" s="40" t="s">
        <v>391</v>
      </c>
      <c r="B33" s="48">
        <v>25</v>
      </c>
      <c r="C33" s="40" t="s">
        <v>392</v>
      </c>
      <c r="D33" s="40" t="s">
        <v>393</v>
      </c>
    </row>
    <row r="34" ht="54" customHeight="1">
      <c r="A34" s="40" t="s">
        <v>394</v>
      </c>
      <c r="B34" s="46">
        <v>0</v>
      </c>
      <c r="C34" s="40" t="inlineStr">
        <is>
          <t xml:space="preserve">Reserva zero conforme premissas acadêmicas; a fórmula de reserva é preservada.</t>
        </is>
      </c>
      <c r="D34" s="40" t="s">
        <v>396</v>
      </c>
    </row>
    <row r="35" ht="54" customHeight="1">
      <c r="A35" s="40" t="s">
        <v>397</v>
      </c>
      <c r="B35" s="48">
        <v>0</v>
      </c>
      <c r="C35" s="40" t="s">
        <v>398</v>
      </c>
      <c r="D35" s="40" t="s">
        <v>399</v>
      </c>
    </row>
    <row r="36" ht="54" customHeight="1"/>
    <row r="37" ht="54" customHeight="1">
      <c r="A37" s="37" t="s">
        <v>400</v>
      </c>
      <c r="B37" s="38"/>
      <c r="C37" s="38"/>
      <c r="D37" s="39"/>
    </row>
    <row r="38" ht="54" customHeight="1">
      <c r="A38" s="16" t="s">
        <v>401</v>
      </c>
      <c r="B38" s="16" t="s">
        <v>402</v>
      </c>
      <c r="C38" s="16" t="s">
        <v>403</v>
      </c>
      <c r="D38" s="16" t="s">
        <v>404</v>
      </c>
    </row>
    <row r="39" ht="37" customHeight="1">
      <c r="A39" s="40" t="s">
        <v>405</v>
      </c>
      <c r="B39" s="44">
        <f>IF(AND(ISNUMBER(B30),B30&gt;0,ISNUMBER(B31),B31&gt;0,B31&lt;=1),B30*B31,"Revisar jornada")</f>
        <v>6</v>
      </c>
      <c r="C39" s="40" t="s">
        <v>406</v>
      </c>
      <c r="D39" s="40" t="s">
        <v>407</v>
      </c>
    </row>
    <row r="40">
      <c r="A40" s="40" t="s">
        <v>408</v>
      </c>
      <c r="B40" s="44">
        <f>IF(AND(ISNUMBER(B5),ISNUMBER(B28),B28&gt;0),B5*B28,"Revisar dados")</f>
        <v>551.2</v>
      </c>
      <c r="C40" s="40" t="s">
        <v>409</v>
      </c>
      <c r="D40" s="40" t="s">
        <v>410</v>
      </c>
    </row>
    <row r="41" ht="26" customHeight="1">
      <c r="A41" s="40" t="s">
        <v>411</v>
      </c>
      <c r="B41" s="44">
        <f>IF(AND(ISNUMBER(B40),ISNUMBER(B34),B34&gt;=0,B34&lt;=1),B40*B34,"Revisar reserva")</f>
        <v>0</v>
      </c>
      <c r="C41" s="40" t="s">
        <v>412</v>
      </c>
      <c r="D41" s="40" t="s">
        <v>410</v>
      </c>
    </row>
    <row r="42" ht="32" customHeight="1">
      <c r="A42" s="32" t="s">
        <v>413</v>
      </c>
      <c r="B42" s="36">
        <f>IF(AND(ISNUMBER(B40),ISNUMBER(B41)),SUM(B40:B41),"Revisar dados")</f>
        <v>551.2</v>
      </c>
      <c r="C42" s="40" t="s">
        <v>414</v>
      </c>
      <c r="D42" s="40" t="s">
        <v>410</v>
      </c>
    </row>
    <row r="43" ht="36" customHeight="1">
      <c r="A43" s="40" t="s">
        <v>415</v>
      </c>
      <c r="B43" s="44">
        <f>IF(AND(ISNUMBER(B29),B29&gt;0,ISNUMBER(B39)),B29*B39,"Revisar equipe")</f>
        <v>6</v>
      </c>
      <c r="C43" s="40" t="s">
        <v>416</v>
      </c>
      <c r="D43" s="40" t="s">
        <v>417</v>
      </c>
    </row>
    <row r="44" ht="36" customHeight="1">
      <c r="A44" s="40" t="s">
        <v>418</v>
      </c>
      <c r="B44" s="44">
        <f>IF(AND(ISNUMBER(B42),ISNUMBER(B43)),B42/B43,"Revisar dados")</f>
        <v>91.8666666666667</v>
      </c>
      <c r="C44" s="40" t="s">
        <v>419</v>
      </c>
      <c r="D44" s="40" t="s">
        <v>420</v>
      </c>
    </row>
    <row r="45" ht="36" customHeight="1">
      <c r="A45" s="32" t="s">
        <v>421</v>
      </c>
      <c r="B45" s="34">
        <f>IF(ISNUMBER(B44),ROUNDUP(ROUND(B44,10),0),"Revisar dados")</f>
        <v>92</v>
      </c>
      <c r="C45" s="40" t="s">
        <v>422</v>
      </c>
      <c r="D45" s="40" t="s">
        <v>420</v>
      </c>
    </row>
    <row r="46" ht="36" customHeight="1">
      <c r="A46" s="40" t="s">
        <v>423</v>
      </c>
      <c r="B46" s="57">
        <f>IF(AND(ISNUMBER(B45),ISNUMBER(B32),B32&gt;0,B32&lt;=7),B45/B32,"Revisar calendário")</f>
        <v>18.4</v>
      </c>
      <c r="C46" s="40" t="s">
        <v>424</v>
      </c>
      <c r="D46" s="40" t="s">
        <v>425</v>
      </c>
    </row>
    <row r="47" ht="36" customHeight="1">
      <c r="A47" s="40" t="s">
        <v>426</v>
      </c>
      <c r="B47" s="48">
        <f>IF(AND(ISNUMBER(B40),ISNUMBER(B33),B33&gt;=0),B40*B33,"Revisar valor/hora")</f>
        <v>13780</v>
      </c>
      <c r="C47" s="40" t="s">
        <v>427</v>
      </c>
      <c r="D47" s="40" t="s">
        <v>428</v>
      </c>
    </row>
    <row r="48" ht="36" customHeight="1">
      <c r="A48" s="40" t="s">
        <v>429</v>
      </c>
      <c r="B48" s="48">
        <f>IF(AND(ISNUMBER(B41),ISNUMBER(B33),B33&gt;=0),B41*B33,"Revisar valor/hora")</f>
        <v>0</v>
      </c>
      <c r="C48" s="40" t="s">
        <v>430</v>
      </c>
      <c r="D48" s="40" t="s">
        <v>428</v>
      </c>
    </row>
    <row r="49" ht="36" customHeight="1">
      <c r="A49" s="32" t="s">
        <v>431</v>
      </c>
      <c r="B49" s="59">
        <f>IF(AND(COUNT(B47:B48)=2,ISNUMBER(B35),B35&gt;=0),SUM(B47:B48)+B35,"Revisar custos")</f>
        <v>13780</v>
      </c>
      <c r="C49" s="40" t="s">
        <v>432</v>
      </c>
      <c r="D49" s="40" t="s">
        <v>428</v>
      </c>
    </row>
    <row r="50" ht="36" customHeight="1"/>
    <row r="51" ht="36" customHeight="1"/>
    <row r="52" ht="36" customHeight="1"/>
    <row r="53" ht="36" customHeight="1"/>
    <row r="55" ht="26" customHeight="1"/>
    <row r="56" ht="57" customHeight="1"/>
    <row r="57" ht="42" customHeight="1"/>
    <row r="58" ht="42" customHeight="1"/>
    <row r="59" ht="42" customHeight="1"/>
    <row r="60" ht="42" customHeight="1"/>
    <row r="62" ht="42" customHeight="1"/>
    <row r="63" ht="42" customHeight="1"/>
    <row r="64" ht="42" customHeight="1"/>
  </sheetData>
  <mergeCells count="7">
    <mergeCell ref="C2:D2"/>
    <mergeCell ref="C3:D3"/>
    <mergeCell ref="C4:D4"/>
    <mergeCell ref="C5:D5"/>
    <mergeCell ref="A7:D7"/>
    <mergeCell ref="A26:D26"/>
    <mergeCell ref="A37:D37"/>
  </mergeCells>
  <dataValidations count="8">
    <dataValidation type="whole" showErrorMessage="1" errorTitle="Valor inválido" error="Informe um valor dentro dos limites da premissa ou nota." sqref="B9:B22">
      <formula1>0</formula1>
      <formula2>5</formula2>
    </dataValidation>
    <dataValidation type="decimal" operator="greaterThan" showErrorMessage="1" errorTitle="Valor inválido" error="Informe um valor dentro dos limites da premissa ou nota." sqref="B28">
      <formula1>0</formula1>
    </dataValidation>
    <dataValidation type="decimal" operator="greaterThan" showErrorMessage="1" errorTitle="Valor inválido" error="Informe um valor dentro dos limites da premissa ou nota." sqref="B29:B30">
      <formula1>0</formula1>
    </dataValidation>
    <dataValidation type="decimal" showErrorMessage="1" errorTitle="Valor inválido" error="Informe um valor dentro dos limites da premissa ou nota." sqref="B31">
      <formula1>0.01</formula1>
      <formula2>1</formula2>
    </dataValidation>
    <dataValidation type="whole" showErrorMessage="1" errorTitle="Valor inválido" error="Informe um valor dentro dos limites da premissa ou nota." sqref="B32">
      <formula1>1</formula1>
      <formula2>7</formula2>
    </dataValidation>
    <dataValidation type="decimal" operator="greaterThanOrEqual" showErrorMessage="1" errorTitle="Valor inválido" error="Informe um valor dentro dos limites da premissa ou nota." sqref="B33">
      <formula1>0</formula1>
    </dataValidation>
    <dataValidation type="decimal" showErrorMessage="1" errorTitle="Valor inválido" error="Informe um valor dentro dos limites da premissa ou nota." sqref="B34">
      <formula1>0</formula1>
      <formula2>1</formula2>
    </dataValidation>
    <dataValidation type="decimal" operator="greaterThanOrEqual" showErrorMessage="1" errorTitle="Valor inválido" error="Informe um valor dentro dos limites da premissa ou nota." sqref="B35">
      <formula1>0</formula1>
    </dataValidation>
  </dataValidations>
  <pageMargins left="0.699999988079071" right="0.699999988079071" top="0.75" bottom="0.75" header="0.30000001192092896" footer="0.30000001192092896"/>
  <pageSetup paperSize="9" fitToWidth="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