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5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Consolidado'!$A$1:$J$48</definedName>
    <definedName name="_xlnm.Print_Area" localSheetId="3">'Relatório Analítico'!$A$1:$M$71</definedName>
    <definedName name="AnoOrçamento" localSheetId="4">#REF!</definedName>
    <definedName name="arq" localSheetId="4">#REF!</definedName>
    <definedName name="assunto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stinatarios" localSheetId="4">#REF!</definedName>
    <definedName name="dias" localSheetId="4">#REF!</definedName>
    <definedName name="Equity_Payments" localSheetId="4">#REF!</definedName>
    <definedName name="mensagem" localSheetId="4">#REF!</definedName>
    <definedName name="reporte" localSheetId="4">#REF!</definedName>
    <definedName name="reporte_pdf" localSheetId="4">#REF!</definedName>
    <definedName name="_xlnm.Print_Area" localSheetId="4">'Acompanhamento Vendas'!$A$1:$I$45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Contratos'!$B$2:$I$2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37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30" fillId="0" borderId="0" applyAlignment="1" pivotButton="0" quotePrefix="0" xfId="9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0" fontId="5" fillId="0" borderId="0" pivotButton="0" quotePrefix="0" xfId="0"/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65" fontId="20" fillId="6" borderId="0" applyAlignment="1" pivotButton="0" quotePrefix="0" xfId="0">
      <alignment horizontal="right" vertical="center"/>
    </xf>
    <xf numFmtId="10" fontId="17" fillId="6" borderId="6" applyAlignment="1" pivotButton="0" quotePrefix="0" xfId="2">
      <alignment horizontal="right" vertical="center"/>
    </xf>
    <xf numFmtId="10" fontId="9" fillId="2" borderId="0" applyAlignment="1" pivotButton="0" quotePrefix="0" xfId="0">
      <alignment horizontal="center"/>
    </xf>
    <xf numFmtId="10" fontId="9" fillId="5" borderId="0" applyAlignment="1" pivotButton="0" quotePrefix="0" xfId="14">
      <alignment horizontal="center" vertical="center"/>
    </xf>
    <xf numFmtId="181" fontId="30" fillId="8" borderId="0" applyAlignment="1" pivotButton="0" quotePrefix="0" xfId="15">
      <alignment horizontal="left" vertical="center" indent="1"/>
    </xf>
    <xf numFmtId="0" fontId="30" fillId="8" borderId="0" applyAlignment="1" pivotButton="0" quotePrefix="0" xfId="15">
      <alignment horizontal="right" vertical="center" indent="2"/>
    </xf>
    <xf numFmtId="166" fontId="30" fillId="8" borderId="0" applyAlignment="1" pivotButton="0" quotePrefix="0" xfId="15">
      <alignment horizontal="right" vertical="center" indent="2"/>
    </xf>
    <xf numFmtId="0" fontId="30" fillId="8" borderId="0" applyAlignment="1" pivotButton="0" quotePrefix="0" xfId="15">
      <alignment horizontal="center" vertical="center"/>
    </xf>
    <xf numFmtId="181" fontId="30" fillId="0" borderId="0" applyAlignment="1" pivotButton="0" quotePrefix="0" xfId="15">
      <alignment horizontal="left" vertical="center" indent="1"/>
    </xf>
    <xf numFmtId="0" fontId="30" fillId="0" borderId="0" applyAlignment="1" pivotButton="0" quotePrefix="0" xfId="15">
      <alignment horizontal="right" vertical="center" indent="2"/>
    </xf>
    <xf numFmtId="165" fontId="30" fillId="0" borderId="0" applyAlignment="1" pivotButton="0" quotePrefix="0" xfId="15">
      <alignment horizontal="right" vertical="center" indent="2"/>
    </xf>
    <xf numFmtId="166" fontId="30" fillId="0" borderId="0" applyAlignment="1" pivotButton="0" quotePrefix="0" xfId="15">
      <alignment horizontal="right" vertical="center" indent="2"/>
    </xf>
    <xf numFmtId="0" fontId="30" fillId="0" borderId="0" applyAlignment="1" pivotButton="0" quotePrefix="0" xfId="15">
      <alignment horizontal="center" vertical="center"/>
    </xf>
    <xf numFmtId="165" fontId="30" fillId="8" borderId="0" applyAlignment="1" pivotButton="0" quotePrefix="0" xfId="1">
      <alignment horizontal="right" vertical="center" indent="2"/>
    </xf>
    <xf numFmtId="165" fontId="30" fillId="0" borderId="0" applyAlignment="1" pivotButton="0" quotePrefix="0" xfId="1">
      <alignment horizontal="right" vertical="center" indent="2"/>
    </xf>
    <xf numFmtId="181" fontId="31" fillId="0" borderId="0" applyAlignment="1" pivotButton="0" quotePrefix="0" xfId="15">
      <alignment horizontal="left" vertical="center" indent="1"/>
    </xf>
    <xf numFmtId="0" fontId="31" fillId="0" borderId="0" applyAlignment="1" pivotButton="0" quotePrefix="0" xfId="15">
      <alignment horizontal="right" vertical="center" indent="2"/>
    </xf>
    <xf numFmtId="165" fontId="31" fillId="0" borderId="0" applyAlignment="1" pivotButton="0" quotePrefix="0" xfId="1">
      <alignment horizontal="right" vertical="center" indent="2"/>
    </xf>
    <xf numFmtId="166" fontId="31" fillId="0" borderId="0" applyAlignment="1" pivotButton="0" quotePrefix="0" xfId="15">
      <alignment horizontal="right" vertical="center" indent="2"/>
    </xf>
    <xf numFmtId="0" fontId="31" fillId="0" borderId="0" applyAlignment="1" pivotButton="0" quotePrefix="0" xfId="15">
      <alignment horizontal="center" vertical="center"/>
    </xf>
    <xf numFmtId="165" fontId="31" fillId="0" borderId="0" applyAlignment="1" pivotButton="0" quotePrefix="0" xfId="9">
      <alignment horizontal="right" vertical="center" indent="2"/>
    </xf>
    <xf numFmtId="9" fontId="20" fillId="6" borderId="0" applyAlignment="1" pivotButton="0" quotePrefix="0" xfId="0">
      <alignment horizontal="right" vertical="center"/>
    </xf>
    <xf numFmtId="10" fontId="17" fillId="2" borderId="0" applyAlignment="1" pivotButton="0" quotePrefix="0" xfId="2">
      <alignment horizontal="right" vertical="center"/>
    </xf>
    <xf numFmtId="184" fontId="15" fillId="2" borderId="1" applyAlignment="1" pivotButton="0" quotePrefix="0" xfId="0">
      <alignment horizontal="center" vertical="center"/>
    </xf>
    <xf numFmtId="165" fontId="17" fillId="5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0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center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8" borderId="0" applyAlignment="1" pivotButton="0" quotePrefix="0" xfId="15">
      <alignment horizontal="left" vertical="center" indent="1"/>
    </xf>
    <xf numFmtId="166" fontId="30" fillId="8" borderId="0" applyAlignment="1" pivotButton="0" quotePrefix="0" xfId="15">
      <alignment horizontal="right" vertical="center" indent="2"/>
    </xf>
    <xf numFmtId="181" fontId="30" fillId="0" borderId="0" applyAlignment="1" pivotButton="0" quotePrefix="0" xfId="15">
      <alignment horizontal="left" vertical="center" indent="1"/>
    </xf>
    <xf numFmtId="166" fontId="30" fillId="0" borderId="0" applyAlignment="1" pivotButton="0" quotePrefix="0" xfId="15">
      <alignment horizontal="right" vertical="center" indent="2"/>
    </xf>
    <xf numFmtId="181" fontId="31" fillId="0" borderId="0" applyAlignment="1" pivotButton="0" quotePrefix="0" xfId="15">
      <alignment horizontal="left" vertical="center" indent="1"/>
    </xf>
    <xf numFmtId="166" fontId="31" fillId="0" borderId="0" applyAlignment="1" pivotButton="0" quotePrefix="0" xfId="15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6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Vendas'!$B$26:$C$44</f>
              <strCache>
                <ptCount val="11"/>
                <pt idx="0">
                  <v>nov/22</v>
                </pt>
                <pt idx="1">
                  <v>dez/22</v>
                </pt>
                <pt idx="2">
                  <v>jan/23</v>
                </pt>
                <pt idx="3">
                  <v>fev/23</v>
                </pt>
                <pt idx="4">
                  <v>mar/23</v>
                </pt>
                <pt idx="5">
                  <v>abr/23</v>
                </pt>
                <pt idx="6">
                  <v>mai/23</v>
                </pt>
                <pt idx="7">
                  <v>jun/23</v>
                </pt>
                <pt idx="8">
                  <v>jul/23</v>
                </pt>
                <pt idx="9">
                  <v>ago/23</v>
                </pt>
                <pt idx="10">
                  <v>set/23</v>
                </pt>
              </strCache>
            </strRef>
          </cat>
          <val>
            <numRef>
              <f>'Acompanhamento Vendas'!$D$26:$D$44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2</v>
                </pt>
                <pt idx="5">
                  <v>4</v>
                </pt>
                <pt idx="6">
                  <v>0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Vendas'!$B$26:$C$44</f>
              <strCache>
                <ptCount val="11"/>
                <pt idx="0">
                  <v>nov/22</v>
                </pt>
                <pt idx="1">
                  <v>dez/22</v>
                </pt>
                <pt idx="2">
                  <v>jan/23</v>
                </pt>
                <pt idx="3">
                  <v>fev/23</v>
                </pt>
                <pt idx="4">
                  <v>mar/23</v>
                </pt>
                <pt idx="5">
                  <v>abr/23</v>
                </pt>
                <pt idx="6">
                  <v>mai/23</v>
                </pt>
                <pt idx="7">
                  <v>jun/23</v>
                </pt>
                <pt idx="8">
                  <v>jul/23</v>
                </pt>
                <pt idx="9">
                  <v>ago/23</v>
                </pt>
                <pt idx="10">
                  <v>set/23</v>
                </pt>
              </strCache>
            </strRef>
          </cat>
          <val>
            <numRef>
              <f>'Acompanhamento Vendas'!$F$26:$F$44</f>
              <numCache>
                <formatCode>General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2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6</v>
                </pt>
                <pt idx="9">
                  <v>3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Vendas'!$B$26:$C$44</f>
              <strCache>
                <ptCount val="11"/>
                <pt idx="0">
                  <v>nov/22</v>
                </pt>
                <pt idx="1">
                  <v>dez/22</v>
                </pt>
                <pt idx="2">
                  <v>jan/23</v>
                </pt>
                <pt idx="3">
                  <v>fev/23</v>
                </pt>
                <pt idx="4">
                  <v>mar/23</v>
                </pt>
                <pt idx="5">
                  <v>abr/23</v>
                </pt>
                <pt idx="6">
                  <v>mai/23</v>
                </pt>
                <pt idx="7">
                  <v>jun/23</v>
                </pt>
                <pt idx="8">
                  <v>jul/23</v>
                </pt>
                <pt idx="9">
                  <v>ago/23</v>
                </pt>
                <pt idx="10">
                  <v>set/23</v>
                </pt>
              </strCache>
            </strRef>
          </cat>
          <val>
            <numRef>
              <f>'Acompanhamento Vendas'!$H$26:$H$44</f>
              <numCache>
                <formatCode>General</formatCode>
                <ptCount val="11"/>
                <pt idx="0">
                  <v>18</v>
                </pt>
                <pt idx="1">
                  <v>19</v>
                </pt>
                <pt idx="2">
                  <v>19</v>
                </pt>
                <pt idx="3">
                  <v>18</v>
                </pt>
                <pt idx="4">
                  <v>18</v>
                </pt>
                <pt idx="5">
                  <v>14</v>
                </pt>
                <pt idx="6">
                  <v>14</v>
                </pt>
                <pt idx="7">
                  <v>14</v>
                </pt>
                <pt idx="8">
                  <v>19</v>
                </pt>
                <pt idx="9">
                  <v>21</v>
                </pt>
                <pt idx="10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[$-416]mmm/yy;@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[$-416]mmm/yy;@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4140625" defaultRowHeight="15" customHeight="1"/>
  <cols>
    <col width="97.88671875" bestFit="1" customWidth="1" style="234" min="1" max="1"/>
    <col width="17.44140625" customWidth="1" style="234" min="2" max="2"/>
    <col width="14.44140625" customWidth="1" style="234" min="3" max="16384"/>
  </cols>
  <sheetData>
    <row r="1" ht="14.4" customHeight="1" s="271">
      <c r="A1" s="226" t="inlineStr">
        <is>
          <t>Mês</t>
        </is>
      </c>
      <c r="B1" s="280">
        <f>'Relatório Consolidado'!J4</f>
        <v/>
      </c>
    </row>
    <row r="2" ht="14.4" customHeight="1" s="271">
      <c r="A2" s="229" t="inlineStr">
        <is>
          <t xml:space="preserve"> Créditos Vinculados à Securitização por Prazo de Vencimento</t>
        </is>
      </c>
      <c r="B2" s="281" t="n"/>
    </row>
    <row r="3" ht="14.4" customHeight="1" s="271">
      <c r="A3" s="231" t="inlineStr">
        <is>
          <t>Até 30 dias</t>
        </is>
      </c>
      <c r="B3" s="281">
        <f>SUMIFS('Base Contratos'!E:E,'Base Contratos'!L:L,INFORME_MENSAL!A3)</f>
        <v/>
      </c>
    </row>
    <row r="4" ht="14.4" customHeight="1" s="271">
      <c r="A4" s="231" t="inlineStr">
        <is>
          <t>Entre 30 e 60 dias</t>
        </is>
      </c>
      <c r="B4" s="281">
        <f>SUMIFS('Base Contratos'!E:E,'Base Contratos'!L:L,INFORME_MENSAL!A4)</f>
        <v/>
      </c>
    </row>
    <row r="5" ht="14.4" customHeight="1" s="271">
      <c r="A5" s="231" t="inlineStr">
        <is>
          <t>Entre 60 e 90 dias</t>
        </is>
      </c>
      <c r="B5" s="281">
        <f>SUMIFS('Base Contratos'!E:E,'Base Contratos'!L:L,INFORME_MENSAL!A5)</f>
        <v/>
      </c>
    </row>
    <row r="6" ht="14.4" customHeight="1" s="271">
      <c r="A6" s="231" t="inlineStr">
        <is>
          <t>Entre 90 e 120 dias</t>
        </is>
      </c>
      <c r="B6" s="281">
        <f>SUMIFS('Base Contratos'!E:E,'Base Contratos'!L:L,INFORME_MENSAL!A6)</f>
        <v/>
      </c>
    </row>
    <row r="7" ht="14.4" customHeight="1" s="271">
      <c r="A7" s="231" t="inlineStr">
        <is>
          <t>Entre 120 e 150 dias</t>
        </is>
      </c>
      <c r="B7" s="281">
        <f>SUMIFS('Base Contratos'!E:E,'Base Contratos'!L:L,INFORME_MENSAL!A7)</f>
        <v/>
      </c>
    </row>
    <row r="8" ht="14.4" customHeight="1" s="271">
      <c r="A8" s="231" t="inlineStr">
        <is>
          <t>Entre 150 e 180 dias</t>
        </is>
      </c>
      <c r="B8" s="281">
        <f>SUMIFS('Base Contratos'!E:E,'Base Contratos'!L:L,INFORME_MENSAL!A8)</f>
        <v/>
      </c>
    </row>
    <row r="9" ht="14.4" customHeight="1" s="271">
      <c r="A9" s="231" t="inlineStr">
        <is>
          <t>Entre 180 e 360 dias</t>
        </is>
      </c>
      <c r="B9" s="281">
        <f>SUMIFS('Base Contratos'!E:E,'Base Contratos'!L:L,INFORME_MENSAL!A9)</f>
        <v/>
      </c>
    </row>
    <row r="10" ht="14.4" customHeight="1" s="271">
      <c r="A10" s="231" t="inlineStr">
        <is>
          <t>Superior a 360 dias</t>
        </is>
      </c>
      <c r="B10" s="281">
        <f>SUMIFS('Base Contratos'!E:E,'Base Contratos'!L:L,INFORME_MENSAL!A10)</f>
        <v/>
      </c>
    </row>
    <row r="11" ht="14.4" customHeight="1" s="271">
      <c r="A11" s="229" t="inlineStr">
        <is>
          <t>Créditos Inadimplentes Vinculados à Securitização (Valor das Parcelas Inadimplentes)</t>
        </is>
      </c>
      <c r="B11" s="281" t="n"/>
    </row>
    <row r="12" ht="14.4" customHeight="1" s="271">
      <c r="A12" s="231" t="inlineStr">
        <is>
          <t>Vencidos e Não Pagos até 30 dias</t>
        </is>
      </c>
      <c r="B12" s="281">
        <f>SUMIFS(Recebíveis!P:P,Recebíveis!S:S,INFORME_MENSAL!A12)</f>
        <v/>
      </c>
    </row>
    <row r="13" ht="14.4" customHeight="1" s="271">
      <c r="A13" s="231" t="inlineStr">
        <is>
          <t>Vencidos e Não Pagos de 31 a 60 dias</t>
        </is>
      </c>
      <c r="B13" s="281">
        <f>SUMIFS(Recebíveis!P:P,Recebíveis!S:S,INFORME_MENSAL!A13)</f>
        <v/>
      </c>
    </row>
    <row r="14" ht="14.4" customHeight="1" s="271">
      <c r="A14" s="231" t="inlineStr">
        <is>
          <t xml:space="preserve">Vencidos e Não Pagos de 61 a 90 dias </t>
        </is>
      </c>
      <c r="B14" s="281">
        <f>SUMIFS(Recebíveis!P:P,Recebíveis!S:S,INFORME_MENSAL!A14)</f>
        <v/>
      </c>
    </row>
    <row r="15" ht="14.4" customHeight="1" s="271">
      <c r="A15" s="231" t="inlineStr">
        <is>
          <t>Vencidos e Não Pagos de 91 a 120 dias</t>
        </is>
      </c>
      <c r="B15" s="281">
        <f>SUMIFS(Recebíveis!P:P,Recebíveis!S:S,INFORME_MENSAL!A15)</f>
        <v/>
      </c>
    </row>
    <row r="16" ht="14.4" customHeight="1" s="271">
      <c r="A16" s="231" t="inlineStr">
        <is>
          <t>Vencidos e Não Pagos de 121 a 150 dias</t>
        </is>
      </c>
      <c r="B16" s="281">
        <f>SUMIFS(Recebíveis!P:P,Recebíveis!S:S,INFORME_MENSAL!A16)</f>
        <v/>
      </c>
    </row>
    <row r="17" ht="14.4" customHeight="1" s="271">
      <c r="A17" s="231" t="inlineStr">
        <is>
          <t>Vencidos e Não Pagos de 151 a 180 dias</t>
        </is>
      </c>
      <c r="B17" s="281">
        <f>SUMIFS(Recebíveis!P:P,Recebíveis!S:S,INFORME_MENSAL!A17)</f>
        <v/>
      </c>
    </row>
    <row r="18" ht="14.4" customHeight="1" s="271">
      <c r="A18" s="231" t="inlineStr">
        <is>
          <t>Vencidos e Não Pagos de 181 a 360 dias</t>
        </is>
      </c>
      <c r="B18" s="281">
        <f>SUMIFS(Recebíveis!P:P,Recebíveis!S:S,INFORME_MENSAL!A18)</f>
        <v/>
      </c>
    </row>
    <row r="19" ht="14.4" customHeight="1" s="271">
      <c r="A19" s="231" t="inlineStr">
        <is>
          <t>Vencidos e Não Pagos acima de 360 dias</t>
        </is>
      </c>
      <c r="B19" s="281">
        <f>SUMIFS(Recebíveis!P:P,Recebíveis!S:S,INFORME_MENSAL!A19)</f>
        <v/>
      </c>
    </row>
    <row r="20" ht="14.4" customHeight="1" s="271">
      <c r="A20" s="226" t="inlineStr">
        <is>
          <t>Créditos Vinculados à Securitização Pagos Antecipadamente</t>
        </is>
      </c>
      <c r="B20" s="281" t="n"/>
    </row>
    <row r="21" ht="14.4" customHeight="1" s="271">
      <c r="A21" s="231" t="inlineStr">
        <is>
          <t>Pagos Antecipadamente até 30 dias do Vencimento</t>
        </is>
      </c>
      <c r="B21" s="281">
        <f>SUMIFS(Recebimentos!R:R,Recebimentos!Z:Z,INFORME_MENSAL!A21)</f>
        <v/>
      </c>
    </row>
    <row r="22" ht="14.4" customHeight="1" s="271">
      <c r="A22" s="231" t="inlineStr">
        <is>
          <t>Pagos Antecipadamente entre 31 e 60 dias do Vencimento</t>
        </is>
      </c>
      <c r="B22" s="281">
        <f>SUMIFS(Recebimentos!R:R,Recebimentos!Z:Z,INFORME_MENSAL!A22)</f>
        <v/>
      </c>
    </row>
    <row r="23" ht="15.75" customHeight="1" s="271">
      <c r="A23" s="231" t="inlineStr">
        <is>
          <t>Pagos Antecipadamente entre 61 e 90 dias do Vencimento</t>
        </is>
      </c>
      <c r="B23" s="281">
        <f>SUMIFS(Recebimentos!R:R,Recebimentos!Z:Z,INFORME_MENSAL!A23)</f>
        <v/>
      </c>
    </row>
    <row r="24" ht="15.75" customHeight="1" s="271">
      <c r="A24" s="231" t="inlineStr">
        <is>
          <t>Pagos Antecipadamente entre 91 e 120 dias do Vencimento</t>
        </is>
      </c>
      <c r="B24" s="281">
        <f>SUMIFS(Recebimentos!R:R,Recebimentos!Z:Z,INFORME_MENSAL!A24)</f>
        <v/>
      </c>
    </row>
    <row r="25" ht="15.75" customHeight="1" s="271">
      <c r="A25" s="231" t="inlineStr">
        <is>
          <t>Pagos Antecipadamente entre 121 e 150 dias do Vencimento</t>
        </is>
      </c>
      <c r="B25" s="281">
        <f>SUMIFS(Recebimentos!R:R,Recebimentos!Z:Z,INFORME_MENSAL!A25)</f>
        <v/>
      </c>
    </row>
    <row r="26" ht="15.75" customHeight="1" s="271">
      <c r="A26" s="231" t="inlineStr">
        <is>
          <t>Pagos Antecipadamente entre 151 e 180 dias do Vencimento</t>
        </is>
      </c>
      <c r="B26" s="281">
        <f>SUMIFS(Recebimentos!R:R,Recebimentos!Z:Z,INFORME_MENSAL!A26)</f>
        <v/>
      </c>
    </row>
    <row r="27" ht="15.75" customHeight="1" s="271">
      <c r="A27" s="231" t="inlineStr">
        <is>
          <t>Pagos Antecipadamente entre 181 e 360 dias do Vencimento</t>
        </is>
      </c>
      <c r="B27" s="281">
        <f>SUMIFS(Recebimentos!R:R,Recebimentos!Z:Z,INFORME_MENSAL!A27)</f>
        <v/>
      </c>
    </row>
    <row r="28" ht="15.75" customHeight="1" s="271">
      <c r="A28" s="231" t="inlineStr">
        <is>
          <t>Pagos Antecipadamente antes de 360 dias do Vencimento</t>
        </is>
      </c>
      <c r="B28" s="281">
        <f>SUMIFS(Recebimentos!R:R,Recebimentos!Z:Z,INFORME_MENSAL!A28)</f>
        <v/>
      </c>
    </row>
    <row r="29" ht="15.75" customHeight="1" s="271">
      <c r="A29" s="231" t="n"/>
      <c r="B29" s="281" t="n"/>
    </row>
    <row r="30" ht="15.75" customHeight="1" s="271">
      <c r="A30" s="231" t="inlineStr">
        <is>
          <t>Créditos existentes a vencer sem parcelas em atraso (Clientes c/ Fluxo Futuro e Em Dia)</t>
        </is>
      </c>
      <c r="B30" s="281">
        <f>SUMIFS('Base Contratos'!E:E,'Base Contratos'!D:D,0)</f>
        <v/>
      </c>
    </row>
    <row r="31" ht="15.75" customHeight="1" s="271">
      <c r="A31" s="231" t="inlineStr">
        <is>
          <t>Créditos existentes a vencer com parcelas em atraso (Clientes c/ Fluxo Futuro em qualquer faixa de atraso)</t>
        </is>
      </c>
      <c r="B31" s="281">
        <f>SUMIFS('Base Contratos'!E:E,'Base Contratos'!D:D,"&gt;"&amp;0,'Base Contratos'!C:C,"&lt;&gt;"&amp;0)</f>
        <v/>
      </c>
    </row>
    <row r="32" ht="15.75" customHeight="1" s="271">
      <c r="A32" s="231" t="inlineStr">
        <is>
          <t>Créditos vencidos e não pagos (Clientes inadimplentes s/ Fluxo Futuro )</t>
        </is>
      </c>
      <c r="B32" s="281">
        <f>SUMIFS('Base Contratos'!E:E,'Base Contratos'!C:C,"="&amp;0,'Base Contratos'!D:D,"&gt;"&amp;0)</f>
        <v/>
      </c>
    </row>
    <row r="33" ht="15.75" customFormat="1" customHeight="1" s="228">
      <c r="A33" s="232" t="n"/>
      <c r="B33" s="281" t="n"/>
    </row>
    <row r="34" ht="15.75" customFormat="1" customHeight="1" s="228">
      <c r="A34" s="232" t="n"/>
      <c r="B34" s="281" t="n"/>
    </row>
    <row r="35" ht="15.75" customFormat="1" customHeight="1" s="228">
      <c r="A35" s="232" t="n"/>
      <c r="B35" s="281" t="n"/>
    </row>
    <row r="36" ht="15.75" customFormat="1" customHeight="1" s="228">
      <c r="A36" s="232" t="n"/>
      <c r="B36" s="281" t="n"/>
    </row>
    <row r="37" ht="15.75" customFormat="1" customHeight="1" s="228">
      <c r="A37" s="232" t="n"/>
      <c r="B37" s="281" t="n"/>
    </row>
    <row r="38" ht="15.75" customFormat="1" customHeight="1" s="228">
      <c r="A38" s="232" t="n"/>
      <c r="B38" s="281" t="n"/>
    </row>
    <row r="39" ht="15.75" customFormat="1" customHeight="1" s="228">
      <c r="A39" s="232" t="n"/>
      <c r="B39" s="281" t="n"/>
    </row>
    <row r="40" ht="15.75" customFormat="1" customHeight="1" s="228">
      <c r="A40" s="232" t="n"/>
      <c r="B40" s="281" t="n"/>
    </row>
    <row r="41" ht="15.75" customFormat="1" customHeight="1" s="228">
      <c r="A41" s="233" t="n"/>
      <c r="B41" s="281" t="n"/>
    </row>
    <row r="42" ht="15.75" customFormat="1" customHeight="1" s="228">
      <c r="A42" s="231" t="n"/>
      <c r="B42" s="281" t="n"/>
    </row>
    <row r="43" ht="15.75" customFormat="1" customHeight="1" s="228">
      <c r="A43" s="231" t="n"/>
      <c r="B43" s="281" t="n"/>
    </row>
    <row r="44" ht="15.75" customFormat="1" customHeight="1" s="228">
      <c r="A44" s="231" t="n"/>
      <c r="B44" s="281" t="n"/>
    </row>
    <row r="45" ht="15.75" customFormat="1" customHeight="1" s="228">
      <c r="A45" s="231" t="n"/>
      <c r="B45" s="281" t="n"/>
    </row>
    <row r="46" ht="15.75" customFormat="1" customHeight="1" s="228">
      <c r="A46" s="231" t="n"/>
      <c r="B46" s="281" t="n"/>
    </row>
    <row r="47" ht="15.75" customFormat="1" customHeight="1" s="228">
      <c r="A47" s="231" t="n"/>
      <c r="B47" s="281" t="n"/>
    </row>
    <row r="48" ht="15.75" customFormat="1" customHeight="1" s="228">
      <c r="A48" s="231" t="n"/>
      <c r="B48" s="281" t="n"/>
    </row>
    <row r="49" ht="15.75" customFormat="1" customHeight="1" s="228">
      <c r="A49" s="231" t="n"/>
      <c r="B49" s="281" t="n"/>
    </row>
    <row r="50" ht="15.75" customFormat="1" customHeight="1" s="228">
      <c r="A50" s="231" t="n"/>
      <c r="B50" s="281" t="n"/>
    </row>
    <row r="51" ht="15.75" customFormat="1" customHeight="1" s="228">
      <c r="A51" s="231" t="n"/>
      <c r="B51" s="281" t="n"/>
    </row>
    <row r="52" ht="15.75" customFormat="1" customHeight="1" s="228">
      <c r="A52" s="231" t="n"/>
      <c r="B52" s="281" t="n"/>
    </row>
    <row r="53" ht="15.75" customFormat="1" customHeight="1" s="228">
      <c r="A53" s="231" t="n"/>
      <c r="B53" s="281" t="n"/>
    </row>
    <row r="54" ht="15.75" customFormat="1" customHeight="1" s="228">
      <c r="A54" s="231" t="n"/>
      <c r="B54" s="281" t="n"/>
    </row>
    <row r="55" ht="15.75" customFormat="1" customHeight="1" s="228">
      <c r="A55" s="231" t="n"/>
      <c r="B55" s="281" t="n"/>
    </row>
    <row r="56" ht="15.75" customFormat="1" customHeight="1" s="228">
      <c r="A56" s="231" t="n"/>
      <c r="B56" s="281" t="n"/>
    </row>
    <row r="57" ht="15.75" customFormat="1" customHeight="1" s="228">
      <c r="A57" s="231" t="n"/>
      <c r="B57" s="281" t="n"/>
    </row>
    <row r="58" ht="15.75" customFormat="1" customHeight="1" s="228">
      <c r="A58" s="231" t="n"/>
      <c r="B58" s="281" t="n"/>
    </row>
    <row r="59" ht="15.75" customFormat="1" customHeight="1" s="228">
      <c r="A59" s="231" t="n"/>
      <c r="B59" s="281" t="n"/>
    </row>
    <row r="60" ht="15.75" customFormat="1" customHeight="1" s="228">
      <c r="A60" s="231" t="n"/>
      <c r="B60" s="281" t="n"/>
    </row>
    <row r="61" ht="15.75" customFormat="1" customHeight="1" s="228">
      <c r="A61" s="231" t="n"/>
      <c r="B61" s="281" t="n"/>
    </row>
    <row r="62" ht="15.75" customFormat="1" customHeight="1" s="228">
      <c r="A62" s="231" t="n"/>
      <c r="B62" s="281" t="n"/>
    </row>
    <row r="63" ht="15.75" customFormat="1" customHeight="1" s="228">
      <c r="A63" s="231" t="n"/>
      <c r="B63" s="281" t="n"/>
    </row>
    <row r="64" ht="15.75" customFormat="1" customHeight="1" s="228">
      <c r="A64" s="231" t="n"/>
      <c r="B64" s="281" t="n"/>
    </row>
    <row r="65" ht="15.75" customFormat="1" customHeight="1" s="228">
      <c r="A65" s="231" t="n"/>
      <c r="B65" s="281" t="n"/>
    </row>
    <row r="66" ht="15.75" customFormat="1" customHeight="1" s="228">
      <c r="A66" s="231" t="n"/>
      <c r="B66" s="281" t="n"/>
    </row>
    <row r="67" ht="15.75" customFormat="1" customHeight="1" s="228">
      <c r="A67" s="231" t="n"/>
      <c r="B67" s="281" t="n"/>
    </row>
    <row r="68" ht="15.75" customFormat="1" customHeight="1" s="228">
      <c r="A68" s="231" t="n"/>
      <c r="B68" s="281" t="n"/>
    </row>
    <row r="69" ht="15.75" customFormat="1" customHeight="1" s="228">
      <c r="A69" s="231" t="n"/>
      <c r="B69" s="281" t="n"/>
    </row>
    <row r="70" ht="15.75" customFormat="1" customHeight="1" s="228">
      <c r="A70" s="231" t="n"/>
      <c r="B70" s="281" t="n"/>
    </row>
    <row r="71" ht="15.75" customFormat="1" customHeight="1" s="228">
      <c r="A71" s="231" t="n"/>
      <c r="B71" s="281" t="n"/>
    </row>
    <row r="72" ht="15.75" customFormat="1" customHeight="1" s="228">
      <c r="A72" s="231" t="n"/>
      <c r="B72" s="281" t="n"/>
    </row>
    <row r="73" ht="15.75" customFormat="1" customHeight="1" s="228">
      <c r="A73" s="231" t="n"/>
      <c r="B73" s="281" t="n"/>
    </row>
    <row r="74" ht="15.75" customFormat="1" customHeight="1" s="228">
      <c r="A74" s="231" t="n"/>
      <c r="B74" s="281" t="n"/>
    </row>
    <row r="75" ht="15.75" customFormat="1" customHeight="1" s="228">
      <c r="A75" s="231" t="n"/>
      <c r="B75" s="281" t="n"/>
    </row>
    <row r="76" ht="15.75" customFormat="1" customHeight="1" s="228">
      <c r="A76" s="231" t="n"/>
      <c r="B76" s="281" t="n"/>
    </row>
    <row r="77" ht="15.75" customFormat="1" customHeight="1" s="228">
      <c r="A77" s="231" t="n"/>
      <c r="B77" s="281" t="n"/>
    </row>
    <row r="78" ht="15.75" customFormat="1" customHeight="1" s="228">
      <c r="A78" s="231" t="n"/>
      <c r="B78" s="281" t="n"/>
    </row>
    <row r="79" ht="15.75" customFormat="1" customHeight="1" s="228">
      <c r="A79" s="231" t="n"/>
      <c r="B79" s="281" t="n"/>
    </row>
    <row r="80" ht="15.75" customFormat="1" customHeight="1" s="228">
      <c r="A80" s="231" t="n"/>
      <c r="B80" s="281" t="n"/>
    </row>
    <row r="81" ht="15.75" customFormat="1" customHeight="1" s="228">
      <c r="A81" s="231" t="n"/>
      <c r="B81" s="281" t="n"/>
    </row>
    <row r="82" ht="15.75" customFormat="1" customHeight="1" s="228">
      <c r="A82" s="231" t="n"/>
      <c r="B82" s="281" t="n"/>
    </row>
    <row r="83" ht="15.75" customFormat="1" customHeight="1" s="228">
      <c r="A83" s="231" t="n"/>
      <c r="B83" s="281" t="n"/>
    </row>
    <row r="84" ht="15.75" customFormat="1" customHeight="1" s="228">
      <c r="A84" s="231" t="n"/>
      <c r="B84" s="281" t="n"/>
    </row>
    <row r="85" ht="15.75" customFormat="1" customHeight="1" s="228">
      <c r="A85" s="231" t="n"/>
      <c r="B85" s="281" t="n"/>
    </row>
    <row r="86" ht="15.75" customFormat="1" customHeight="1" s="228">
      <c r="A86" s="231" t="n"/>
      <c r="B86" s="281" t="n"/>
    </row>
    <row r="87" ht="15.75" customFormat="1" customHeight="1" s="228">
      <c r="A87" s="231" t="n"/>
      <c r="B87" s="281" t="n"/>
    </row>
    <row r="88" ht="15.75" customFormat="1" customHeight="1" s="228">
      <c r="A88" s="231" t="n"/>
      <c r="B88" s="281" t="n"/>
    </row>
    <row r="89" ht="15.75" customFormat="1" customHeight="1" s="228">
      <c r="A89" s="231" t="n"/>
      <c r="B89" s="281" t="n"/>
    </row>
    <row r="90" ht="15.75" customFormat="1" customHeight="1" s="228">
      <c r="A90" s="231" t="n"/>
      <c r="B90" s="281" t="n"/>
    </row>
    <row r="91" ht="15.75" customFormat="1" customHeight="1" s="228">
      <c r="A91" s="231" t="n"/>
      <c r="B91" s="281" t="n"/>
    </row>
    <row r="92" ht="15.75" customFormat="1" customHeight="1" s="228">
      <c r="A92" s="231" t="n"/>
      <c r="B92" s="281" t="n"/>
    </row>
    <row r="93" ht="15.75" customFormat="1" customHeight="1" s="228">
      <c r="A93" s="231" t="n"/>
      <c r="B93" s="281" t="n"/>
    </row>
    <row r="94" ht="15.75" customFormat="1" customHeight="1" s="228">
      <c r="A94" s="231" t="n"/>
      <c r="B94" s="281" t="n"/>
    </row>
    <row r="95" ht="15.75" customFormat="1" customHeight="1" s="228">
      <c r="A95" s="231" t="n"/>
      <c r="B95" s="281" t="n"/>
    </row>
    <row r="96" ht="15.75" customFormat="1" customHeight="1" s="228">
      <c r="A96" s="231" t="n"/>
      <c r="B96" s="281" t="n"/>
    </row>
    <row r="97" ht="15.75" customFormat="1" customHeight="1" s="228">
      <c r="A97" s="231" t="n"/>
      <c r="B97" s="281" t="n"/>
    </row>
    <row r="98" ht="15.75" customFormat="1" customHeight="1" s="228">
      <c r="A98" s="231" t="n"/>
      <c r="B98" s="281" t="n"/>
    </row>
    <row r="99" ht="15.75" customFormat="1" customHeight="1" s="228">
      <c r="A99" s="231" t="n"/>
      <c r="B99" s="281" t="n"/>
    </row>
    <row r="100" ht="15.75" customFormat="1" customHeight="1" s="228">
      <c r="A100" s="231" t="n"/>
      <c r="B100" s="281" t="n"/>
    </row>
    <row r="101" ht="15.75" customFormat="1" customHeight="1" s="228">
      <c r="A101" s="231" t="n"/>
      <c r="B101" s="281" t="n"/>
    </row>
    <row r="102" ht="15.75" customFormat="1" customHeight="1" s="228">
      <c r="A102" s="231" t="n"/>
      <c r="B102" s="281" t="n"/>
    </row>
    <row r="103" ht="15.75" customFormat="1" customHeight="1" s="228">
      <c r="A103" s="231" t="n"/>
      <c r="B103" s="281" t="n"/>
    </row>
    <row r="104" ht="15.75" customFormat="1" customHeight="1" s="228">
      <c r="A104" s="231" t="n"/>
      <c r="B104" s="281" t="n"/>
    </row>
    <row r="105" ht="15.75" customFormat="1" customHeight="1" s="228">
      <c r="A105" s="231" t="n"/>
      <c r="B105" s="281" t="n"/>
    </row>
    <row r="106" ht="15.75" customFormat="1" customHeight="1" s="228">
      <c r="A106" s="231" t="n"/>
      <c r="B106" s="281" t="n"/>
    </row>
    <row r="107" ht="15.75" customFormat="1" customHeight="1" s="228">
      <c r="A107" s="231" t="n"/>
      <c r="B107" s="281" t="n"/>
    </row>
    <row r="108" ht="15.75" customFormat="1" customHeight="1" s="228">
      <c r="A108" s="231" t="n"/>
      <c r="B108" s="281" t="n"/>
    </row>
    <row r="109" ht="15.75" customFormat="1" customHeight="1" s="228">
      <c r="A109" s="231" t="n"/>
      <c r="B109" s="281" t="n"/>
    </row>
    <row r="110" ht="15.75" customFormat="1" customHeight="1" s="228">
      <c r="A110" s="231" t="n"/>
      <c r="B110" s="281" t="n"/>
    </row>
    <row r="111" ht="15.75" customFormat="1" customHeight="1" s="228">
      <c r="A111" s="231" t="n"/>
      <c r="B111" s="281" t="n"/>
    </row>
    <row r="112" ht="15.75" customFormat="1" customHeight="1" s="228">
      <c r="A112" s="231" t="n"/>
      <c r="B112" s="281" t="n"/>
    </row>
    <row r="113" ht="15.75" customFormat="1" customHeight="1" s="228">
      <c r="A113" s="231" t="n"/>
      <c r="B113" s="281" t="n"/>
    </row>
    <row r="114" ht="15.75" customFormat="1" customHeight="1" s="228">
      <c r="A114" s="231" t="n"/>
      <c r="B114" s="281" t="n"/>
    </row>
    <row r="115" ht="15.75" customFormat="1" customHeight="1" s="228">
      <c r="A115" s="231" t="n"/>
      <c r="B115" s="281" t="n"/>
    </row>
    <row r="116" ht="15.75" customFormat="1" customHeight="1" s="228">
      <c r="A116" s="231" t="n"/>
      <c r="B116" s="281" t="n"/>
    </row>
    <row r="117" ht="15.75" customFormat="1" customHeight="1" s="228">
      <c r="A117" s="231" t="n"/>
      <c r="B117" s="281" t="n"/>
    </row>
    <row r="118" ht="15.75" customFormat="1" customHeight="1" s="228">
      <c r="A118" s="231" t="n"/>
      <c r="B118" s="281" t="n"/>
    </row>
    <row r="119" ht="15.75" customFormat="1" customHeight="1" s="228">
      <c r="A119" s="231" t="n"/>
      <c r="B119" s="281" t="n"/>
    </row>
    <row r="120" ht="15.75" customFormat="1" customHeight="1" s="228">
      <c r="A120" s="231" t="n"/>
      <c r="B120" s="281" t="n"/>
    </row>
    <row r="121" ht="15.75" customFormat="1" customHeight="1" s="228">
      <c r="A121" s="231" t="n"/>
      <c r="B121" s="281" t="n"/>
    </row>
    <row r="122" ht="15.75" customFormat="1" customHeight="1" s="228">
      <c r="A122" s="231" t="n"/>
      <c r="B122" s="281" t="n"/>
    </row>
    <row r="123" ht="15.75" customFormat="1" customHeight="1" s="228">
      <c r="A123" s="231" t="n"/>
      <c r="B123" s="281" t="n"/>
    </row>
    <row r="124" ht="15.75" customFormat="1" customHeight="1" s="228">
      <c r="A124" s="231" t="n"/>
      <c r="B124" s="281" t="n"/>
    </row>
    <row r="125" ht="15.75" customFormat="1" customHeight="1" s="228">
      <c r="A125" s="231" t="n"/>
      <c r="B125" s="281" t="n"/>
    </row>
    <row r="126" ht="15.75" customFormat="1" customHeight="1" s="228">
      <c r="A126" s="231" t="n"/>
      <c r="B126" s="281" t="n"/>
    </row>
    <row r="127" ht="15.75" customFormat="1" customHeight="1" s="228">
      <c r="A127" s="231" t="n"/>
      <c r="B127" s="281" t="n"/>
    </row>
    <row r="128" ht="15.75" customFormat="1" customHeight="1" s="228">
      <c r="A128" s="231" t="n"/>
      <c r="B128" s="281" t="n"/>
    </row>
    <row r="129" ht="15.75" customFormat="1" customHeight="1" s="228">
      <c r="A129" s="231" t="n"/>
      <c r="B129" s="281" t="n"/>
    </row>
    <row r="130" ht="15.75" customFormat="1" customHeight="1" s="228">
      <c r="A130" s="231" t="n"/>
      <c r="B130" s="281" t="n"/>
    </row>
    <row r="131" ht="15.75" customFormat="1" customHeight="1" s="228">
      <c r="A131" s="231" t="n"/>
      <c r="B131" s="281" t="n"/>
    </row>
    <row r="132" ht="15.75" customFormat="1" customHeight="1" s="228">
      <c r="A132" s="231" t="n"/>
      <c r="B132" s="281" t="n"/>
    </row>
    <row r="133" ht="15.75" customFormat="1" customHeight="1" s="228">
      <c r="A133" s="231" t="n"/>
      <c r="B133" s="281" t="n"/>
    </row>
    <row r="134" ht="15.75" customFormat="1" customHeight="1" s="228">
      <c r="A134" s="231" t="n"/>
      <c r="B134" s="281" t="n"/>
    </row>
    <row r="135" ht="15.75" customFormat="1" customHeight="1" s="228">
      <c r="A135" s="231" t="n"/>
      <c r="B135" s="281" t="n"/>
    </row>
    <row r="136" ht="15.75" customFormat="1" customHeight="1" s="228">
      <c r="A136" s="231" t="n"/>
      <c r="B136" s="281" t="n"/>
    </row>
    <row r="137" ht="15.75" customFormat="1" customHeight="1" s="228">
      <c r="A137" s="231" t="n"/>
      <c r="B137" s="281" t="n"/>
    </row>
    <row r="138" ht="15.75" customFormat="1" customHeight="1" s="228">
      <c r="A138" s="231" t="n"/>
      <c r="B138" s="281" t="n"/>
    </row>
    <row r="139" ht="15.75" customFormat="1" customHeight="1" s="228">
      <c r="A139" s="231" t="n"/>
      <c r="B139" s="281" t="n"/>
    </row>
    <row r="140" ht="15.75" customFormat="1" customHeight="1" s="228">
      <c r="A140" s="231" t="n"/>
      <c r="B140" s="281" t="n"/>
    </row>
    <row r="141" ht="15.75" customFormat="1" customHeight="1" s="228">
      <c r="A141" s="231" t="n"/>
      <c r="B141" s="281" t="n"/>
    </row>
    <row r="142" ht="15.75" customFormat="1" customHeight="1" s="228">
      <c r="A142" s="231" t="n"/>
      <c r="B142" s="281" t="n"/>
    </row>
    <row r="143" ht="15.75" customFormat="1" customHeight="1" s="228">
      <c r="A143" s="231" t="n"/>
      <c r="B143" s="281" t="n"/>
    </row>
    <row r="144" ht="15.75" customFormat="1" customHeight="1" s="228">
      <c r="A144" s="231" t="n"/>
      <c r="B144" s="281" t="n"/>
    </row>
    <row r="145" ht="15.75" customFormat="1" customHeight="1" s="228">
      <c r="A145" s="231" t="n"/>
      <c r="B145" s="281" t="n"/>
    </row>
    <row r="146" ht="15.75" customFormat="1" customHeight="1" s="228">
      <c r="A146" s="231" t="n"/>
      <c r="B146" s="281" t="n"/>
    </row>
    <row r="147" ht="15.75" customFormat="1" customHeight="1" s="228">
      <c r="A147" s="231" t="n"/>
      <c r="B147" s="281" t="n"/>
    </row>
    <row r="148" ht="15.75" customFormat="1" customHeight="1" s="228">
      <c r="A148" s="231" t="n"/>
      <c r="B148" s="281" t="n"/>
    </row>
    <row r="149" ht="15.75" customFormat="1" customHeight="1" s="228">
      <c r="A149" s="231" t="n"/>
      <c r="B149" s="281" t="n"/>
    </row>
    <row r="150" ht="15.75" customFormat="1" customHeight="1" s="228">
      <c r="A150" s="231" t="n"/>
      <c r="B150" s="281" t="n"/>
    </row>
    <row r="151" ht="15.75" customFormat="1" customHeight="1" s="228">
      <c r="A151" s="231" t="n"/>
      <c r="B151" s="281" t="n"/>
    </row>
    <row r="152" ht="15.75" customFormat="1" customHeight="1" s="228">
      <c r="A152" s="231" t="n"/>
      <c r="B152" s="281" t="n"/>
    </row>
    <row r="153" ht="15.75" customFormat="1" customHeight="1" s="228">
      <c r="A153" s="231" t="n"/>
      <c r="B153" s="281" t="n"/>
    </row>
    <row r="154" ht="15.75" customFormat="1" customHeight="1" s="228">
      <c r="A154" s="231" t="n"/>
      <c r="B154" s="281" t="n"/>
    </row>
    <row r="155" ht="15.75" customFormat="1" customHeight="1" s="228">
      <c r="A155" s="231" t="n"/>
      <c r="B155" s="281" t="n"/>
    </row>
    <row r="156" ht="15.75" customFormat="1" customHeight="1" s="228">
      <c r="A156" s="231" t="n"/>
      <c r="B156" s="281" t="n"/>
    </row>
    <row r="157" ht="15.75" customFormat="1" customHeight="1" s="228">
      <c r="A157" s="231" t="n"/>
      <c r="B157" s="281" t="n"/>
    </row>
    <row r="158" ht="15.75" customFormat="1" customHeight="1" s="228">
      <c r="A158" s="231" t="n"/>
      <c r="B158" s="281" t="n"/>
    </row>
    <row r="159" ht="15.75" customFormat="1" customHeight="1" s="228">
      <c r="A159" s="231" t="n"/>
      <c r="B159" s="281" t="n"/>
    </row>
    <row r="160" ht="15.75" customFormat="1" customHeight="1" s="228">
      <c r="A160" s="231" t="n"/>
      <c r="B160" s="281" t="n"/>
    </row>
    <row r="161" ht="15.75" customFormat="1" customHeight="1" s="228">
      <c r="A161" s="231" t="n"/>
      <c r="B161" s="281" t="n"/>
    </row>
    <row r="162" ht="15.75" customFormat="1" customHeight="1" s="228">
      <c r="A162" s="231" t="n"/>
      <c r="B162" s="281" t="n"/>
    </row>
    <row r="163" ht="15.75" customFormat="1" customHeight="1" s="228">
      <c r="A163" s="231" t="n"/>
      <c r="B163" s="281" t="n"/>
    </row>
    <row r="164" ht="15.75" customFormat="1" customHeight="1" s="228">
      <c r="A164" s="231" t="n"/>
      <c r="B164" s="281" t="n"/>
    </row>
    <row r="165" ht="15.75" customFormat="1" customHeight="1" s="228">
      <c r="A165" s="231" t="n"/>
      <c r="B165" s="281" t="n"/>
    </row>
    <row r="166" ht="15.75" customFormat="1" customHeight="1" s="228">
      <c r="A166" s="231" t="n"/>
      <c r="B166" s="281" t="n"/>
    </row>
    <row r="167" ht="15.75" customFormat="1" customHeight="1" s="228">
      <c r="A167" s="231" t="n"/>
      <c r="B167" s="281" t="n"/>
    </row>
    <row r="168" ht="15.75" customFormat="1" customHeight="1" s="228">
      <c r="A168" s="231" t="n"/>
      <c r="B168" s="281" t="n"/>
    </row>
    <row r="169" ht="15.75" customFormat="1" customHeight="1" s="228">
      <c r="A169" s="231" t="n"/>
      <c r="B169" s="281" t="n"/>
    </row>
    <row r="170" ht="15.75" customFormat="1" customHeight="1" s="228">
      <c r="A170" s="231" t="n"/>
      <c r="B170" s="281" t="n"/>
    </row>
    <row r="171" ht="15.75" customFormat="1" customHeight="1" s="228">
      <c r="A171" s="231" t="n"/>
      <c r="B171" s="281" t="n"/>
    </row>
    <row r="172" ht="15.75" customFormat="1" customHeight="1" s="228">
      <c r="A172" s="231" t="n"/>
      <c r="B172" s="281" t="n"/>
    </row>
    <row r="173" ht="15.75" customFormat="1" customHeight="1" s="228">
      <c r="A173" s="231" t="n"/>
      <c r="B173" s="281" t="n"/>
    </row>
    <row r="174" ht="15.75" customFormat="1" customHeight="1" s="228">
      <c r="A174" s="231" t="n"/>
      <c r="B174" s="281" t="n"/>
    </row>
    <row r="175" ht="15.75" customFormat="1" customHeight="1" s="228">
      <c r="A175" s="231" t="n"/>
      <c r="B175" s="281" t="n"/>
    </row>
    <row r="176" ht="15.75" customFormat="1" customHeight="1" s="228">
      <c r="A176" s="231" t="n"/>
      <c r="B176" s="281" t="n"/>
    </row>
    <row r="177" ht="15.75" customFormat="1" customHeight="1" s="228">
      <c r="A177" s="231" t="n"/>
      <c r="B177" s="281" t="n"/>
    </row>
    <row r="178" ht="15.75" customFormat="1" customHeight="1" s="228">
      <c r="A178" s="231" t="n"/>
      <c r="B178" s="281" t="n"/>
    </row>
    <row r="179" ht="15.75" customFormat="1" customHeight="1" s="228">
      <c r="A179" s="231" t="n"/>
      <c r="B179" s="281" t="n"/>
    </row>
    <row r="180" ht="15.75" customFormat="1" customHeight="1" s="228">
      <c r="A180" s="231" t="n"/>
      <c r="B180" s="281" t="n"/>
    </row>
    <row r="181" ht="15.75" customFormat="1" customHeight="1" s="228">
      <c r="A181" s="231" t="n"/>
      <c r="B181" s="281" t="n"/>
    </row>
    <row r="182" ht="15.75" customFormat="1" customHeight="1" s="228">
      <c r="A182" s="231" t="n"/>
      <c r="B182" s="281" t="n"/>
    </row>
    <row r="183" ht="15.75" customFormat="1" customHeight="1" s="228">
      <c r="A183" s="231" t="n"/>
      <c r="B183" s="281" t="n"/>
    </row>
    <row r="184" ht="15.75" customFormat="1" customHeight="1" s="228">
      <c r="A184" s="231" t="n"/>
      <c r="B184" s="281" t="n"/>
    </row>
    <row r="185" ht="15.75" customFormat="1" customHeight="1" s="228">
      <c r="A185" s="231" t="n"/>
      <c r="B185" s="281" t="n"/>
    </row>
    <row r="186" ht="15.75" customFormat="1" customHeight="1" s="228">
      <c r="A186" s="231" t="n"/>
      <c r="B186" s="281" t="n"/>
    </row>
    <row r="187" ht="15.75" customFormat="1" customHeight="1" s="228">
      <c r="A187" s="231" t="n"/>
      <c r="B187" s="281" t="n"/>
    </row>
    <row r="188" ht="15.75" customFormat="1" customHeight="1" s="228">
      <c r="A188" s="231" t="n"/>
      <c r="B188" s="281" t="n"/>
    </row>
    <row r="189" ht="15.75" customFormat="1" customHeight="1" s="228">
      <c r="A189" s="231" t="n"/>
      <c r="B189" s="281" t="n"/>
    </row>
    <row r="190" ht="15.75" customFormat="1" customHeight="1" s="228">
      <c r="A190" s="231" t="n"/>
      <c r="B190" s="281" t="n"/>
    </row>
    <row r="191" ht="15.75" customFormat="1" customHeight="1" s="228">
      <c r="A191" s="231" t="n"/>
      <c r="B191" s="281" t="n"/>
    </row>
    <row r="192" ht="15.75" customFormat="1" customHeight="1" s="228">
      <c r="A192" s="231" t="n"/>
      <c r="B192" s="281" t="n"/>
    </row>
    <row r="193" ht="15.75" customFormat="1" customHeight="1" s="228">
      <c r="A193" s="231" t="n"/>
      <c r="B193" s="281" t="n"/>
    </row>
    <row r="194" ht="15.75" customFormat="1" customHeight="1" s="228">
      <c r="A194" s="231" t="n"/>
      <c r="B194" s="281" t="n"/>
    </row>
    <row r="195" ht="15.75" customFormat="1" customHeight="1" s="228">
      <c r="A195" s="231" t="n"/>
      <c r="B195" s="281" t="n"/>
    </row>
    <row r="196" ht="15.75" customFormat="1" customHeight="1" s="228">
      <c r="A196" s="231" t="n"/>
      <c r="B196" s="281" t="n"/>
    </row>
    <row r="197" ht="15.75" customFormat="1" customHeight="1" s="228">
      <c r="A197" s="231" t="n"/>
      <c r="B197" s="281" t="n"/>
    </row>
    <row r="198" ht="15.75" customFormat="1" customHeight="1" s="228">
      <c r="A198" s="231" t="n"/>
      <c r="B198" s="281" t="n"/>
    </row>
    <row r="199" ht="15.75" customFormat="1" customHeight="1" s="228">
      <c r="A199" s="231" t="n"/>
      <c r="B199" s="281" t="n"/>
    </row>
    <row r="200" ht="15.75" customFormat="1" customHeight="1" s="228">
      <c r="A200" s="231" t="n"/>
      <c r="B200" s="281" t="n"/>
    </row>
    <row r="201" ht="15.75" customFormat="1" customHeight="1" s="228">
      <c r="A201" s="231" t="n"/>
      <c r="B201" s="281" t="n"/>
    </row>
    <row r="202" ht="15.75" customFormat="1" customHeight="1" s="228">
      <c r="A202" s="231" t="n"/>
      <c r="B202" s="281" t="n"/>
    </row>
    <row r="203" ht="15.75" customFormat="1" customHeight="1" s="228">
      <c r="A203" s="231" t="n"/>
      <c r="B203" s="281" t="n"/>
    </row>
    <row r="204" ht="15.75" customFormat="1" customHeight="1" s="228">
      <c r="A204" s="231" t="n"/>
      <c r="B204" s="281" t="n"/>
    </row>
    <row r="205" ht="15.75" customFormat="1" customHeight="1" s="228">
      <c r="A205" s="231" t="n"/>
      <c r="B205" s="281" t="n"/>
    </row>
    <row r="206" ht="15.75" customFormat="1" customHeight="1" s="228">
      <c r="A206" s="231" t="n"/>
      <c r="B206" s="281" t="n"/>
    </row>
    <row r="207" ht="15.75" customFormat="1" customHeight="1" s="228">
      <c r="A207" s="231" t="n"/>
      <c r="B207" s="281" t="n"/>
    </row>
    <row r="208" ht="15.75" customFormat="1" customHeight="1" s="228">
      <c r="A208" s="231" t="n"/>
      <c r="B208" s="281" t="n"/>
    </row>
    <row r="209" ht="15.75" customFormat="1" customHeight="1" s="228">
      <c r="A209" s="231" t="n"/>
      <c r="B209" s="281" t="n"/>
    </row>
    <row r="210" ht="15.75" customFormat="1" customHeight="1" s="228">
      <c r="A210" s="231" t="n"/>
      <c r="B210" s="281" t="n"/>
    </row>
    <row r="211" ht="15.75" customFormat="1" customHeight="1" s="228">
      <c r="A211" s="231" t="n"/>
      <c r="B211" s="281" t="n"/>
    </row>
    <row r="212" ht="15.75" customFormat="1" customHeight="1" s="228">
      <c r="A212" s="231" t="n"/>
      <c r="B212" s="281" t="n"/>
    </row>
    <row r="213" ht="15.75" customFormat="1" customHeight="1" s="228">
      <c r="A213" s="231" t="n"/>
      <c r="B213" s="281" t="n"/>
    </row>
    <row r="214" ht="15.75" customFormat="1" customHeight="1" s="228">
      <c r="A214" s="231" t="n"/>
      <c r="B214" s="281" t="n"/>
    </row>
    <row r="215" ht="15.75" customFormat="1" customHeight="1" s="228">
      <c r="A215" s="231" t="n"/>
      <c r="B215" s="281" t="n"/>
    </row>
    <row r="216" ht="15.75" customFormat="1" customHeight="1" s="228">
      <c r="A216" s="231" t="n"/>
      <c r="B216" s="281" t="n"/>
    </row>
    <row r="217" ht="15.75" customFormat="1" customHeight="1" s="228">
      <c r="A217" s="231" t="n"/>
      <c r="B217" s="281" t="n"/>
    </row>
    <row r="218" ht="15.75" customFormat="1" customHeight="1" s="228">
      <c r="A218" s="231" t="n"/>
      <c r="B218" s="281" t="n"/>
    </row>
    <row r="219" ht="15.75" customFormat="1" customHeight="1" s="228">
      <c r="A219" s="231" t="n"/>
      <c r="B219" s="281" t="n"/>
    </row>
    <row r="220" ht="15.75" customFormat="1" customHeight="1" s="228">
      <c r="A220" s="231" t="n"/>
      <c r="B220" s="281" t="n"/>
    </row>
    <row r="221" ht="15.75" customFormat="1" customHeight="1" s="228">
      <c r="A221" s="231" t="n"/>
      <c r="B221" s="281" t="n"/>
    </row>
    <row r="222" ht="15.75" customFormat="1" customHeight="1" s="228">
      <c r="A222" s="231" t="n"/>
      <c r="B222" s="281" t="n"/>
    </row>
    <row r="223" ht="15.75" customFormat="1" customHeight="1" s="228">
      <c r="A223" s="231" t="n"/>
      <c r="B223" s="281" t="n"/>
    </row>
    <row r="224" ht="15.75" customFormat="1" customHeight="1" s="228">
      <c r="A224" s="231" t="n"/>
      <c r="B224" s="281" t="n"/>
    </row>
    <row r="225" ht="15.75" customFormat="1" customHeight="1" s="228">
      <c r="A225" s="231" t="n"/>
      <c r="B225" s="281" t="n"/>
    </row>
    <row r="226" ht="15.75" customFormat="1" customHeight="1" s="228">
      <c r="A226" s="231" t="n"/>
      <c r="B226" s="281" t="n"/>
    </row>
    <row r="227" ht="15.75" customFormat="1" customHeight="1" s="228">
      <c r="A227" s="231" t="n"/>
      <c r="B227" s="281" t="n"/>
    </row>
    <row r="228" ht="15.75" customFormat="1" customHeight="1" s="228">
      <c r="A228" s="231" t="n"/>
      <c r="B228" s="281" t="n"/>
    </row>
    <row r="229" ht="15.75" customFormat="1" customHeight="1" s="228">
      <c r="A229" s="231" t="n"/>
      <c r="B229" s="281" t="n"/>
    </row>
    <row r="230" ht="15.75" customFormat="1" customHeight="1" s="228">
      <c r="A230" s="231" t="n"/>
      <c r="B230" s="281" t="n"/>
    </row>
    <row r="231" ht="15.75" customFormat="1" customHeight="1" s="228">
      <c r="A231" s="231" t="n"/>
      <c r="B231" s="281" t="n"/>
    </row>
    <row r="232" ht="15.75" customFormat="1" customHeight="1" s="228">
      <c r="A232" s="231" t="n"/>
      <c r="B232" s="281" t="n"/>
    </row>
    <row r="233" ht="15.75" customFormat="1" customHeight="1" s="228">
      <c r="A233" s="231" t="n"/>
      <c r="B233" s="281" t="n"/>
    </row>
    <row r="234" ht="15.75" customFormat="1" customHeight="1" s="228">
      <c r="A234" s="231" t="n"/>
      <c r="B234" s="281" t="n"/>
    </row>
    <row r="235" ht="15.75" customFormat="1" customHeight="1" s="228">
      <c r="A235" s="231" t="n"/>
      <c r="B235" s="281" t="n"/>
    </row>
    <row r="236" ht="15.75" customFormat="1" customHeight="1" s="228">
      <c r="A236" s="231" t="n"/>
      <c r="B236" s="281" t="n"/>
    </row>
    <row r="237" ht="15.75" customFormat="1" customHeight="1" s="228">
      <c r="A237" s="231" t="n"/>
      <c r="B237" s="281" t="n"/>
    </row>
    <row r="238" ht="15.75" customFormat="1" customHeight="1" s="228">
      <c r="A238" s="231" t="n"/>
      <c r="B238" s="281" t="n"/>
    </row>
    <row r="239" ht="15.75" customFormat="1" customHeight="1" s="228">
      <c r="A239" s="231" t="n"/>
      <c r="B239" s="281" t="n"/>
    </row>
    <row r="240" ht="15.75" customFormat="1" customHeight="1" s="228">
      <c r="A240" s="231" t="n"/>
      <c r="B240" s="281" t="n"/>
    </row>
    <row r="241" ht="15.75" customFormat="1" customHeight="1" s="228">
      <c r="A241" s="231" t="n"/>
      <c r="B241" s="281" t="n"/>
    </row>
    <row r="242" ht="15.75" customFormat="1" customHeight="1" s="228">
      <c r="A242" s="231" t="n"/>
      <c r="B242" s="281" t="n"/>
    </row>
    <row r="243" ht="15.75" customFormat="1" customHeight="1" s="228">
      <c r="A243" s="231" t="n"/>
      <c r="B243" s="281" t="n"/>
    </row>
    <row r="244" ht="15.75" customFormat="1" customHeight="1" s="228">
      <c r="A244" s="231" t="n"/>
      <c r="B244" s="281" t="n"/>
    </row>
    <row r="245" ht="15.75" customFormat="1" customHeight="1" s="228">
      <c r="A245" s="231" t="n"/>
      <c r="B245" s="281" t="n"/>
    </row>
    <row r="246" ht="15.75" customFormat="1" customHeight="1" s="228">
      <c r="A246" s="231" t="n"/>
      <c r="B246" s="281" t="n"/>
    </row>
    <row r="247" ht="15.75" customFormat="1" customHeight="1" s="228">
      <c r="A247" s="231" t="n"/>
      <c r="B247" s="281" t="n"/>
    </row>
    <row r="248" ht="15.75" customFormat="1" customHeight="1" s="228">
      <c r="A248" s="231" t="n"/>
      <c r="B248" s="281" t="n"/>
    </row>
    <row r="249" ht="15.75" customFormat="1" customHeight="1" s="228">
      <c r="A249" s="231" t="n"/>
      <c r="B249" s="281" t="n"/>
    </row>
    <row r="250" ht="15.75" customFormat="1" customHeight="1" s="228">
      <c r="A250" s="231" t="n"/>
      <c r="B250" s="281" t="n"/>
    </row>
    <row r="251" ht="15.75" customFormat="1" customHeight="1" s="228">
      <c r="A251" s="231" t="n"/>
      <c r="B251" s="281" t="n"/>
    </row>
    <row r="252" ht="15.75" customFormat="1" customHeight="1" s="228">
      <c r="A252" s="231" t="n"/>
      <c r="B252" s="281" t="n"/>
    </row>
    <row r="253" ht="15.75" customFormat="1" customHeight="1" s="228">
      <c r="A253" s="231" t="n"/>
      <c r="B253" s="281" t="n"/>
    </row>
    <row r="254" ht="15.75" customFormat="1" customHeight="1" s="228">
      <c r="A254" s="231" t="n"/>
      <c r="B254" s="281" t="n"/>
    </row>
    <row r="255" ht="15.75" customFormat="1" customHeight="1" s="228">
      <c r="A255" s="231" t="n"/>
      <c r="B255" s="281" t="n"/>
    </row>
    <row r="256" ht="15.75" customFormat="1" customHeight="1" s="228">
      <c r="A256" s="231" t="n"/>
      <c r="B256" s="281" t="n"/>
    </row>
    <row r="257" ht="15.75" customFormat="1" customHeight="1" s="228">
      <c r="A257" s="231" t="n"/>
      <c r="B257" s="281" t="n"/>
    </row>
    <row r="258" ht="15.75" customFormat="1" customHeight="1" s="228">
      <c r="A258" s="231" t="n"/>
      <c r="B258" s="281" t="n"/>
    </row>
    <row r="259" ht="15.75" customFormat="1" customHeight="1" s="228">
      <c r="A259" s="231" t="n"/>
      <c r="B259" s="281" t="n"/>
    </row>
    <row r="260" ht="15.75" customFormat="1" customHeight="1" s="228">
      <c r="A260" s="231" t="n"/>
      <c r="B260" s="281" t="n"/>
    </row>
    <row r="261" ht="15.75" customFormat="1" customHeight="1" s="228">
      <c r="A261" s="231" t="n"/>
      <c r="B261" s="281" t="n"/>
    </row>
    <row r="262" ht="15.75" customFormat="1" customHeight="1" s="228">
      <c r="A262" s="231" t="n"/>
      <c r="B262" s="281" t="n"/>
    </row>
    <row r="263" ht="15.75" customFormat="1" customHeight="1" s="228">
      <c r="A263" s="231" t="n"/>
      <c r="B263" s="281" t="n"/>
    </row>
    <row r="264" ht="15.75" customFormat="1" customHeight="1" s="228">
      <c r="A264" s="231" t="n"/>
      <c r="B264" s="281" t="n"/>
    </row>
    <row r="265" ht="15.75" customFormat="1" customHeight="1" s="228">
      <c r="A265" s="231" t="n"/>
      <c r="B265" s="281" t="n"/>
    </row>
    <row r="266" ht="15.75" customFormat="1" customHeight="1" s="228">
      <c r="A266" s="231" t="n"/>
      <c r="B266" s="281" t="n"/>
    </row>
    <row r="267" ht="15.75" customFormat="1" customHeight="1" s="228">
      <c r="A267" s="231" t="n"/>
      <c r="B267" s="281" t="n"/>
    </row>
    <row r="268" ht="15.75" customFormat="1" customHeight="1" s="228">
      <c r="A268" s="231" t="n"/>
      <c r="B268" s="281" t="n"/>
    </row>
    <row r="269" ht="15.75" customFormat="1" customHeight="1" s="228">
      <c r="A269" s="231" t="n"/>
      <c r="B269" s="281" t="n"/>
    </row>
    <row r="270" ht="15.75" customFormat="1" customHeight="1" s="228">
      <c r="A270" s="231" t="n"/>
      <c r="B270" s="281" t="n"/>
    </row>
    <row r="271" ht="15.75" customFormat="1" customHeight="1" s="228">
      <c r="A271" s="231" t="n"/>
      <c r="B271" s="281" t="n"/>
    </row>
    <row r="272" ht="15.75" customFormat="1" customHeight="1" s="228">
      <c r="A272" s="231" t="n"/>
      <c r="B272" s="281" t="n"/>
    </row>
    <row r="273" ht="15.75" customFormat="1" customHeight="1" s="228">
      <c r="A273" s="231" t="n"/>
      <c r="B273" s="281" t="n"/>
    </row>
    <row r="274" ht="15.75" customFormat="1" customHeight="1" s="228">
      <c r="A274" s="231" t="n"/>
      <c r="B274" s="281" t="n"/>
    </row>
    <row r="275" ht="15.75" customFormat="1" customHeight="1" s="228">
      <c r="A275" s="231" t="n"/>
      <c r="B275" s="281" t="n"/>
    </row>
    <row r="276" ht="15.75" customFormat="1" customHeight="1" s="228">
      <c r="A276" s="231" t="n"/>
      <c r="B276" s="281" t="n"/>
    </row>
    <row r="277" ht="15.75" customFormat="1" customHeight="1" s="228">
      <c r="A277" s="231" t="n"/>
      <c r="B277" s="281" t="n"/>
    </row>
    <row r="278" ht="15.75" customFormat="1" customHeight="1" s="228">
      <c r="A278" s="231" t="n"/>
      <c r="B278" s="281" t="n"/>
    </row>
    <row r="279" ht="15.75" customFormat="1" customHeight="1" s="228">
      <c r="A279" s="231" t="n"/>
      <c r="B279" s="281" t="n"/>
    </row>
    <row r="280" ht="15.75" customFormat="1" customHeight="1" s="228">
      <c r="A280" s="231" t="n"/>
      <c r="B280" s="281" t="n"/>
    </row>
    <row r="281" ht="15.75" customFormat="1" customHeight="1" s="228">
      <c r="A281" s="231" t="n"/>
      <c r="B281" s="281" t="n"/>
    </row>
    <row r="282" ht="15.75" customFormat="1" customHeight="1" s="228">
      <c r="A282" s="231" t="n"/>
      <c r="B282" s="281" t="n"/>
    </row>
    <row r="283" ht="15.75" customFormat="1" customHeight="1" s="228">
      <c r="A283" s="231" t="n"/>
      <c r="B283" s="281" t="n"/>
    </row>
    <row r="284" ht="15.75" customFormat="1" customHeight="1" s="228">
      <c r="A284" s="231" t="n"/>
      <c r="B284" s="281" t="n"/>
    </row>
    <row r="285" ht="15.75" customFormat="1" customHeight="1" s="228">
      <c r="A285" s="231" t="n"/>
      <c r="B285" s="281" t="n"/>
    </row>
    <row r="286" ht="15.75" customFormat="1" customHeight="1" s="228">
      <c r="A286" s="231" t="n"/>
      <c r="B286" s="281" t="n"/>
    </row>
    <row r="287" ht="15.75" customFormat="1" customHeight="1" s="228">
      <c r="A287" s="231" t="n"/>
      <c r="B287" s="281" t="n"/>
    </row>
    <row r="288" ht="15.75" customFormat="1" customHeight="1" s="228">
      <c r="A288" s="231" t="n"/>
      <c r="B288" s="281" t="n"/>
    </row>
    <row r="289" ht="15.75" customFormat="1" customHeight="1" s="228">
      <c r="A289" s="231" t="n"/>
      <c r="B289" s="281" t="n"/>
    </row>
    <row r="290" ht="15.75" customFormat="1" customHeight="1" s="228">
      <c r="A290" s="231" t="n"/>
      <c r="B290" s="281" t="n"/>
    </row>
    <row r="291" ht="15.75" customFormat="1" customHeight="1" s="228">
      <c r="A291" s="231" t="n"/>
      <c r="B291" s="281" t="n"/>
    </row>
    <row r="292" ht="15.75" customFormat="1" customHeight="1" s="228">
      <c r="A292" s="231" t="n"/>
      <c r="B292" s="281" t="n"/>
    </row>
    <row r="293" ht="15.75" customFormat="1" customHeight="1" s="228">
      <c r="A293" s="231" t="n"/>
      <c r="B293" s="281" t="n"/>
    </row>
    <row r="294" ht="15.75" customFormat="1" customHeight="1" s="228">
      <c r="A294" s="231" t="n"/>
      <c r="B294" s="281" t="n"/>
    </row>
    <row r="295" ht="15.75" customFormat="1" customHeight="1" s="228">
      <c r="A295" s="231" t="n"/>
      <c r="B295" s="281" t="n"/>
    </row>
    <row r="296" ht="15.75" customFormat="1" customHeight="1" s="228">
      <c r="A296" s="231" t="n"/>
      <c r="B296" s="281" t="n"/>
    </row>
    <row r="297" ht="15.75" customFormat="1" customHeight="1" s="228">
      <c r="A297" s="231" t="n"/>
      <c r="B297" s="281" t="n"/>
    </row>
    <row r="298" ht="15.75" customFormat="1" customHeight="1" s="228">
      <c r="A298" s="231" t="n"/>
      <c r="B298" s="281" t="n"/>
    </row>
    <row r="299" ht="15.75" customFormat="1" customHeight="1" s="228">
      <c r="A299" s="231" t="n"/>
      <c r="B299" s="281" t="n"/>
    </row>
    <row r="300" ht="15.75" customFormat="1" customHeight="1" s="228">
      <c r="A300" s="231" t="n"/>
      <c r="B300" s="281" t="n"/>
    </row>
    <row r="301" ht="15.75" customFormat="1" customHeight="1" s="228">
      <c r="A301" s="231" t="n"/>
      <c r="B301" s="281" t="n"/>
    </row>
    <row r="302" ht="15.75" customFormat="1" customHeight="1" s="228">
      <c r="A302" s="231" t="n"/>
      <c r="B302" s="281" t="n"/>
    </row>
    <row r="303" ht="15.75" customFormat="1" customHeight="1" s="228">
      <c r="A303" s="231" t="n"/>
      <c r="B303" s="281" t="n"/>
    </row>
    <row r="304" ht="15.75" customFormat="1" customHeight="1" s="228">
      <c r="A304" s="231" t="n"/>
      <c r="B304" s="281" t="n"/>
    </row>
    <row r="305" ht="15.75" customFormat="1" customHeight="1" s="228">
      <c r="A305" s="231" t="n"/>
      <c r="B305" s="281" t="n"/>
    </row>
    <row r="306" ht="15.75" customFormat="1" customHeight="1" s="228">
      <c r="A306" s="231" t="n"/>
      <c r="B306" s="281" t="n"/>
    </row>
    <row r="307" ht="15.75" customFormat="1" customHeight="1" s="228">
      <c r="A307" s="231" t="n"/>
      <c r="B307" s="281" t="n"/>
    </row>
    <row r="308" ht="15.75" customFormat="1" customHeight="1" s="228">
      <c r="A308" s="231" t="n"/>
      <c r="B308" s="281" t="n"/>
    </row>
    <row r="309" ht="15.75" customFormat="1" customHeight="1" s="228">
      <c r="A309" s="231" t="n"/>
      <c r="B309" s="281" t="n"/>
    </row>
    <row r="310" ht="15.75" customFormat="1" customHeight="1" s="228">
      <c r="A310" s="231" t="n"/>
      <c r="B310" s="281" t="n"/>
    </row>
    <row r="311" ht="15.75" customFormat="1" customHeight="1" s="228">
      <c r="A311" s="231" t="n"/>
      <c r="B311" s="281" t="n"/>
    </row>
    <row r="312" ht="15.75" customFormat="1" customHeight="1" s="228">
      <c r="A312" s="231" t="n"/>
      <c r="B312" s="281" t="n"/>
    </row>
    <row r="313" ht="15.75" customFormat="1" customHeight="1" s="228">
      <c r="A313" s="231" t="n"/>
      <c r="B313" s="281" t="n"/>
    </row>
    <row r="314" ht="15.75" customFormat="1" customHeight="1" s="228">
      <c r="A314" s="231" t="n"/>
      <c r="B314" s="281" t="n"/>
    </row>
    <row r="315" ht="15.75" customFormat="1" customHeight="1" s="228">
      <c r="A315" s="231" t="n"/>
      <c r="B315" s="281" t="n"/>
    </row>
    <row r="316" ht="15.75" customFormat="1" customHeight="1" s="228">
      <c r="A316" s="231" t="n"/>
      <c r="B316" s="281" t="n"/>
    </row>
    <row r="317" ht="15.75" customFormat="1" customHeight="1" s="228">
      <c r="A317" s="231" t="n"/>
      <c r="B317" s="281" t="n"/>
    </row>
    <row r="318" ht="15.75" customFormat="1" customHeight="1" s="228">
      <c r="A318" s="231" t="n"/>
      <c r="B318" s="281" t="n"/>
    </row>
    <row r="319" ht="15.75" customFormat="1" customHeight="1" s="228">
      <c r="A319" s="231" t="n"/>
      <c r="B319" s="281" t="n"/>
    </row>
    <row r="320" ht="15.75" customFormat="1" customHeight="1" s="228">
      <c r="A320" s="231" t="n"/>
      <c r="B320" s="281" t="n"/>
    </row>
    <row r="321" ht="15.75" customFormat="1" customHeight="1" s="228">
      <c r="A321" s="231" t="n"/>
      <c r="B321" s="281" t="n"/>
    </row>
    <row r="322" ht="15.75" customFormat="1" customHeight="1" s="228">
      <c r="A322" s="231" t="n"/>
      <c r="B322" s="281" t="n"/>
    </row>
    <row r="323" ht="15.75" customFormat="1" customHeight="1" s="228">
      <c r="A323" s="231" t="n"/>
      <c r="B323" s="281" t="n"/>
    </row>
    <row r="324" ht="15.75" customFormat="1" customHeight="1" s="228">
      <c r="A324" s="231" t="n"/>
      <c r="B324" s="281" t="n"/>
    </row>
    <row r="325" ht="15.75" customFormat="1" customHeight="1" s="228">
      <c r="A325" s="231" t="n"/>
      <c r="B325" s="281" t="n"/>
    </row>
    <row r="326" ht="15.75" customFormat="1" customHeight="1" s="228">
      <c r="A326" s="231" t="n"/>
      <c r="B326" s="281" t="n"/>
    </row>
    <row r="327" ht="15.75" customFormat="1" customHeight="1" s="228">
      <c r="A327" s="231" t="n"/>
      <c r="B327" s="281" t="n"/>
    </row>
    <row r="328" ht="15.75" customFormat="1" customHeight="1" s="228">
      <c r="A328" s="231" t="n"/>
      <c r="B328" s="281" t="n"/>
    </row>
    <row r="329" ht="15.75" customFormat="1" customHeight="1" s="228">
      <c r="A329" s="231" t="n"/>
      <c r="B329" s="281" t="n"/>
    </row>
    <row r="330" ht="15.75" customFormat="1" customHeight="1" s="228">
      <c r="A330" s="231" t="n"/>
      <c r="B330" s="281" t="n"/>
    </row>
    <row r="331" ht="15.75" customFormat="1" customHeight="1" s="228">
      <c r="A331" s="231" t="n"/>
      <c r="B331" s="281" t="n"/>
    </row>
    <row r="332" ht="15.75" customFormat="1" customHeight="1" s="228">
      <c r="A332" s="231" t="n"/>
      <c r="B332" s="281" t="n"/>
    </row>
    <row r="333" ht="15.75" customFormat="1" customHeight="1" s="228">
      <c r="A333" s="231" t="n"/>
      <c r="B333" s="281" t="n"/>
    </row>
    <row r="334" ht="15.75" customFormat="1" customHeight="1" s="228">
      <c r="A334" s="231" t="n"/>
      <c r="B334" s="281" t="n"/>
    </row>
    <row r="335" ht="15.75" customFormat="1" customHeight="1" s="228">
      <c r="A335" s="231" t="n"/>
      <c r="B335" s="281" t="n"/>
    </row>
    <row r="336" ht="15.75" customFormat="1" customHeight="1" s="228">
      <c r="A336" s="231" t="n"/>
      <c r="B336" s="281" t="n"/>
    </row>
    <row r="337" ht="15.75" customFormat="1" customHeight="1" s="228">
      <c r="A337" s="231" t="n"/>
      <c r="B337" s="281" t="n"/>
    </row>
    <row r="338" ht="15.75" customFormat="1" customHeight="1" s="228">
      <c r="A338" s="231" t="n"/>
      <c r="B338" s="281" t="n"/>
    </row>
    <row r="339" ht="15.75" customFormat="1" customHeight="1" s="228">
      <c r="A339" s="231" t="n"/>
      <c r="B339" s="281" t="n"/>
    </row>
    <row r="340" ht="15.75" customFormat="1" customHeight="1" s="228">
      <c r="A340" s="231" t="n"/>
      <c r="B340" s="281" t="n"/>
    </row>
    <row r="341" ht="15.75" customFormat="1" customHeight="1" s="228">
      <c r="A341" s="231" t="n"/>
      <c r="B341" s="281" t="n"/>
    </row>
    <row r="342" ht="15.75" customFormat="1" customHeight="1" s="228">
      <c r="A342" s="231" t="n"/>
      <c r="B342" s="281" t="n"/>
    </row>
    <row r="343" ht="15.75" customFormat="1" customHeight="1" s="228">
      <c r="A343" s="231" t="n"/>
      <c r="B343" s="281" t="n"/>
    </row>
    <row r="344" ht="15.75" customFormat="1" customHeight="1" s="228">
      <c r="A344" s="231" t="n"/>
      <c r="B344" s="281" t="n"/>
    </row>
    <row r="345" ht="15.75" customFormat="1" customHeight="1" s="228">
      <c r="A345" s="231" t="n"/>
      <c r="B345" s="281" t="n"/>
    </row>
    <row r="346" ht="15.75" customFormat="1" customHeight="1" s="228">
      <c r="A346" s="231" t="n"/>
      <c r="B346" s="281" t="n"/>
    </row>
    <row r="347" ht="15.75" customFormat="1" customHeight="1" s="228">
      <c r="A347" s="231" t="n"/>
      <c r="B347" s="281" t="n"/>
    </row>
    <row r="348" ht="15.75" customFormat="1" customHeight="1" s="228">
      <c r="A348" s="231" t="n"/>
      <c r="B348" s="281" t="n"/>
    </row>
    <row r="349" ht="15.75" customFormat="1" customHeight="1" s="228">
      <c r="A349" s="231" t="n"/>
      <c r="B349" s="281" t="n"/>
    </row>
    <row r="350" ht="15.75" customFormat="1" customHeight="1" s="228">
      <c r="A350" s="231" t="n"/>
      <c r="B350" s="281" t="n"/>
    </row>
    <row r="351" ht="15.75" customFormat="1" customHeight="1" s="228">
      <c r="A351" s="231" t="n"/>
      <c r="B351" s="281" t="n"/>
    </row>
    <row r="352" ht="15.75" customFormat="1" customHeight="1" s="228">
      <c r="A352" s="231" t="n"/>
      <c r="B352" s="281" t="n"/>
    </row>
    <row r="353" ht="15.75" customFormat="1" customHeight="1" s="228">
      <c r="A353" s="231" t="n"/>
      <c r="B353" s="281" t="n"/>
    </row>
    <row r="354" ht="15.75" customFormat="1" customHeight="1" s="228">
      <c r="A354" s="231" t="n"/>
      <c r="B354" s="281" t="n"/>
    </row>
    <row r="355" ht="15.75" customFormat="1" customHeight="1" s="228">
      <c r="A355" s="231" t="n"/>
      <c r="B355" s="281" t="n"/>
    </row>
    <row r="356" ht="15.75" customFormat="1" customHeight="1" s="228">
      <c r="A356" s="231" t="n"/>
      <c r="B356" s="281" t="n"/>
    </row>
    <row r="357" ht="15.75" customFormat="1" customHeight="1" s="228">
      <c r="A357" s="231" t="n"/>
      <c r="B357" s="281" t="n"/>
    </row>
    <row r="358" ht="15.75" customFormat="1" customHeight="1" s="228">
      <c r="A358" s="231" t="n"/>
      <c r="B358" s="281" t="n"/>
    </row>
    <row r="359" ht="15.75" customFormat="1" customHeight="1" s="228">
      <c r="A359" s="231" t="n"/>
      <c r="B359" s="281" t="n"/>
    </row>
    <row r="360" ht="15.75" customFormat="1" customHeight="1" s="228">
      <c r="A360" s="231" t="n"/>
      <c r="B360" s="281" t="n"/>
    </row>
    <row r="361" ht="15.75" customFormat="1" customHeight="1" s="228">
      <c r="A361" s="231" t="n"/>
      <c r="B361" s="281" t="n"/>
    </row>
    <row r="362" ht="15.75" customFormat="1" customHeight="1" s="228">
      <c r="A362" s="231" t="n"/>
      <c r="B362" s="281" t="n"/>
    </row>
    <row r="363" ht="15.75" customFormat="1" customHeight="1" s="228">
      <c r="A363" s="231" t="n"/>
      <c r="B363" s="281" t="n"/>
    </row>
    <row r="364" ht="15.75" customFormat="1" customHeight="1" s="228">
      <c r="A364" s="231" t="n"/>
      <c r="B364" s="281" t="n"/>
    </row>
    <row r="365" ht="15.75" customFormat="1" customHeight="1" s="228">
      <c r="A365" s="231" t="n"/>
      <c r="B365" s="281" t="n"/>
    </row>
    <row r="366" ht="15.75" customFormat="1" customHeight="1" s="228">
      <c r="A366" s="231" t="n"/>
      <c r="B366" s="281" t="n"/>
    </row>
    <row r="367" ht="15.75" customFormat="1" customHeight="1" s="228">
      <c r="A367" s="231" t="n"/>
      <c r="B367" s="281" t="n"/>
    </row>
    <row r="368" ht="15.75" customFormat="1" customHeight="1" s="228">
      <c r="A368" s="231" t="n"/>
      <c r="B368" s="281" t="n"/>
    </row>
    <row r="369" ht="15.75" customFormat="1" customHeight="1" s="228">
      <c r="A369" s="231" t="n"/>
      <c r="B369" s="281" t="n"/>
    </row>
    <row r="370" ht="15.75" customFormat="1" customHeight="1" s="228">
      <c r="A370" s="231" t="n"/>
      <c r="B370" s="281" t="n"/>
    </row>
    <row r="371" ht="15.75" customFormat="1" customHeight="1" s="228">
      <c r="A371" s="231" t="n"/>
      <c r="B371" s="281" t="n"/>
    </row>
    <row r="372" ht="15.75" customFormat="1" customHeight="1" s="228">
      <c r="A372" s="231" t="n"/>
      <c r="B372" s="281" t="n"/>
    </row>
    <row r="373" ht="15.75" customFormat="1" customHeight="1" s="228">
      <c r="A373" s="231" t="n"/>
      <c r="B373" s="281" t="n"/>
    </row>
    <row r="374" ht="15.75" customFormat="1" customHeight="1" s="228">
      <c r="A374" s="231" t="n"/>
      <c r="B374" s="281" t="n"/>
    </row>
    <row r="375" ht="15.75" customFormat="1" customHeight="1" s="228">
      <c r="A375" s="231" t="n"/>
      <c r="B375" s="281" t="n"/>
    </row>
    <row r="376" ht="15.75" customFormat="1" customHeight="1" s="228">
      <c r="A376" s="231" t="n"/>
      <c r="B376" s="281" t="n"/>
    </row>
    <row r="377" ht="15.75" customFormat="1" customHeight="1" s="228">
      <c r="A377" s="231" t="n"/>
      <c r="B377" s="281" t="n"/>
    </row>
    <row r="378" ht="15.75" customFormat="1" customHeight="1" s="228">
      <c r="A378" s="231" t="n"/>
      <c r="B378" s="281" t="n"/>
    </row>
    <row r="379" ht="15.75" customFormat="1" customHeight="1" s="228">
      <c r="A379" s="231" t="n"/>
      <c r="B379" s="281" t="n"/>
    </row>
    <row r="380" ht="15.75" customFormat="1" customHeight="1" s="228">
      <c r="A380" s="231" t="n"/>
      <c r="B380" s="281" t="n"/>
    </row>
    <row r="381" ht="15.75" customFormat="1" customHeight="1" s="228">
      <c r="A381" s="231" t="n"/>
      <c r="B381" s="281" t="n"/>
    </row>
    <row r="382" ht="15.75" customFormat="1" customHeight="1" s="228">
      <c r="A382" s="231" t="n"/>
      <c r="B382" s="281" t="n"/>
    </row>
    <row r="383" ht="15.75" customFormat="1" customHeight="1" s="228">
      <c r="A383" s="231" t="n"/>
      <c r="B383" s="281" t="n"/>
    </row>
    <row r="384" ht="15.75" customFormat="1" customHeight="1" s="228">
      <c r="A384" s="231" t="n"/>
      <c r="B384" s="281" t="n"/>
    </row>
    <row r="385" ht="15.75" customFormat="1" customHeight="1" s="228">
      <c r="A385" s="231" t="n"/>
      <c r="B385" s="281" t="n"/>
    </row>
    <row r="386" ht="15.75" customFormat="1" customHeight="1" s="228">
      <c r="A386" s="231" t="n"/>
      <c r="B386" s="281" t="n"/>
    </row>
    <row r="387" ht="15.75" customFormat="1" customHeight="1" s="228">
      <c r="A387" s="231" t="n"/>
      <c r="B387" s="281" t="n"/>
    </row>
    <row r="388" ht="15.75" customFormat="1" customHeight="1" s="228">
      <c r="A388" s="231" t="n"/>
      <c r="B388" s="281" t="n"/>
    </row>
    <row r="389" ht="15.75" customFormat="1" customHeight="1" s="228">
      <c r="A389" s="231" t="n"/>
      <c r="B389" s="281" t="n"/>
    </row>
    <row r="390" ht="15.75" customFormat="1" customHeight="1" s="228">
      <c r="A390" s="231" t="n"/>
      <c r="B390" s="281" t="n"/>
    </row>
    <row r="391" ht="15.75" customFormat="1" customHeight="1" s="228">
      <c r="A391" s="231" t="n"/>
      <c r="B391" s="281" t="n"/>
    </row>
    <row r="392" ht="15.75" customFormat="1" customHeight="1" s="228">
      <c r="A392" s="231" t="n"/>
      <c r="B392" s="281" t="n"/>
    </row>
    <row r="393" ht="15.75" customFormat="1" customHeight="1" s="228">
      <c r="A393" s="231" t="n"/>
      <c r="B393" s="281" t="n"/>
    </row>
    <row r="394" ht="15.75" customFormat="1" customHeight="1" s="228">
      <c r="A394" s="231" t="n"/>
      <c r="B394" s="281" t="n"/>
    </row>
    <row r="395" ht="15.75" customFormat="1" customHeight="1" s="228">
      <c r="A395" s="231" t="n"/>
      <c r="B395" s="281" t="n"/>
    </row>
    <row r="396" ht="15.75" customFormat="1" customHeight="1" s="228">
      <c r="A396" s="231" t="n"/>
      <c r="B396" s="281" t="n"/>
    </row>
    <row r="397" ht="15.75" customFormat="1" customHeight="1" s="228">
      <c r="A397" s="231" t="n"/>
      <c r="B397" s="281" t="n"/>
    </row>
    <row r="398" ht="15.75" customFormat="1" customHeight="1" s="228">
      <c r="A398" s="231" t="n"/>
      <c r="B398" s="281" t="n"/>
    </row>
    <row r="399" ht="15.75" customFormat="1" customHeight="1" s="228">
      <c r="A399" s="231" t="n"/>
      <c r="B399" s="281" t="n"/>
    </row>
    <row r="400" ht="15.75" customFormat="1" customHeight="1" s="228">
      <c r="A400" s="231" t="n"/>
      <c r="B400" s="281" t="n"/>
    </row>
    <row r="401" ht="15.75" customFormat="1" customHeight="1" s="228">
      <c r="A401" s="231" t="n"/>
      <c r="B401" s="281" t="n"/>
    </row>
    <row r="402" ht="15.75" customFormat="1" customHeight="1" s="228">
      <c r="A402" s="231" t="n"/>
      <c r="B402" s="281" t="n"/>
    </row>
    <row r="403" ht="15.75" customFormat="1" customHeight="1" s="228">
      <c r="A403" s="231" t="n"/>
      <c r="B403" s="281" t="n"/>
    </row>
    <row r="404" ht="15.75" customFormat="1" customHeight="1" s="228">
      <c r="A404" s="231" t="n"/>
      <c r="B404" s="281" t="n"/>
    </row>
    <row r="405" ht="15.75" customFormat="1" customHeight="1" s="228">
      <c r="A405" s="231" t="n"/>
      <c r="B405" s="281" t="n"/>
    </row>
    <row r="406" ht="15.75" customFormat="1" customHeight="1" s="228">
      <c r="A406" s="231" t="n"/>
      <c r="B406" s="281" t="n"/>
    </row>
    <row r="407" ht="15.75" customFormat="1" customHeight="1" s="228">
      <c r="A407" s="231" t="n"/>
      <c r="B407" s="281" t="n"/>
    </row>
    <row r="408" ht="15.75" customFormat="1" customHeight="1" s="228">
      <c r="A408" s="231" t="n"/>
      <c r="B408" s="281" t="n"/>
    </row>
    <row r="409" ht="15.75" customFormat="1" customHeight="1" s="228">
      <c r="A409" s="231" t="n"/>
      <c r="B409" s="281" t="n"/>
    </row>
    <row r="410" ht="15.75" customFormat="1" customHeight="1" s="228">
      <c r="A410" s="231" t="n"/>
      <c r="B410" s="281" t="n"/>
    </row>
    <row r="411" ht="15.75" customFormat="1" customHeight="1" s="228">
      <c r="A411" s="231" t="n"/>
      <c r="B411" s="281" t="n"/>
    </row>
    <row r="412" ht="15.75" customFormat="1" customHeight="1" s="228">
      <c r="A412" s="231" t="n"/>
      <c r="B412" s="281" t="n"/>
    </row>
    <row r="413" ht="15.75" customFormat="1" customHeight="1" s="228">
      <c r="A413" s="231" t="n"/>
      <c r="B413" s="281" t="n"/>
    </row>
    <row r="414" ht="15.75" customFormat="1" customHeight="1" s="228">
      <c r="A414" s="231" t="n"/>
      <c r="B414" s="281" t="n"/>
    </row>
    <row r="415" ht="15.75" customFormat="1" customHeight="1" s="228">
      <c r="A415" s="231" t="n"/>
      <c r="B415" s="281" t="n"/>
    </row>
    <row r="416" ht="15.75" customFormat="1" customHeight="1" s="228">
      <c r="A416" s="231" t="n"/>
      <c r="B416" s="281" t="n"/>
    </row>
    <row r="417" ht="15.75" customFormat="1" customHeight="1" s="228">
      <c r="A417" s="231" t="n"/>
      <c r="B417" s="281" t="n"/>
    </row>
    <row r="418" ht="15.75" customFormat="1" customHeight="1" s="228">
      <c r="A418" s="231" t="n"/>
      <c r="B418" s="281" t="n"/>
    </row>
    <row r="419" ht="15.75" customFormat="1" customHeight="1" s="228">
      <c r="A419" s="231" t="n"/>
      <c r="B419" s="281" t="n"/>
    </row>
    <row r="420" ht="15.75" customFormat="1" customHeight="1" s="228">
      <c r="A420" s="231" t="n"/>
      <c r="B420" s="281" t="n"/>
    </row>
    <row r="421" ht="15.75" customFormat="1" customHeight="1" s="228">
      <c r="A421" s="231" t="n"/>
      <c r="B421" s="281" t="n"/>
    </row>
    <row r="422" ht="15.75" customFormat="1" customHeight="1" s="228">
      <c r="A422" s="231" t="n"/>
      <c r="B422" s="281" t="n"/>
    </row>
    <row r="423" ht="15.75" customFormat="1" customHeight="1" s="228">
      <c r="A423" s="231" t="n"/>
      <c r="B423" s="281" t="n"/>
    </row>
    <row r="424" ht="15.75" customFormat="1" customHeight="1" s="228">
      <c r="A424" s="231" t="n"/>
      <c r="B424" s="281" t="n"/>
    </row>
    <row r="425" ht="15.75" customFormat="1" customHeight="1" s="228">
      <c r="A425" s="231" t="n"/>
      <c r="B425" s="281" t="n"/>
    </row>
    <row r="426" ht="15.75" customFormat="1" customHeight="1" s="228">
      <c r="A426" s="231" t="n"/>
      <c r="B426" s="281" t="n"/>
    </row>
    <row r="427" ht="15.75" customFormat="1" customHeight="1" s="228">
      <c r="A427" s="231" t="n"/>
      <c r="B427" s="281" t="n"/>
    </row>
    <row r="428" ht="15.75" customFormat="1" customHeight="1" s="228">
      <c r="A428" s="231" t="n"/>
      <c r="B428" s="281" t="n"/>
    </row>
    <row r="429" ht="15.75" customFormat="1" customHeight="1" s="228">
      <c r="A429" s="231" t="n"/>
      <c r="B429" s="281" t="n"/>
    </row>
    <row r="430" ht="15.75" customFormat="1" customHeight="1" s="228">
      <c r="A430" s="231" t="n"/>
      <c r="B430" s="281" t="n"/>
    </row>
    <row r="431" ht="15.75" customFormat="1" customHeight="1" s="228">
      <c r="A431" s="231" t="n"/>
      <c r="B431" s="281" t="n"/>
    </row>
    <row r="432" ht="15.75" customFormat="1" customHeight="1" s="228">
      <c r="A432" s="231" t="n"/>
      <c r="B432" s="281" t="n"/>
    </row>
    <row r="433" ht="15.75" customFormat="1" customHeight="1" s="228">
      <c r="A433" s="231" t="n"/>
      <c r="B433" s="281" t="n"/>
    </row>
    <row r="434" ht="15.75" customFormat="1" customHeight="1" s="228">
      <c r="A434" s="231" t="n"/>
      <c r="B434" s="281" t="n"/>
    </row>
    <row r="435" ht="15.75" customFormat="1" customHeight="1" s="228">
      <c r="A435" s="231" t="n"/>
      <c r="B435" s="281" t="n"/>
    </row>
    <row r="436" ht="15.75" customFormat="1" customHeight="1" s="228">
      <c r="A436" s="231" t="n"/>
      <c r="B436" s="281" t="n"/>
    </row>
    <row r="437" ht="15.75" customFormat="1" customHeight="1" s="228">
      <c r="A437" s="231" t="n"/>
      <c r="B437" s="281" t="n"/>
    </row>
    <row r="438" ht="15.75" customFormat="1" customHeight="1" s="228">
      <c r="A438" s="231" t="n"/>
      <c r="B438" s="281" t="n"/>
    </row>
    <row r="439" ht="15.75" customFormat="1" customHeight="1" s="228">
      <c r="A439" s="231" t="n"/>
      <c r="B439" s="281" t="n"/>
    </row>
    <row r="440" ht="15.75" customFormat="1" customHeight="1" s="228">
      <c r="A440" s="231" t="n"/>
      <c r="B440" s="281" t="n"/>
    </row>
    <row r="441" ht="15.75" customFormat="1" customHeight="1" s="228">
      <c r="A441" s="231" t="n"/>
      <c r="B441" s="281" t="n"/>
    </row>
    <row r="442" ht="15.75" customFormat="1" customHeight="1" s="228">
      <c r="A442" s="231" t="n"/>
      <c r="B442" s="281" t="n"/>
    </row>
    <row r="443" ht="15.75" customFormat="1" customHeight="1" s="228">
      <c r="A443" s="231" t="n"/>
      <c r="B443" s="281" t="n"/>
    </row>
    <row r="444" ht="15.75" customFormat="1" customHeight="1" s="228">
      <c r="A444" s="231" t="n"/>
      <c r="B444" s="281" t="n"/>
    </row>
    <row r="445" ht="15.75" customFormat="1" customHeight="1" s="228">
      <c r="A445" s="231" t="n"/>
      <c r="B445" s="281" t="n"/>
    </row>
    <row r="446" ht="15.75" customFormat="1" customHeight="1" s="228">
      <c r="A446" s="231" t="n"/>
      <c r="B446" s="281" t="n"/>
    </row>
    <row r="447" ht="15.75" customFormat="1" customHeight="1" s="228">
      <c r="A447" s="231" t="n"/>
      <c r="B447" s="281" t="n"/>
    </row>
    <row r="448" ht="15.75" customFormat="1" customHeight="1" s="228">
      <c r="A448" s="231" t="n"/>
      <c r="B448" s="281" t="n"/>
    </row>
    <row r="449" ht="15.75" customFormat="1" customHeight="1" s="228">
      <c r="A449" s="231" t="n"/>
      <c r="B449" s="281" t="n"/>
    </row>
    <row r="450" ht="15.75" customFormat="1" customHeight="1" s="228">
      <c r="A450" s="231" t="n"/>
      <c r="B450" s="281" t="n"/>
    </row>
    <row r="451" ht="15.75" customFormat="1" customHeight="1" s="228">
      <c r="A451" s="231" t="n"/>
      <c r="B451" s="281" t="n"/>
    </row>
    <row r="452" ht="15.75" customFormat="1" customHeight="1" s="228">
      <c r="A452" s="231" t="n"/>
      <c r="B452" s="281" t="n"/>
    </row>
    <row r="453" ht="15.75" customFormat="1" customHeight="1" s="228">
      <c r="A453" s="231" t="n"/>
      <c r="B453" s="281" t="n"/>
    </row>
    <row r="454" ht="15.75" customFormat="1" customHeight="1" s="228">
      <c r="A454" s="231" t="n"/>
      <c r="B454" s="281" t="n"/>
    </row>
    <row r="455" ht="15.75" customFormat="1" customHeight="1" s="228">
      <c r="A455" s="231" t="n"/>
      <c r="B455" s="281" t="n"/>
    </row>
    <row r="456" ht="15.75" customFormat="1" customHeight="1" s="228">
      <c r="A456" s="231" t="n"/>
      <c r="B456" s="281" t="n"/>
    </row>
    <row r="457" ht="15.75" customFormat="1" customHeight="1" s="228">
      <c r="A457" s="231" t="n"/>
      <c r="B457" s="281" t="n"/>
    </row>
    <row r="458" ht="15.75" customFormat="1" customHeight="1" s="228">
      <c r="A458" s="231" t="n"/>
      <c r="B458" s="281" t="n"/>
    </row>
    <row r="459" ht="15.75" customFormat="1" customHeight="1" s="228">
      <c r="A459" s="231" t="n"/>
      <c r="B459" s="281" t="n"/>
    </row>
    <row r="460" ht="15.75" customFormat="1" customHeight="1" s="228">
      <c r="A460" s="231" t="n"/>
      <c r="B460" s="281" t="n"/>
    </row>
    <row r="461" ht="15.75" customFormat="1" customHeight="1" s="228">
      <c r="A461" s="231" t="n"/>
      <c r="B461" s="281" t="n"/>
    </row>
    <row r="462" ht="15.75" customFormat="1" customHeight="1" s="228">
      <c r="A462" s="231" t="n"/>
      <c r="B462" s="281" t="n"/>
    </row>
    <row r="463" ht="15.75" customFormat="1" customHeight="1" s="228">
      <c r="A463" s="231" t="n"/>
      <c r="B463" s="281" t="n"/>
    </row>
    <row r="464" ht="15.75" customFormat="1" customHeight="1" s="228">
      <c r="A464" s="231" t="n"/>
      <c r="B464" s="281" t="n"/>
    </row>
    <row r="465" ht="15.75" customFormat="1" customHeight="1" s="228">
      <c r="A465" s="231" t="n"/>
      <c r="B465" s="281" t="n"/>
    </row>
    <row r="466" ht="15.75" customFormat="1" customHeight="1" s="228">
      <c r="A466" s="231" t="n"/>
      <c r="B466" s="281" t="n"/>
    </row>
    <row r="467" ht="15.75" customFormat="1" customHeight="1" s="228">
      <c r="A467" s="231" t="n"/>
      <c r="B467" s="281" t="n"/>
    </row>
    <row r="468" ht="15.75" customFormat="1" customHeight="1" s="228">
      <c r="A468" s="231" t="n"/>
      <c r="B468" s="281" t="n"/>
    </row>
    <row r="469" ht="15.75" customFormat="1" customHeight="1" s="228">
      <c r="A469" s="231" t="n"/>
      <c r="B469" s="281" t="n"/>
    </row>
    <row r="470" ht="15.75" customFormat="1" customHeight="1" s="228">
      <c r="A470" s="231" t="n"/>
      <c r="B470" s="281" t="n"/>
    </row>
    <row r="471" ht="15.75" customFormat="1" customHeight="1" s="228">
      <c r="A471" s="231" t="n"/>
      <c r="B471" s="281" t="n"/>
    </row>
    <row r="472" ht="15.75" customFormat="1" customHeight="1" s="228">
      <c r="A472" s="231" t="n"/>
      <c r="B472" s="281" t="n"/>
    </row>
    <row r="473" ht="15.75" customFormat="1" customHeight="1" s="228">
      <c r="A473" s="231" t="n"/>
      <c r="B473" s="281" t="n"/>
    </row>
    <row r="474" ht="15.75" customFormat="1" customHeight="1" s="228">
      <c r="A474" s="231" t="n"/>
      <c r="B474" s="281" t="n"/>
    </row>
    <row r="475" ht="15.75" customFormat="1" customHeight="1" s="228">
      <c r="A475" s="231" t="n"/>
      <c r="B475" s="281" t="n"/>
    </row>
    <row r="476" ht="15.75" customFormat="1" customHeight="1" s="228">
      <c r="A476" s="231" t="n"/>
      <c r="B476" s="281" t="n"/>
    </row>
    <row r="477" ht="15.75" customFormat="1" customHeight="1" s="228">
      <c r="A477" s="231" t="n"/>
      <c r="B477" s="281" t="n"/>
    </row>
    <row r="478" ht="15.75" customFormat="1" customHeight="1" s="228">
      <c r="A478" s="231" t="n"/>
      <c r="B478" s="281" t="n"/>
    </row>
    <row r="479" ht="15.75" customFormat="1" customHeight="1" s="228">
      <c r="A479" s="231" t="n"/>
      <c r="B479" s="281" t="n"/>
    </row>
    <row r="480" ht="15.75" customFormat="1" customHeight="1" s="228">
      <c r="A480" s="231" t="n"/>
      <c r="B480" s="281" t="n"/>
    </row>
    <row r="481" ht="15.75" customFormat="1" customHeight="1" s="228">
      <c r="A481" s="231" t="n"/>
      <c r="B481" s="281" t="n"/>
    </row>
    <row r="482" ht="15.75" customFormat="1" customHeight="1" s="228">
      <c r="A482" s="231" t="n"/>
      <c r="B482" s="281" t="n"/>
    </row>
    <row r="483" ht="15.75" customFormat="1" customHeight="1" s="228">
      <c r="A483" s="231" t="n"/>
      <c r="B483" s="281" t="n"/>
    </row>
    <row r="484" ht="15.75" customFormat="1" customHeight="1" s="228">
      <c r="A484" s="231" t="n"/>
      <c r="B484" s="281" t="n"/>
    </row>
    <row r="485" ht="15.75" customFormat="1" customHeight="1" s="228">
      <c r="A485" s="231" t="n"/>
      <c r="B485" s="281" t="n"/>
    </row>
    <row r="486" ht="15.75" customFormat="1" customHeight="1" s="228">
      <c r="A486" s="231" t="n"/>
      <c r="B486" s="281" t="n"/>
    </row>
    <row r="487" ht="15.75" customFormat="1" customHeight="1" s="228">
      <c r="A487" s="231" t="n"/>
      <c r="B487" s="281" t="n"/>
    </row>
    <row r="488" ht="15.75" customFormat="1" customHeight="1" s="228">
      <c r="A488" s="231" t="n"/>
      <c r="B488" s="281" t="n"/>
    </row>
    <row r="489" ht="15.75" customFormat="1" customHeight="1" s="228">
      <c r="A489" s="231" t="n"/>
      <c r="B489" s="281" t="n"/>
    </row>
    <row r="490" ht="15.75" customFormat="1" customHeight="1" s="228">
      <c r="A490" s="231" t="n"/>
      <c r="B490" s="281" t="n"/>
    </row>
    <row r="491" ht="15.75" customFormat="1" customHeight="1" s="228">
      <c r="A491" s="231" t="n"/>
      <c r="B491" s="281" t="n"/>
    </row>
    <row r="492" ht="15.75" customFormat="1" customHeight="1" s="228">
      <c r="A492" s="231" t="n"/>
      <c r="B492" s="281" t="n"/>
    </row>
    <row r="493" ht="15.75" customFormat="1" customHeight="1" s="228">
      <c r="A493" s="231" t="n"/>
      <c r="B493" s="281" t="n"/>
    </row>
    <row r="494" ht="15.75" customFormat="1" customHeight="1" s="228">
      <c r="A494" s="231" t="n"/>
      <c r="B494" s="281" t="n"/>
    </row>
    <row r="495" ht="15.75" customFormat="1" customHeight="1" s="228">
      <c r="A495" s="231" t="n"/>
      <c r="B495" s="281" t="n"/>
    </row>
    <row r="496" ht="15.75" customFormat="1" customHeight="1" s="228">
      <c r="A496" s="231" t="n"/>
      <c r="B496" s="281" t="n"/>
    </row>
    <row r="497" ht="15.75" customFormat="1" customHeight="1" s="228">
      <c r="A497" s="231" t="n"/>
      <c r="B497" s="281" t="n"/>
    </row>
    <row r="498" ht="15.75" customFormat="1" customHeight="1" s="228">
      <c r="A498" s="231" t="n"/>
      <c r="B498" s="281" t="n"/>
    </row>
    <row r="499" ht="15.75" customFormat="1" customHeight="1" s="228">
      <c r="A499" s="231" t="n"/>
      <c r="B499" s="281" t="n"/>
    </row>
    <row r="500" ht="15.75" customFormat="1" customHeight="1" s="228">
      <c r="A500" s="231" t="n"/>
      <c r="B500" s="281" t="n"/>
    </row>
    <row r="501" ht="15.75" customFormat="1" customHeight="1" s="228">
      <c r="A501" s="231" t="n"/>
      <c r="B501" s="281" t="n"/>
    </row>
    <row r="502" ht="15.75" customFormat="1" customHeight="1" s="228">
      <c r="A502" s="231" t="n"/>
      <c r="B502" s="281" t="n"/>
    </row>
    <row r="503" ht="15.75" customFormat="1" customHeight="1" s="228">
      <c r="A503" s="231" t="n"/>
      <c r="B503" s="281" t="n"/>
    </row>
    <row r="504" ht="15.75" customFormat="1" customHeight="1" s="228">
      <c r="A504" s="231" t="n"/>
      <c r="B504" s="281" t="n"/>
    </row>
    <row r="505" ht="15.75" customFormat="1" customHeight="1" s="228">
      <c r="A505" s="231" t="n"/>
      <c r="B505" s="281" t="n"/>
    </row>
    <row r="506" ht="15.75" customFormat="1" customHeight="1" s="228">
      <c r="A506" s="231" t="n"/>
      <c r="B506" s="281" t="n"/>
    </row>
    <row r="507" ht="15.75" customFormat="1" customHeight="1" s="228">
      <c r="A507" s="231" t="n"/>
      <c r="B507" s="281" t="n"/>
    </row>
    <row r="508" ht="15.75" customFormat="1" customHeight="1" s="228">
      <c r="A508" s="231" t="n"/>
      <c r="B508" s="281" t="n"/>
    </row>
    <row r="509" ht="15.75" customFormat="1" customHeight="1" s="228">
      <c r="A509" s="231" t="n"/>
      <c r="B509" s="281" t="n"/>
    </row>
    <row r="510" ht="15.75" customFormat="1" customHeight="1" s="228">
      <c r="A510" s="231" t="n"/>
      <c r="B510" s="281" t="n"/>
    </row>
    <row r="511" ht="15.75" customFormat="1" customHeight="1" s="228">
      <c r="A511" s="231" t="n"/>
      <c r="B511" s="281" t="n"/>
    </row>
    <row r="512" ht="15.75" customFormat="1" customHeight="1" s="228">
      <c r="A512" s="231" t="n"/>
      <c r="B512" s="281" t="n"/>
    </row>
    <row r="513" ht="15.75" customFormat="1" customHeight="1" s="228">
      <c r="A513" s="231" t="n"/>
      <c r="B513" s="281" t="n"/>
    </row>
    <row r="514" ht="15.75" customFormat="1" customHeight="1" s="228">
      <c r="A514" s="231" t="n"/>
      <c r="B514" s="281" t="n"/>
    </row>
    <row r="515" ht="15.75" customFormat="1" customHeight="1" s="228">
      <c r="A515" s="231" t="n"/>
      <c r="B515" s="281" t="n"/>
    </row>
    <row r="516" ht="15.75" customFormat="1" customHeight="1" s="228">
      <c r="A516" s="231" t="n"/>
      <c r="B516" s="281" t="n"/>
    </row>
    <row r="517" ht="15.75" customFormat="1" customHeight="1" s="228">
      <c r="A517" s="231" t="n"/>
      <c r="B517" s="281" t="n"/>
    </row>
    <row r="518" ht="15.75" customFormat="1" customHeight="1" s="228">
      <c r="A518" s="231" t="n"/>
      <c r="B518" s="281" t="n"/>
    </row>
    <row r="519" ht="15.75" customFormat="1" customHeight="1" s="228">
      <c r="A519" s="231" t="n"/>
      <c r="B519" s="281" t="n"/>
    </row>
    <row r="520" ht="15.75" customFormat="1" customHeight="1" s="228">
      <c r="A520" s="231" t="n"/>
      <c r="B520" s="281" t="n"/>
    </row>
    <row r="521" ht="15.75" customFormat="1" customHeight="1" s="228">
      <c r="A521" s="231" t="n"/>
      <c r="B521" s="281" t="n"/>
    </row>
    <row r="522" ht="15.75" customFormat="1" customHeight="1" s="228">
      <c r="A522" s="231" t="n"/>
      <c r="B522" s="281" t="n"/>
    </row>
    <row r="523" ht="15.75" customFormat="1" customHeight="1" s="228">
      <c r="A523" s="231" t="n"/>
      <c r="B523" s="281" t="n"/>
    </row>
    <row r="524" ht="15.75" customFormat="1" customHeight="1" s="228">
      <c r="A524" s="231" t="n"/>
      <c r="B524" s="281" t="n"/>
    </row>
    <row r="525" ht="15.75" customFormat="1" customHeight="1" s="228">
      <c r="A525" s="231" t="n"/>
      <c r="B525" s="281" t="n"/>
    </row>
    <row r="526" ht="15.75" customFormat="1" customHeight="1" s="228">
      <c r="A526" s="231" t="n"/>
      <c r="B526" s="281" t="n"/>
    </row>
    <row r="527" ht="15.75" customFormat="1" customHeight="1" s="228">
      <c r="A527" s="231" t="n"/>
      <c r="B527" s="281" t="n"/>
    </row>
    <row r="528" ht="15.75" customFormat="1" customHeight="1" s="228">
      <c r="A528" s="231" t="n"/>
      <c r="B528" s="281" t="n"/>
    </row>
    <row r="529" ht="15.75" customFormat="1" customHeight="1" s="228">
      <c r="A529" s="231" t="n"/>
      <c r="B529" s="281" t="n"/>
    </row>
    <row r="530" ht="15.75" customFormat="1" customHeight="1" s="228">
      <c r="A530" s="231" t="n"/>
      <c r="B530" s="281" t="n"/>
    </row>
    <row r="531" ht="15.75" customFormat="1" customHeight="1" s="228">
      <c r="A531" s="231" t="n"/>
      <c r="B531" s="281" t="n"/>
    </row>
    <row r="532" ht="15.75" customFormat="1" customHeight="1" s="228">
      <c r="A532" s="231" t="n"/>
      <c r="B532" s="281" t="n"/>
    </row>
    <row r="533" ht="15.75" customFormat="1" customHeight="1" s="228">
      <c r="A533" s="231" t="n"/>
      <c r="B533" s="281" t="n"/>
    </row>
    <row r="534" ht="15.75" customFormat="1" customHeight="1" s="228">
      <c r="A534" s="231" t="n"/>
      <c r="B534" s="281" t="n"/>
    </row>
    <row r="535" ht="15.75" customFormat="1" customHeight="1" s="228">
      <c r="A535" s="231" t="n"/>
      <c r="B535" s="281" t="n"/>
    </row>
    <row r="536" ht="15.75" customFormat="1" customHeight="1" s="228">
      <c r="A536" s="231" t="n"/>
      <c r="B536" s="281" t="n"/>
    </row>
    <row r="537" ht="15.75" customFormat="1" customHeight="1" s="228">
      <c r="A537" s="231" t="n"/>
      <c r="B537" s="281" t="n"/>
    </row>
    <row r="538" ht="15.75" customFormat="1" customHeight="1" s="228">
      <c r="A538" s="231" t="n"/>
      <c r="B538" s="281" t="n"/>
    </row>
    <row r="539" ht="15.75" customFormat="1" customHeight="1" s="228">
      <c r="A539" s="231" t="n"/>
      <c r="B539" s="281" t="n"/>
    </row>
    <row r="540" ht="15.75" customFormat="1" customHeight="1" s="228">
      <c r="A540" s="231" t="n"/>
      <c r="B540" s="281" t="n"/>
    </row>
    <row r="541" ht="15.75" customFormat="1" customHeight="1" s="228">
      <c r="A541" s="231" t="n"/>
      <c r="B541" s="281" t="n"/>
    </row>
    <row r="542" ht="15.75" customFormat="1" customHeight="1" s="228">
      <c r="A542" s="231" t="n"/>
      <c r="B542" s="281" t="n"/>
    </row>
    <row r="543" ht="15.75" customFormat="1" customHeight="1" s="228">
      <c r="A543" s="231" t="n"/>
      <c r="B543" s="281" t="n"/>
    </row>
    <row r="544" ht="15.75" customFormat="1" customHeight="1" s="228">
      <c r="A544" s="231" t="n"/>
      <c r="B544" s="281" t="n"/>
    </row>
    <row r="545" ht="15.75" customFormat="1" customHeight="1" s="228">
      <c r="A545" s="231" t="n"/>
      <c r="B545" s="281" t="n"/>
    </row>
    <row r="546" ht="15.75" customFormat="1" customHeight="1" s="228">
      <c r="A546" s="231" t="n"/>
      <c r="B546" s="281" t="n"/>
    </row>
    <row r="547" ht="15.75" customFormat="1" customHeight="1" s="228">
      <c r="A547" s="231" t="n"/>
      <c r="B547" s="281" t="n"/>
    </row>
    <row r="548" ht="15.75" customFormat="1" customHeight="1" s="228">
      <c r="A548" s="231" t="n"/>
      <c r="B548" s="281" t="n"/>
    </row>
    <row r="549" ht="15.75" customFormat="1" customHeight="1" s="228">
      <c r="A549" s="231" t="n"/>
      <c r="B549" s="281" t="n"/>
    </row>
    <row r="550" ht="15.75" customFormat="1" customHeight="1" s="228">
      <c r="A550" s="231" t="n"/>
      <c r="B550" s="281" t="n"/>
    </row>
    <row r="551" ht="15.75" customFormat="1" customHeight="1" s="228">
      <c r="A551" s="231" t="n"/>
      <c r="B551" s="281" t="n"/>
    </row>
    <row r="552" ht="15.75" customFormat="1" customHeight="1" s="228">
      <c r="A552" s="231" t="n"/>
      <c r="B552" s="281" t="n"/>
    </row>
    <row r="553" ht="15.75" customFormat="1" customHeight="1" s="228">
      <c r="A553" s="231" t="n"/>
      <c r="B553" s="281" t="n"/>
    </row>
    <row r="554" ht="15.75" customFormat="1" customHeight="1" s="228">
      <c r="A554" s="231" t="n"/>
      <c r="B554" s="281" t="n"/>
    </row>
    <row r="555" ht="15.75" customFormat="1" customHeight="1" s="228">
      <c r="A555" s="231" t="n"/>
      <c r="B555" s="281" t="n"/>
    </row>
    <row r="556" ht="15.75" customFormat="1" customHeight="1" s="228">
      <c r="A556" s="231" t="n"/>
      <c r="B556" s="281" t="n"/>
    </row>
    <row r="557" ht="15.75" customFormat="1" customHeight="1" s="228">
      <c r="A557" s="231" t="n"/>
      <c r="B557" s="281" t="n"/>
    </row>
    <row r="558" ht="15.75" customFormat="1" customHeight="1" s="228">
      <c r="A558" s="231" t="n"/>
      <c r="B558" s="281" t="n"/>
    </row>
    <row r="559" ht="15.75" customFormat="1" customHeight="1" s="228">
      <c r="A559" s="231" t="n"/>
      <c r="B559" s="281" t="n"/>
    </row>
    <row r="560" ht="15.75" customFormat="1" customHeight="1" s="228">
      <c r="A560" s="231" t="n"/>
      <c r="B560" s="281" t="n"/>
    </row>
    <row r="561" ht="15.75" customFormat="1" customHeight="1" s="228">
      <c r="A561" s="231" t="n"/>
      <c r="B561" s="281" t="n"/>
    </row>
    <row r="562" ht="15.75" customFormat="1" customHeight="1" s="228">
      <c r="A562" s="231" t="n"/>
      <c r="B562" s="281" t="n"/>
    </row>
    <row r="563" ht="15.75" customFormat="1" customHeight="1" s="228">
      <c r="A563" s="231" t="n"/>
      <c r="B563" s="281" t="n"/>
    </row>
    <row r="564" ht="15.75" customFormat="1" customHeight="1" s="228">
      <c r="A564" s="231" t="n"/>
      <c r="B564" s="281" t="n"/>
    </row>
    <row r="565" ht="15.75" customFormat="1" customHeight="1" s="228">
      <c r="A565" s="231" t="n"/>
      <c r="B565" s="281" t="n"/>
    </row>
    <row r="566" ht="15.75" customFormat="1" customHeight="1" s="228">
      <c r="A566" s="231" t="n"/>
      <c r="B566" s="281" t="n"/>
    </row>
    <row r="567" ht="15.75" customFormat="1" customHeight="1" s="228">
      <c r="A567" s="231" t="n"/>
      <c r="B567" s="281" t="n"/>
    </row>
    <row r="568" ht="15.75" customFormat="1" customHeight="1" s="228">
      <c r="A568" s="231" t="n"/>
      <c r="B568" s="281" t="n"/>
    </row>
    <row r="569" ht="15.75" customFormat="1" customHeight="1" s="228">
      <c r="A569" s="231" t="n"/>
      <c r="B569" s="281" t="n"/>
    </row>
    <row r="570" ht="15.75" customFormat="1" customHeight="1" s="228">
      <c r="A570" s="231" t="n"/>
      <c r="B570" s="281" t="n"/>
    </row>
    <row r="571" ht="15.75" customFormat="1" customHeight="1" s="228">
      <c r="A571" s="231" t="n"/>
      <c r="B571" s="281" t="n"/>
    </row>
    <row r="572" ht="15.75" customFormat="1" customHeight="1" s="228">
      <c r="A572" s="231" t="n"/>
      <c r="B572" s="281" t="n"/>
    </row>
    <row r="573" ht="15.75" customFormat="1" customHeight="1" s="228">
      <c r="A573" s="231" t="n"/>
      <c r="B573" s="281" t="n"/>
    </row>
    <row r="574" ht="15.75" customFormat="1" customHeight="1" s="228">
      <c r="A574" s="231" t="n"/>
      <c r="B574" s="281" t="n"/>
    </row>
    <row r="575" ht="15.75" customFormat="1" customHeight="1" s="228">
      <c r="A575" s="231" t="n"/>
      <c r="B575" s="281" t="n"/>
    </row>
    <row r="576" ht="15.75" customFormat="1" customHeight="1" s="228">
      <c r="A576" s="231" t="n"/>
      <c r="B576" s="281" t="n"/>
    </row>
    <row r="577" ht="15.75" customFormat="1" customHeight="1" s="228">
      <c r="A577" s="231" t="n"/>
      <c r="B577" s="281" t="n"/>
    </row>
    <row r="578" ht="15.75" customFormat="1" customHeight="1" s="228">
      <c r="A578" s="231" t="n"/>
      <c r="B578" s="281" t="n"/>
    </row>
    <row r="579" ht="15.75" customFormat="1" customHeight="1" s="228">
      <c r="A579" s="231" t="n"/>
      <c r="B579" s="281" t="n"/>
    </row>
    <row r="580" ht="15.75" customFormat="1" customHeight="1" s="228">
      <c r="A580" s="231" t="n"/>
      <c r="B580" s="281" t="n"/>
    </row>
    <row r="581" ht="15.75" customFormat="1" customHeight="1" s="228">
      <c r="A581" s="231" t="n"/>
      <c r="B581" s="281" t="n"/>
    </row>
    <row r="582" ht="15.75" customFormat="1" customHeight="1" s="228">
      <c r="A582" s="231" t="n"/>
      <c r="B582" s="281" t="n"/>
    </row>
    <row r="583" ht="15.75" customFormat="1" customHeight="1" s="228">
      <c r="A583" s="231" t="n"/>
      <c r="B583" s="281" t="n"/>
    </row>
    <row r="584" ht="15.75" customFormat="1" customHeight="1" s="228">
      <c r="A584" s="231" t="n"/>
      <c r="B584" s="281" t="n"/>
    </row>
    <row r="585" ht="15.75" customFormat="1" customHeight="1" s="228">
      <c r="A585" s="231" t="n"/>
      <c r="B585" s="281" t="n"/>
    </row>
    <row r="586" ht="15.75" customFormat="1" customHeight="1" s="228">
      <c r="A586" s="231" t="n"/>
      <c r="B586" s="281" t="n"/>
    </row>
    <row r="587" ht="15.75" customFormat="1" customHeight="1" s="228">
      <c r="A587" s="231" t="n"/>
      <c r="B587" s="281" t="n"/>
    </row>
    <row r="588" ht="15.75" customFormat="1" customHeight="1" s="228">
      <c r="A588" s="231" t="n"/>
      <c r="B588" s="281" t="n"/>
    </row>
    <row r="589" ht="15.75" customFormat="1" customHeight="1" s="228">
      <c r="A589" s="231" t="n"/>
      <c r="B589" s="281" t="n"/>
    </row>
    <row r="590" ht="15.75" customFormat="1" customHeight="1" s="228">
      <c r="A590" s="231" t="n"/>
      <c r="B590" s="281" t="n"/>
    </row>
    <row r="591" ht="15.75" customFormat="1" customHeight="1" s="228">
      <c r="A591" s="231" t="n"/>
      <c r="B591" s="281" t="n"/>
    </row>
    <row r="592" ht="15.75" customFormat="1" customHeight="1" s="228">
      <c r="A592" s="231" t="n"/>
      <c r="B592" s="281" t="n"/>
    </row>
    <row r="593" ht="15.75" customFormat="1" customHeight="1" s="228">
      <c r="A593" s="231" t="n"/>
      <c r="B593" s="281" t="n"/>
    </row>
    <row r="594" ht="15.75" customFormat="1" customHeight="1" s="228">
      <c r="A594" s="231" t="n"/>
      <c r="B594" s="281" t="n"/>
    </row>
    <row r="595" ht="15.75" customFormat="1" customHeight="1" s="228">
      <c r="A595" s="231" t="n"/>
      <c r="B595" s="281" t="n"/>
    </row>
    <row r="596" ht="15.75" customFormat="1" customHeight="1" s="228">
      <c r="A596" s="231" t="n"/>
      <c r="B596" s="281" t="n"/>
    </row>
    <row r="597" ht="15.75" customFormat="1" customHeight="1" s="228">
      <c r="A597" s="231" t="n"/>
      <c r="B597" s="281" t="n"/>
    </row>
    <row r="598" ht="15.75" customFormat="1" customHeight="1" s="228">
      <c r="A598" s="231" t="n"/>
      <c r="B598" s="281" t="n"/>
    </row>
    <row r="599" ht="15.75" customFormat="1" customHeight="1" s="228">
      <c r="A599" s="231" t="n"/>
      <c r="B599" s="281" t="n"/>
    </row>
    <row r="600" ht="15.75" customFormat="1" customHeight="1" s="228">
      <c r="A600" s="231" t="n"/>
      <c r="B600" s="281" t="n"/>
    </row>
    <row r="601" ht="15.75" customFormat="1" customHeight="1" s="228">
      <c r="A601" s="231" t="n"/>
      <c r="B601" s="281" t="n"/>
    </row>
    <row r="602" ht="15.75" customFormat="1" customHeight="1" s="228">
      <c r="A602" s="231" t="n"/>
      <c r="B602" s="281" t="n"/>
    </row>
    <row r="603" ht="15.75" customFormat="1" customHeight="1" s="228">
      <c r="A603" s="231" t="n"/>
      <c r="B603" s="281" t="n"/>
    </row>
    <row r="604" ht="15.75" customFormat="1" customHeight="1" s="228">
      <c r="A604" s="231" t="n"/>
      <c r="B604" s="281" t="n"/>
    </row>
    <row r="605" ht="15.75" customFormat="1" customHeight="1" s="228">
      <c r="A605" s="231" t="n"/>
      <c r="B605" s="281" t="n"/>
    </row>
    <row r="606" ht="15.75" customFormat="1" customHeight="1" s="228">
      <c r="A606" s="231" t="n"/>
      <c r="B606" s="281" t="n"/>
    </row>
    <row r="607" ht="15.75" customFormat="1" customHeight="1" s="228">
      <c r="A607" s="231" t="n"/>
      <c r="B607" s="281" t="n"/>
    </row>
    <row r="608" ht="15.75" customFormat="1" customHeight="1" s="228">
      <c r="A608" s="231" t="n"/>
      <c r="B608" s="281" t="n"/>
    </row>
    <row r="609" ht="15.75" customFormat="1" customHeight="1" s="228">
      <c r="A609" s="231" t="n"/>
      <c r="B609" s="281" t="n"/>
    </row>
    <row r="610" ht="15.75" customFormat="1" customHeight="1" s="228">
      <c r="A610" s="231" t="n"/>
      <c r="B610" s="281" t="n"/>
    </row>
    <row r="611" ht="15.75" customFormat="1" customHeight="1" s="228">
      <c r="A611" s="231" t="n"/>
      <c r="B611" s="281" t="n"/>
    </row>
    <row r="612" ht="15.75" customFormat="1" customHeight="1" s="228">
      <c r="A612" s="231" t="n"/>
      <c r="B612" s="281" t="n"/>
    </row>
    <row r="613" ht="15.75" customFormat="1" customHeight="1" s="228">
      <c r="A613" s="231" t="n"/>
      <c r="B613" s="281" t="n"/>
    </row>
    <row r="614" ht="15.75" customFormat="1" customHeight="1" s="228">
      <c r="A614" s="231" t="n"/>
      <c r="B614" s="281" t="n"/>
    </row>
    <row r="615" ht="15.75" customFormat="1" customHeight="1" s="228">
      <c r="A615" s="231" t="n"/>
      <c r="B615" s="281" t="n"/>
    </row>
    <row r="616" ht="15.75" customFormat="1" customHeight="1" s="228">
      <c r="A616" s="231" t="n"/>
      <c r="B616" s="281" t="n"/>
    </row>
    <row r="617" ht="15.75" customFormat="1" customHeight="1" s="228">
      <c r="A617" s="231" t="n"/>
      <c r="B617" s="281" t="n"/>
    </row>
    <row r="618" ht="15.75" customFormat="1" customHeight="1" s="228">
      <c r="A618" s="231" t="n"/>
      <c r="B618" s="281" t="n"/>
    </row>
    <row r="619" ht="15.75" customFormat="1" customHeight="1" s="228">
      <c r="A619" s="231" t="n"/>
      <c r="B619" s="281" t="n"/>
    </row>
    <row r="620" ht="15.75" customFormat="1" customHeight="1" s="228">
      <c r="A620" s="231" t="n"/>
      <c r="B620" s="281" t="n"/>
    </row>
    <row r="621" ht="15.75" customFormat="1" customHeight="1" s="228">
      <c r="A621" s="231" t="n"/>
      <c r="B621" s="281" t="n"/>
    </row>
    <row r="622" ht="15.75" customFormat="1" customHeight="1" s="228">
      <c r="A622" s="231" t="n"/>
      <c r="B622" s="281" t="n"/>
    </row>
    <row r="623" ht="15.75" customFormat="1" customHeight="1" s="228">
      <c r="A623" s="231" t="n"/>
      <c r="B623" s="281" t="n"/>
    </row>
    <row r="624" ht="15.75" customFormat="1" customHeight="1" s="228">
      <c r="A624" s="231" t="n"/>
      <c r="B624" s="281" t="n"/>
    </row>
    <row r="625" ht="15.75" customFormat="1" customHeight="1" s="228">
      <c r="A625" s="231" t="n"/>
      <c r="B625" s="281" t="n"/>
    </row>
    <row r="626" ht="15.75" customFormat="1" customHeight="1" s="228">
      <c r="A626" s="231" t="n"/>
      <c r="B626" s="281" t="n"/>
    </row>
    <row r="627" ht="15.75" customFormat="1" customHeight="1" s="228">
      <c r="A627" s="231" t="n"/>
      <c r="B627" s="281" t="n"/>
    </row>
    <row r="628" ht="15.75" customFormat="1" customHeight="1" s="228">
      <c r="A628" s="231" t="n"/>
      <c r="B628" s="281" t="n"/>
    </row>
    <row r="629" ht="15.75" customFormat="1" customHeight="1" s="228">
      <c r="A629" s="231" t="n"/>
      <c r="B629" s="281" t="n"/>
    </row>
    <row r="630" ht="15.75" customFormat="1" customHeight="1" s="228">
      <c r="A630" s="231" t="n"/>
      <c r="B630" s="281" t="n"/>
    </row>
    <row r="631" ht="15.75" customFormat="1" customHeight="1" s="228">
      <c r="A631" s="231" t="n"/>
      <c r="B631" s="281" t="n"/>
    </row>
    <row r="632" ht="15.75" customFormat="1" customHeight="1" s="228">
      <c r="A632" s="231" t="n"/>
      <c r="B632" s="281" t="n"/>
    </row>
    <row r="633" ht="15.75" customFormat="1" customHeight="1" s="228">
      <c r="A633" s="231" t="n"/>
      <c r="B633" s="281" t="n"/>
    </row>
    <row r="634" ht="15.75" customFormat="1" customHeight="1" s="228">
      <c r="A634" s="231" t="n"/>
      <c r="B634" s="281" t="n"/>
    </row>
    <row r="635" ht="15.75" customFormat="1" customHeight="1" s="228">
      <c r="A635" s="231" t="n"/>
      <c r="B635" s="281" t="n"/>
    </row>
    <row r="636" ht="15.75" customFormat="1" customHeight="1" s="228">
      <c r="A636" s="231" t="n"/>
      <c r="B636" s="281" t="n"/>
    </row>
    <row r="637" ht="15.75" customFormat="1" customHeight="1" s="228">
      <c r="A637" s="231" t="n"/>
      <c r="B637" s="281" t="n"/>
    </row>
    <row r="638" ht="15.75" customFormat="1" customHeight="1" s="228">
      <c r="A638" s="231" t="n"/>
      <c r="B638" s="281" t="n"/>
    </row>
    <row r="639" ht="15.75" customFormat="1" customHeight="1" s="228">
      <c r="A639" s="231" t="n"/>
      <c r="B639" s="281" t="n"/>
    </row>
    <row r="640" ht="15.75" customFormat="1" customHeight="1" s="228">
      <c r="A640" s="231" t="n"/>
      <c r="B640" s="281" t="n"/>
    </row>
    <row r="641" ht="15.75" customFormat="1" customHeight="1" s="228">
      <c r="A641" s="231" t="n"/>
      <c r="B641" s="281" t="n"/>
    </row>
    <row r="642" ht="15.75" customFormat="1" customHeight="1" s="228">
      <c r="A642" s="231" t="n"/>
      <c r="B642" s="281" t="n"/>
    </row>
    <row r="643" ht="15.75" customFormat="1" customHeight="1" s="228">
      <c r="A643" s="231" t="n"/>
      <c r="B643" s="281" t="n"/>
    </row>
    <row r="644" ht="15.75" customFormat="1" customHeight="1" s="228">
      <c r="A644" s="231" t="n"/>
      <c r="B644" s="281" t="n"/>
    </row>
    <row r="645" ht="15.75" customFormat="1" customHeight="1" s="228">
      <c r="A645" s="231" t="n"/>
      <c r="B645" s="281" t="n"/>
    </row>
    <row r="646" ht="15.75" customFormat="1" customHeight="1" s="228">
      <c r="A646" s="231" t="n"/>
      <c r="B646" s="281" t="n"/>
    </row>
    <row r="647" ht="15.75" customFormat="1" customHeight="1" s="228">
      <c r="A647" s="231" t="n"/>
      <c r="B647" s="281" t="n"/>
    </row>
    <row r="648" ht="15.75" customFormat="1" customHeight="1" s="228">
      <c r="A648" s="231" t="n"/>
      <c r="B648" s="281" t="n"/>
    </row>
    <row r="649" ht="15.75" customFormat="1" customHeight="1" s="228">
      <c r="A649" s="231" t="n"/>
      <c r="B649" s="281" t="n"/>
    </row>
    <row r="650" ht="15.75" customFormat="1" customHeight="1" s="228">
      <c r="A650" s="231" t="n"/>
      <c r="B650" s="281" t="n"/>
    </row>
    <row r="651" ht="15.75" customFormat="1" customHeight="1" s="228">
      <c r="A651" s="231" t="n"/>
      <c r="B651" s="281" t="n"/>
    </row>
    <row r="652" ht="15.75" customFormat="1" customHeight="1" s="228">
      <c r="A652" s="231" t="n"/>
      <c r="B652" s="281" t="n"/>
    </row>
    <row r="653" ht="15.75" customFormat="1" customHeight="1" s="228">
      <c r="A653" s="231" t="n"/>
      <c r="B653" s="281" t="n"/>
    </row>
    <row r="654" ht="15.75" customFormat="1" customHeight="1" s="228">
      <c r="A654" s="231" t="n"/>
      <c r="B654" s="281" t="n"/>
    </row>
    <row r="655" ht="15.75" customFormat="1" customHeight="1" s="228">
      <c r="A655" s="231" t="n"/>
      <c r="B655" s="281" t="n"/>
    </row>
    <row r="656" ht="15.75" customFormat="1" customHeight="1" s="228">
      <c r="A656" s="231" t="n"/>
      <c r="B656" s="281" t="n"/>
    </row>
    <row r="657" ht="15.75" customFormat="1" customHeight="1" s="228">
      <c r="A657" s="231" t="n"/>
      <c r="B657" s="281" t="n"/>
    </row>
    <row r="658" ht="15.75" customFormat="1" customHeight="1" s="228">
      <c r="A658" s="231" t="n"/>
      <c r="B658" s="281" t="n"/>
    </row>
    <row r="659" ht="15.75" customFormat="1" customHeight="1" s="228">
      <c r="A659" s="231" t="n"/>
      <c r="B659" s="281" t="n"/>
    </row>
    <row r="660" ht="15.75" customFormat="1" customHeight="1" s="228">
      <c r="A660" s="231" t="n"/>
      <c r="B660" s="281" t="n"/>
    </row>
    <row r="661" ht="15.75" customFormat="1" customHeight="1" s="228">
      <c r="A661" s="231" t="n"/>
      <c r="B661" s="281" t="n"/>
    </row>
    <row r="662" ht="15.75" customFormat="1" customHeight="1" s="228">
      <c r="A662" s="231" t="n"/>
      <c r="B662" s="281" t="n"/>
    </row>
    <row r="663" ht="15.75" customFormat="1" customHeight="1" s="228">
      <c r="A663" s="231" t="n"/>
      <c r="B663" s="281" t="n"/>
    </row>
    <row r="664" ht="15.75" customFormat="1" customHeight="1" s="228">
      <c r="A664" s="231" t="n"/>
      <c r="B664" s="281" t="n"/>
    </row>
    <row r="665" ht="15.75" customFormat="1" customHeight="1" s="228">
      <c r="A665" s="231" t="n"/>
      <c r="B665" s="281" t="n"/>
    </row>
    <row r="666" ht="15.75" customFormat="1" customHeight="1" s="228">
      <c r="A666" s="231" t="n"/>
      <c r="B666" s="281" t="n"/>
    </row>
    <row r="667" ht="15.75" customFormat="1" customHeight="1" s="228">
      <c r="A667" s="231" t="n"/>
      <c r="B667" s="281" t="n"/>
    </row>
    <row r="668" ht="15.75" customFormat="1" customHeight="1" s="228">
      <c r="A668" s="231" t="n"/>
      <c r="B668" s="281" t="n"/>
    </row>
    <row r="669" ht="15.75" customFormat="1" customHeight="1" s="228">
      <c r="A669" s="231" t="n"/>
      <c r="B669" s="281" t="n"/>
    </row>
    <row r="670" ht="15.75" customFormat="1" customHeight="1" s="228">
      <c r="A670" s="231" t="n"/>
      <c r="B670" s="281" t="n"/>
    </row>
    <row r="671" ht="15.75" customFormat="1" customHeight="1" s="228">
      <c r="A671" s="231" t="n"/>
      <c r="B671" s="281" t="n"/>
    </row>
    <row r="672" ht="15.75" customFormat="1" customHeight="1" s="228">
      <c r="A672" s="231" t="n"/>
      <c r="B672" s="281" t="n"/>
    </row>
    <row r="673" ht="15.75" customFormat="1" customHeight="1" s="228">
      <c r="A673" s="231" t="n"/>
      <c r="B673" s="281" t="n"/>
    </row>
    <row r="674" ht="15.75" customFormat="1" customHeight="1" s="228">
      <c r="A674" s="231" t="n"/>
      <c r="B674" s="281" t="n"/>
    </row>
    <row r="675" ht="15.75" customFormat="1" customHeight="1" s="228">
      <c r="A675" s="231" t="n"/>
      <c r="B675" s="281" t="n"/>
    </row>
    <row r="676" ht="15.75" customFormat="1" customHeight="1" s="228">
      <c r="A676" s="231" t="n"/>
      <c r="B676" s="281" t="n"/>
    </row>
    <row r="677" ht="15.75" customFormat="1" customHeight="1" s="228">
      <c r="A677" s="231" t="n"/>
      <c r="B677" s="281" t="n"/>
    </row>
    <row r="678" ht="15.75" customFormat="1" customHeight="1" s="228">
      <c r="A678" s="231" t="n"/>
      <c r="B678" s="281" t="n"/>
    </row>
    <row r="679" ht="15.75" customFormat="1" customHeight="1" s="228">
      <c r="A679" s="231" t="n"/>
      <c r="B679" s="281" t="n"/>
    </row>
    <row r="680" ht="15.75" customFormat="1" customHeight="1" s="228">
      <c r="A680" s="231" t="n"/>
      <c r="B680" s="281" t="n"/>
    </row>
    <row r="681" ht="15.75" customFormat="1" customHeight="1" s="228">
      <c r="A681" s="231" t="n"/>
      <c r="B681" s="281" t="n"/>
    </row>
    <row r="682" ht="15.75" customFormat="1" customHeight="1" s="228">
      <c r="A682" s="231" t="n"/>
      <c r="B682" s="281" t="n"/>
    </row>
    <row r="683" ht="15.75" customFormat="1" customHeight="1" s="228">
      <c r="A683" s="231" t="n"/>
      <c r="B683" s="281" t="n"/>
    </row>
    <row r="684" ht="15.75" customFormat="1" customHeight="1" s="228">
      <c r="A684" s="231" t="n"/>
      <c r="B684" s="281" t="n"/>
    </row>
    <row r="685" ht="15.75" customFormat="1" customHeight="1" s="228">
      <c r="A685" s="231" t="n"/>
      <c r="B685" s="281" t="n"/>
    </row>
    <row r="686" ht="15.75" customFormat="1" customHeight="1" s="228">
      <c r="A686" s="231" t="n"/>
      <c r="B686" s="281" t="n"/>
    </row>
    <row r="687" ht="15.75" customFormat="1" customHeight="1" s="228">
      <c r="A687" s="231" t="n"/>
      <c r="B687" s="281" t="n"/>
    </row>
    <row r="688" ht="15.75" customFormat="1" customHeight="1" s="228">
      <c r="A688" s="231" t="n"/>
      <c r="B688" s="281" t="n"/>
    </row>
    <row r="689" ht="15.75" customFormat="1" customHeight="1" s="228">
      <c r="A689" s="231" t="n"/>
      <c r="B689" s="281" t="n"/>
    </row>
    <row r="690" ht="15.75" customFormat="1" customHeight="1" s="228">
      <c r="A690" s="231" t="n"/>
      <c r="B690" s="281" t="n"/>
    </row>
    <row r="691" ht="15.75" customFormat="1" customHeight="1" s="228">
      <c r="A691" s="231" t="n"/>
      <c r="B691" s="281" t="n"/>
    </row>
    <row r="692" ht="15.75" customFormat="1" customHeight="1" s="228">
      <c r="A692" s="231" t="n"/>
      <c r="B692" s="281" t="n"/>
    </row>
    <row r="693" ht="15.75" customFormat="1" customHeight="1" s="228">
      <c r="A693" s="231" t="n"/>
      <c r="B693" s="281" t="n"/>
    </row>
    <row r="694" ht="15.75" customFormat="1" customHeight="1" s="228">
      <c r="A694" s="231" t="n"/>
      <c r="B694" s="281" t="n"/>
    </row>
    <row r="695" ht="15.75" customFormat="1" customHeight="1" s="228">
      <c r="A695" s="231" t="n"/>
      <c r="B695" s="281" t="n"/>
    </row>
    <row r="696" ht="15.75" customFormat="1" customHeight="1" s="228">
      <c r="A696" s="231" t="n"/>
      <c r="B696" s="281" t="n"/>
    </row>
    <row r="697" ht="15.75" customFormat="1" customHeight="1" s="228">
      <c r="A697" s="231" t="n"/>
      <c r="B697" s="281" t="n"/>
    </row>
    <row r="698" ht="15.75" customFormat="1" customHeight="1" s="228">
      <c r="A698" s="231" t="n"/>
      <c r="B698" s="281" t="n"/>
    </row>
    <row r="699" ht="15.75" customFormat="1" customHeight="1" s="228">
      <c r="A699" s="231" t="n"/>
      <c r="B699" s="281" t="n"/>
    </row>
    <row r="700" ht="15.75" customFormat="1" customHeight="1" s="228">
      <c r="A700" s="231" t="n"/>
      <c r="B700" s="281" t="n"/>
    </row>
    <row r="701" ht="15.75" customFormat="1" customHeight="1" s="228">
      <c r="A701" s="231" t="n"/>
      <c r="B701" s="281" t="n"/>
    </row>
    <row r="702" ht="15.75" customFormat="1" customHeight="1" s="228">
      <c r="A702" s="231" t="n"/>
      <c r="B702" s="281" t="n"/>
    </row>
    <row r="703" ht="15.75" customFormat="1" customHeight="1" s="228">
      <c r="A703" s="231" t="n"/>
      <c r="B703" s="281" t="n"/>
    </row>
    <row r="704" ht="15.75" customFormat="1" customHeight="1" s="228">
      <c r="A704" s="231" t="n"/>
      <c r="B704" s="281" t="n"/>
    </row>
    <row r="705" ht="15.75" customFormat="1" customHeight="1" s="228">
      <c r="A705" s="231" t="n"/>
      <c r="B705" s="281" t="n"/>
    </row>
    <row r="706" ht="15.75" customFormat="1" customHeight="1" s="228">
      <c r="A706" s="231" t="n"/>
      <c r="B706" s="281" t="n"/>
    </row>
    <row r="707" ht="15.75" customFormat="1" customHeight="1" s="228">
      <c r="A707" s="231" t="n"/>
      <c r="B707" s="281" t="n"/>
    </row>
    <row r="708" ht="15.75" customFormat="1" customHeight="1" s="228">
      <c r="A708" s="231" t="n"/>
      <c r="B708" s="281" t="n"/>
    </row>
    <row r="709" ht="15.75" customFormat="1" customHeight="1" s="228">
      <c r="A709" s="231" t="n"/>
      <c r="B709" s="281" t="n"/>
    </row>
    <row r="710" ht="15.75" customFormat="1" customHeight="1" s="228">
      <c r="A710" s="231" t="n"/>
      <c r="B710" s="281" t="n"/>
    </row>
    <row r="711" ht="15.75" customFormat="1" customHeight="1" s="228">
      <c r="A711" s="231" t="n"/>
      <c r="B711" s="281" t="n"/>
    </row>
    <row r="712" ht="15.75" customFormat="1" customHeight="1" s="228">
      <c r="A712" s="231" t="n"/>
      <c r="B712" s="281" t="n"/>
    </row>
    <row r="713" ht="15.75" customFormat="1" customHeight="1" s="228">
      <c r="A713" s="231" t="n"/>
      <c r="B713" s="281" t="n"/>
    </row>
    <row r="714" ht="15.75" customFormat="1" customHeight="1" s="228">
      <c r="A714" s="231" t="n"/>
      <c r="B714" s="281" t="n"/>
    </row>
    <row r="715" ht="15.75" customFormat="1" customHeight="1" s="228">
      <c r="A715" s="231" t="n"/>
      <c r="B715" s="281" t="n"/>
    </row>
    <row r="716" ht="15.75" customFormat="1" customHeight="1" s="228">
      <c r="A716" s="231" t="n"/>
      <c r="B716" s="281" t="n"/>
    </row>
    <row r="717" ht="15.75" customFormat="1" customHeight="1" s="228">
      <c r="A717" s="231" t="n"/>
      <c r="B717" s="281" t="n"/>
    </row>
    <row r="718" ht="15.75" customFormat="1" customHeight="1" s="228">
      <c r="A718" s="231" t="n"/>
      <c r="B718" s="281" t="n"/>
    </row>
    <row r="719" ht="15.75" customFormat="1" customHeight="1" s="228">
      <c r="A719" s="231" t="n"/>
      <c r="B719" s="281" t="n"/>
    </row>
    <row r="720" ht="15.75" customFormat="1" customHeight="1" s="228">
      <c r="A720" s="231" t="n"/>
      <c r="B720" s="281" t="n"/>
    </row>
    <row r="721" ht="15.75" customFormat="1" customHeight="1" s="228">
      <c r="A721" s="231" t="n"/>
      <c r="B721" s="281" t="n"/>
    </row>
    <row r="722" ht="15.75" customFormat="1" customHeight="1" s="228">
      <c r="A722" s="231" t="n"/>
      <c r="B722" s="281" t="n"/>
    </row>
    <row r="723" ht="15.75" customFormat="1" customHeight="1" s="228">
      <c r="A723" s="231" t="n"/>
      <c r="B723" s="281" t="n"/>
    </row>
    <row r="724" ht="15.75" customFormat="1" customHeight="1" s="228">
      <c r="A724" s="231" t="n"/>
      <c r="B724" s="281" t="n"/>
    </row>
    <row r="725" ht="15.75" customFormat="1" customHeight="1" s="228">
      <c r="A725" s="231" t="n"/>
      <c r="B725" s="281" t="n"/>
    </row>
    <row r="726" ht="15.75" customFormat="1" customHeight="1" s="228">
      <c r="A726" s="231" t="n"/>
      <c r="B726" s="281" t="n"/>
    </row>
    <row r="727" ht="15.75" customFormat="1" customHeight="1" s="228">
      <c r="A727" s="231" t="n"/>
      <c r="B727" s="281" t="n"/>
    </row>
    <row r="728" ht="15.75" customFormat="1" customHeight="1" s="228">
      <c r="A728" s="231" t="n"/>
      <c r="B728" s="281" t="n"/>
    </row>
    <row r="729" ht="15.75" customFormat="1" customHeight="1" s="228">
      <c r="A729" s="231" t="n"/>
      <c r="B729" s="281" t="n"/>
    </row>
    <row r="730" ht="15.75" customFormat="1" customHeight="1" s="228">
      <c r="A730" s="231" t="n"/>
      <c r="B730" s="281" t="n"/>
    </row>
    <row r="731" ht="15.75" customFormat="1" customHeight="1" s="228">
      <c r="A731" s="231" t="n"/>
      <c r="B731" s="281" t="n"/>
    </row>
    <row r="732" ht="15.75" customFormat="1" customHeight="1" s="228">
      <c r="A732" s="231" t="n"/>
      <c r="B732" s="281" t="n"/>
    </row>
    <row r="733" ht="15.75" customFormat="1" customHeight="1" s="228">
      <c r="A733" s="231" t="n"/>
      <c r="B733" s="281" t="n"/>
    </row>
    <row r="734" ht="15.75" customFormat="1" customHeight="1" s="228">
      <c r="A734" s="231" t="n"/>
      <c r="B734" s="281" t="n"/>
    </row>
    <row r="735" ht="15.75" customFormat="1" customHeight="1" s="228">
      <c r="A735" s="231" t="n"/>
      <c r="B735" s="281" t="n"/>
    </row>
    <row r="736" ht="15.75" customFormat="1" customHeight="1" s="228">
      <c r="A736" s="231" t="n"/>
      <c r="B736" s="281" t="n"/>
    </row>
    <row r="737" ht="15.75" customFormat="1" customHeight="1" s="228">
      <c r="A737" s="231" t="n"/>
      <c r="B737" s="281" t="n"/>
    </row>
    <row r="738" ht="15.75" customFormat="1" customHeight="1" s="228">
      <c r="A738" s="231" t="n"/>
      <c r="B738" s="281" t="n"/>
    </row>
    <row r="739" ht="15.75" customFormat="1" customHeight="1" s="228">
      <c r="A739" s="231" t="n"/>
      <c r="B739" s="281" t="n"/>
    </row>
    <row r="740" ht="15.75" customFormat="1" customHeight="1" s="228">
      <c r="A740" s="231" t="n"/>
      <c r="B740" s="281" t="n"/>
    </row>
    <row r="741" ht="15.75" customFormat="1" customHeight="1" s="228">
      <c r="A741" s="231" t="n"/>
      <c r="B741" s="281" t="n"/>
    </row>
    <row r="742" ht="15.75" customFormat="1" customHeight="1" s="228">
      <c r="A742" s="231" t="n"/>
      <c r="B742" s="281" t="n"/>
    </row>
    <row r="743" ht="15.75" customFormat="1" customHeight="1" s="228">
      <c r="A743" s="231" t="n"/>
      <c r="B743" s="281" t="n"/>
    </row>
    <row r="744" ht="15.75" customFormat="1" customHeight="1" s="228">
      <c r="A744" s="231" t="n"/>
      <c r="B744" s="281" t="n"/>
    </row>
    <row r="745" ht="15.75" customFormat="1" customHeight="1" s="228">
      <c r="A745" s="231" t="n"/>
      <c r="B745" s="281" t="n"/>
    </row>
    <row r="746" ht="15.75" customFormat="1" customHeight="1" s="228">
      <c r="A746" s="231" t="n"/>
      <c r="B746" s="281" t="n"/>
    </row>
    <row r="747" ht="15.75" customFormat="1" customHeight="1" s="228">
      <c r="A747" s="231" t="n"/>
      <c r="B747" s="281" t="n"/>
    </row>
    <row r="748" ht="15.75" customFormat="1" customHeight="1" s="228">
      <c r="A748" s="231" t="n"/>
      <c r="B748" s="281" t="n"/>
    </row>
    <row r="749" ht="15.75" customFormat="1" customHeight="1" s="228">
      <c r="A749" s="231" t="n"/>
      <c r="B749" s="281" t="n"/>
    </row>
    <row r="750" ht="15.75" customFormat="1" customHeight="1" s="228">
      <c r="A750" s="231" t="n"/>
      <c r="B750" s="281" t="n"/>
    </row>
    <row r="751" ht="15.75" customFormat="1" customHeight="1" s="228">
      <c r="A751" s="231" t="n"/>
      <c r="B751" s="281" t="n"/>
    </row>
    <row r="752" ht="15.75" customFormat="1" customHeight="1" s="228">
      <c r="A752" s="231" t="n"/>
      <c r="B752" s="281" t="n"/>
    </row>
    <row r="753" ht="15.75" customFormat="1" customHeight="1" s="228">
      <c r="A753" s="231" t="n"/>
      <c r="B753" s="281" t="n"/>
    </row>
    <row r="754" ht="15.75" customFormat="1" customHeight="1" s="228">
      <c r="A754" s="231" t="n"/>
      <c r="B754" s="281" t="n"/>
    </row>
    <row r="755" ht="15.75" customFormat="1" customHeight="1" s="228">
      <c r="A755" s="231" t="n"/>
      <c r="B755" s="281" t="n"/>
    </row>
    <row r="756" ht="15.75" customFormat="1" customHeight="1" s="228">
      <c r="A756" s="231" t="n"/>
      <c r="B756" s="281" t="n"/>
    </row>
    <row r="757" ht="15.75" customFormat="1" customHeight="1" s="228">
      <c r="A757" s="231" t="n"/>
      <c r="B757" s="281" t="n"/>
    </row>
    <row r="758" ht="15.75" customFormat="1" customHeight="1" s="228">
      <c r="A758" s="231" t="n"/>
      <c r="B758" s="281" t="n"/>
    </row>
    <row r="759" ht="15.75" customFormat="1" customHeight="1" s="228">
      <c r="A759" s="231" t="n"/>
      <c r="B759" s="281" t="n"/>
    </row>
    <row r="760" ht="15.75" customFormat="1" customHeight="1" s="228">
      <c r="A760" s="231" t="n"/>
      <c r="B760" s="281" t="n"/>
    </row>
    <row r="761" ht="15.75" customFormat="1" customHeight="1" s="228">
      <c r="A761" s="231" t="n"/>
      <c r="B761" s="281" t="n"/>
    </row>
    <row r="762" ht="15.75" customFormat="1" customHeight="1" s="228">
      <c r="A762" s="231" t="n"/>
      <c r="B762" s="281" t="n"/>
    </row>
    <row r="763" ht="15.75" customFormat="1" customHeight="1" s="228">
      <c r="A763" s="231" t="n"/>
      <c r="B763" s="281" t="n"/>
    </row>
    <row r="764" ht="15.75" customFormat="1" customHeight="1" s="228">
      <c r="A764" s="231" t="n"/>
      <c r="B764" s="281" t="n"/>
    </row>
    <row r="765" ht="15.75" customFormat="1" customHeight="1" s="228">
      <c r="A765" s="231" t="n"/>
      <c r="B765" s="281" t="n"/>
    </row>
    <row r="766" ht="15.75" customFormat="1" customHeight="1" s="228">
      <c r="A766" s="231" t="n"/>
      <c r="B766" s="281" t="n"/>
    </row>
    <row r="767" ht="15.75" customFormat="1" customHeight="1" s="228">
      <c r="A767" s="231" t="n"/>
      <c r="B767" s="281" t="n"/>
    </row>
    <row r="768" ht="15.75" customFormat="1" customHeight="1" s="228">
      <c r="A768" s="231" t="n"/>
      <c r="B768" s="281" t="n"/>
    </row>
    <row r="769" ht="15.75" customFormat="1" customHeight="1" s="228">
      <c r="A769" s="231" t="n"/>
      <c r="B769" s="281" t="n"/>
    </row>
    <row r="770" ht="15.75" customFormat="1" customHeight="1" s="228">
      <c r="A770" s="231" t="n"/>
      <c r="B770" s="281" t="n"/>
    </row>
    <row r="771" ht="15.75" customFormat="1" customHeight="1" s="228">
      <c r="A771" s="231" t="n"/>
      <c r="B771" s="281" t="n"/>
    </row>
    <row r="772" ht="15.75" customFormat="1" customHeight="1" s="228">
      <c r="A772" s="231" t="n"/>
      <c r="B772" s="281" t="n"/>
    </row>
    <row r="773" ht="15.75" customFormat="1" customHeight="1" s="228">
      <c r="A773" s="231" t="n"/>
      <c r="B773" s="281" t="n"/>
    </row>
    <row r="774" ht="15.75" customFormat="1" customHeight="1" s="228">
      <c r="A774" s="231" t="n"/>
      <c r="B774" s="281" t="n"/>
    </row>
    <row r="775" ht="15.75" customFormat="1" customHeight="1" s="228">
      <c r="A775" s="231" t="n"/>
      <c r="B775" s="281" t="n"/>
    </row>
    <row r="776" ht="15.75" customFormat="1" customHeight="1" s="228">
      <c r="A776" s="231" t="n"/>
      <c r="B776" s="281" t="n"/>
    </row>
    <row r="777" ht="15.75" customFormat="1" customHeight="1" s="228">
      <c r="A777" s="231" t="n"/>
      <c r="B777" s="281" t="n"/>
    </row>
    <row r="778" ht="15.75" customFormat="1" customHeight="1" s="228">
      <c r="A778" s="231" t="n"/>
      <c r="B778" s="281" t="n"/>
    </row>
    <row r="779" ht="15.75" customFormat="1" customHeight="1" s="228">
      <c r="A779" s="231" t="n"/>
      <c r="B779" s="281" t="n"/>
    </row>
    <row r="780" ht="15.75" customFormat="1" customHeight="1" s="228">
      <c r="A780" s="231" t="n"/>
      <c r="B780" s="281" t="n"/>
    </row>
    <row r="781" ht="15.75" customFormat="1" customHeight="1" s="228">
      <c r="A781" s="231" t="n"/>
      <c r="B781" s="281" t="n"/>
    </row>
    <row r="782" ht="15.75" customFormat="1" customHeight="1" s="228">
      <c r="A782" s="231" t="n"/>
      <c r="B782" s="281" t="n"/>
    </row>
    <row r="783" ht="15.75" customFormat="1" customHeight="1" s="228">
      <c r="A783" s="231" t="n"/>
      <c r="B783" s="281" t="n"/>
    </row>
    <row r="784" ht="15.75" customFormat="1" customHeight="1" s="228">
      <c r="A784" s="231" t="n"/>
      <c r="B784" s="281" t="n"/>
    </row>
    <row r="785" ht="15.75" customFormat="1" customHeight="1" s="228">
      <c r="A785" s="231" t="n"/>
      <c r="B785" s="281" t="n"/>
    </row>
    <row r="786" ht="15.75" customFormat="1" customHeight="1" s="228">
      <c r="A786" s="231" t="n"/>
      <c r="B786" s="281" t="n"/>
    </row>
    <row r="787" ht="15.75" customFormat="1" customHeight="1" s="228">
      <c r="A787" s="231" t="n"/>
      <c r="B787" s="281" t="n"/>
    </row>
    <row r="788" ht="15.75" customFormat="1" customHeight="1" s="228">
      <c r="A788" s="231" t="n"/>
      <c r="B788" s="281" t="n"/>
    </row>
    <row r="789" ht="15.75" customFormat="1" customHeight="1" s="228">
      <c r="A789" s="231" t="n"/>
      <c r="B789" s="281" t="n"/>
    </row>
    <row r="790" ht="15.75" customFormat="1" customHeight="1" s="228">
      <c r="A790" s="231" t="n"/>
      <c r="B790" s="281" t="n"/>
    </row>
    <row r="791" ht="15.75" customFormat="1" customHeight="1" s="228">
      <c r="A791" s="231" t="n"/>
      <c r="B791" s="281" t="n"/>
    </row>
    <row r="792" ht="15.75" customFormat="1" customHeight="1" s="228">
      <c r="A792" s="231" t="n"/>
      <c r="B792" s="281" t="n"/>
    </row>
    <row r="793" ht="15.75" customFormat="1" customHeight="1" s="228">
      <c r="A793" s="231" t="n"/>
      <c r="B793" s="281" t="n"/>
    </row>
    <row r="794" ht="15.75" customFormat="1" customHeight="1" s="228">
      <c r="A794" s="231" t="n"/>
      <c r="B794" s="281" t="n"/>
    </row>
    <row r="795" ht="15.75" customFormat="1" customHeight="1" s="228">
      <c r="A795" s="231" t="n"/>
      <c r="B795" s="281" t="n"/>
    </row>
    <row r="796" ht="15.75" customFormat="1" customHeight="1" s="228">
      <c r="A796" s="231" t="n"/>
      <c r="B796" s="281" t="n"/>
    </row>
    <row r="797" ht="15.75" customFormat="1" customHeight="1" s="228">
      <c r="A797" s="231" t="n"/>
      <c r="B797" s="281" t="n"/>
    </row>
    <row r="798" ht="15.75" customFormat="1" customHeight="1" s="228">
      <c r="A798" s="231" t="n"/>
      <c r="B798" s="281" t="n"/>
    </row>
    <row r="799" ht="15.75" customFormat="1" customHeight="1" s="228">
      <c r="A799" s="231" t="n"/>
      <c r="B799" s="281" t="n"/>
    </row>
    <row r="800" ht="15.75" customFormat="1" customHeight="1" s="228">
      <c r="A800" s="231" t="n"/>
      <c r="B800" s="281" t="n"/>
    </row>
    <row r="801" ht="15.75" customFormat="1" customHeight="1" s="228">
      <c r="A801" s="231" t="n"/>
      <c r="B801" s="281" t="n"/>
    </row>
    <row r="802" ht="15.75" customFormat="1" customHeight="1" s="228">
      <c r="A802" s="231" t="n"/>
      <c r="B802" s="281" t="n"/>
    </row>
    <row r="803" ht="15.75" customFormat="1" customHeight="1" s="228">
      <c r="A803" s="231" t="n"/>
      <c r="B803" s="281" t="n"/>
    </row>
    <row r="804" ht="15.75" customFormat="1" customHeight="1" s="228">
      <c r="A804" s="231" t="n"/>
      <c r="B804" s="281" t="n"/>
    </row>
    <row r="805" ht="15.75" customFormat="1" customHeight="1" s="228">
      <c r="A805" s="231" t="n"/>
      <c r="B805" s="281" t="n"/>
    </row>
    <row r="806" ht="15.75" customFormat="1" customHeight="1" s="228">
      <c r="A806" s="231" t="n"/>
      <c r="B806" s="281" t="n"/>
    </row>
    <row r="807" ht="15.75" customFormat="1" customHeight="1" s="228">
      <c r="A807" s="231" t="n"/>
      <c r="B807" s="281" t="n"/>
    </row>
    <row r="808" ht="15.75" customFormat="1" customHeight="1" s="228">
      <c r="A808" s="231" t="n"/>
      <c r="B808" s="281" t="n"/>
    </row>
    <row r="809" ht="15.75" customFormat="1" customHeight="1" s="228">
      <c r="A809" s="231" t="n"/>
      <c r="B809" s="281" t="n"/>
    </row>
    <row r="810" ht="15.75" customFormat="1" customHeight="1" s="228">
      <c r="A810" s="231" t="n"/>
      <c r="B810" s="281" t="n"/>
    </row>
    <row r="811" ht="15.75" customFormat="1" customHeight="1" s="228">
      <c r="A811" s="231" t="n"/>
      <c r="B811" s="281" t="n"/>
    </row>
    <row r="812" ht="15.75" customFormat="1" customHeight="1" s="228">
      <c r="A812" s="231" t="n"/>
      <c r="B812" s="281" t="n"/>
    </row>
    <row r="813" ht="15.75" customFormat="1" customHeight="1" s="228">
      <c r="A813" s="231" t="n"/>
      <c r="B813" s="281" t="n"/>
    </row>
    <row r="814" ht="15.75" customFormat="1" customHeight="1" s="228">
      <c r="A814" s="231" t="n"/>
      <c r="B814" s="281" t="n"/>
    </row>
    <row r="815" ht="15.75" customFormat="1" customHeight="1" s="228">
      <c r="A815" s="231" t="n"/>
      <c r="B815" s="281" t="n"/>
    </row>
    <row r="816" ht="15.75" customFormat="1" customHeight="1" s="228">
      <c r="A816" s="231" t="n"/>
      <c r="B816" s="281" t="n"/>
    </row>
    <row r="817" ht="15.75" customFormat="1" customHeight="1" s="228">
      <c r="A817" s="231" t="n"/>
      <c r="B817" s="281" t="n"/>
    </row>
    <row r="818" ht="15.75" customFormat="1" customHeight="1" s="228">
      <c r="A818" s="231" t="n"/>
      <c r="B818" s="281" t="n"/>
    </row>
    <row r="819" ht="15.75" customFormat="1" customHeight="1" s="228">
      <c r="A819" s="231" t="n"/>
      <c r="B819" s="281" t="n"/>
    </row>
    <row r="820" ht="15.75" customFormat="1" customHeight="1" s="228">
      <c r="A820" s="231" t="n"/>
      <c r="B820" s="281" t="n"/>
    </row>
    <row r="821" ht="15.75" customFormat="1" customHeight="1" s="228">
      <c r="A821" s="231" t="n"/>
      <c r="B821" s="281" t="n"/>
    </row>
    <row r="822" ht="15.75" customFormat="1" customHeight="1" s="228">
      <c r="A822" s="231" t="n"/>
      <c r="B822" s="281" t="n"/>
    </row>
    <row r="823" ht="15.75" customFormat="1" customHeight="1" s="228">
      <c r="A823" s="231" t="n"/>
      <c r="B823" s="281" t="n"/>
    </row>
    <row r="824" ht="15.75" customFormat="1" customHeight="1" s="228">
      <c r="A824" s="231" t="n"/>
      <c r="B824" s="281" t="n"/>
    </row>
    <row r="825" ht="15.75" customFormat="1" customHeight="1" s="228">
      <c r="A825" s="231" t="n"/>
      <c r="B825" s="281" t="n"/>
    </row>
    <row r="826" ht="15.75" customFormat="1" customHeight="1" s="228">
      <c r="A826" s="231" t="n"/>
      <c r="B826" s="281" t="n"/>
    </row>
    <row r="827" ht="15.75" customFormat="1" customHeight="1" s="228">
      <c r="A827" s="231" t="n"/>
      <c r="B827" s="281" t="n"/>
    </row>
    <row r="828" ht="15.75" customFormat="1" customHeight="1" s="228">
      <c r="A828" s="231" t="n"/>
      <c r="B828" s="281" t="n"/>
    </row>
    <row r="829" ht="15.75" customFormat="1" customHeight="1" s="228">
      <c r="A829" s="231" t="n"/>
      <c r="B829" s="281" t="n"/>
    </row>
    <row r="830" ht="15.75" customFormat="1" customHeight="1" s="228">
      <c r="A830" s="231" t="n"/>
      <c r="B830" s="281" t="n"/>
    </row>
    <row r="831" ht="15.75" customFormat="1" customHeight="1" s="228">
      <c r="A831" s="231" t="n"/>
      <c r="B831" s="281" t="n"/>
    </row>
    <row r="832" ht="15.75" customFormat="1" customHeight="1" s="228">
      <c r="A832" s="231" t="n"/>
      <c r="B832" s="281" t="n"/>
    </row>
    <row r="833" ht="15.75" customFormat="1" customHeight="1" s="228">
      <c r="A833" s="231" t="n"/>
      <c r="B833" s="281" t="n"/>
    </row>
    <row r="834" ht="15.75" customFormat="1" customHeight="1" s="228">
      <c r="A834" s="231" t="n"/>
      <c r="B834" s="281" t="n"/>
    </row>
    <row r="835" ht="15.75" customFormat="1" customHeight="1" s="228">
      <c r="A835" s="231" t="n"/>
      <c r="B835" s="281" t="n"/>
    </row>
    <row r="836" ht="15.75" customFormat="1" customHeight="1" s="228">
      <c r="A836" s="231" t="n"/>
      <c r="B836" s="281" t="n"/>
    </row>
    <row r="837" ht="15.75" customFormat="1" customHeight="1" s="228">
      <c r="A837" s="231" t="n"/>
      <c r="B837" s="281" t="n"/>
    </row>
    <row r="838" ht="15.75" customFormat="1" customHeight="1" s="228">
      <c r="A838" s="231" t="n"/>
      <c r="B838" s="281" t="n"/>
    </row>
    <row r="839" ht="15.75" customFormat="1" customHeight="1" s="228">
      <c r="A839" s="231" t="n"/>
      <c r="B839" s="281" t="n"/>
    </row>
    <row r="840" ht="15.75" customFormat="1" customHeight="1" s="228">
      <c r="A840" s="231" t="n"/>
      <c r="B840" s="281" t="n"/>
    </row>
    <row r="841" ht="15.75" customFormat="1" customHeight="1" s="228">
      <c r="A841" s="231" t="n"/>
      <c r="B841" s="281" t="n"/>
    </row>
    <row r="842" ht="15.75" customFormat="1" customHeight="1" s="228">
      <c r="A842" s="231" t="n"/>
      <c r="B842" s="281" t="n"/>
    </row>
    <row r="843" ht="15.75" customFormat="1" customHeight="1" s="228">
      <c r="A843" s="231" t="n"/>
      <c r="B843" s="281" t="n"/>
    </row>
    <row r="844" ht="15.75" customFormat="1" customHeight="1" s="228">
      <c r="A844" s="231" t="n"/>
      <c r="B844" s="281" t="n"/>
    </row>
    <row r="845" ht="15.75" customFormat="1" customHeight="1" s="228">
      <c r="A845" s="231" t="n"/>
      <c r="B845" s="281" t="n"/>
    </row>
    <row r="846" ht="15.75" customFormat="1" customHeight="1" s="228">
      <c r="A846" s="231" t="n"/>
      <c r="B846" s="281" t="n"/>
    </row>
    <row r="847" ht="15.75" customFormat="1" customHeight="1" s="228">
      <c r="A847" s="231" t="n"/>
      <c r="B847" s="281" t="n"/>
    </row>
    <row r="848" ht="15.75" customFormat="1" customHeight="1" s="228">
      <c r="A848" s="231" t="n"/>
      <c r="B848" s="281" t="n"/>
    </row>
    <row r="849" ht="15.75" customFormat="1" customHeight="1" s="228">
      <c r="A849" s="231" t="n"/>
      <c r="B849" s="281" t="n"/>
    </row>
    <row r="850" ht="15.75" customFormat="1" customHeight="1" s="228">
      <c r="A850" s="231" t="n"/>
      <c r="B850" s="281" t="n"/>
    </row>
    <row r="851" ht="15.75" customFormat="1" customHeight="1" s="228">
      <c r="A851" s="231" t="n"/>
      <c r="B851" s="281" t="n"/>
    </row>
    <row r="852" ht="15.75" customFormat="1" customHeight="1" s="228">
      <c r="A852" s="231" t="n"/>
      <c r="B852" s="281" t="n"/>
    </row>
    <row r="853" ht="15.75" customFormat="1" customHeight="1" s="228">
      <c r="A853" s="231" t="n"/>
      <c r="B853" s="281" t="n"/>
    </row>
    <row r="854" ht="15.75" customFormat="1" customHeight="1" s="228">
      <c r="A854" s="231" t="n"/>
      <c r="B854" s="281" t="n"/>
    </row>
    <row r="855" ht="15.75" customFormat="1" customHeight="1" s="228">
      <c r="A855" s="231" t="n"/>
      <c r="B855" s="281" t="n"/>
    </row>
    <row r="856" ht="15.75" customFormat="1" customHeight="1" s="228">
      <c r="A856" s="231" t="n"/>
      <c r="B856" s="281" t="n"/>
    </row>
    <row r="857" ht="15.75" customFormat="1" customHeight="1" s="228">
      <c r="A857" s="231" t="n"/>
      <c r="B857" s="281" t="n"/>
    </row>
    <row r="858" ht="15.75" customFormat="1" customHeight="1" s="228">
      <c r="A858" s="231" t="n"/>
      <c r="B858" s="281" t="n"/>
    </row>
    <row r="859" ht="15.75" customFormat="1" customHeight="1" s="228">
      <c r="A859" s="231" t="n"/>
      <c r="B859" s="281" t="n"/>
    </row>
    <row r="860" ht="15.75" customFormat="1" customHeight="1" s="228">
      <c r="A860" s="231" t="n"/>
      <c r="B860" s="281" t="n"/>
    </row>
    <row r="861" ht="15.75" customFormat="1" customHeight="1" s="228">
      <c r="A861" s="231" t="n"/>
      <c r="B861" s="281" t="n"/>
    </row>
    <row r="862" ht="15.75" customFormat="1" customHeight="1" s="228">
      <c r="A862" s="231" t="n"/>
      <c r="B862" s="281" t="n"/>
    </row>
    <row r="863" ht="15.75" customFormat="1" customHeight="1" s="228">
      <c r="A863" s="231" t="n"/>
      <c r="B863" s="281" t="n"/>
    </row>
    <row r="864" ht="15.75" customFormat="1" customHeight="1" s="228">
      <c r="A864" s="231" t="n"/>
      <c r="B864" s="281" t="n"/>
    </row>
    <row r="865" ht="15.75" customFormat="1" customHeight="1" s="228">
      <c r="A865" s="231" t="n"/>
      <c r="B865" s="281" t="n"/>
    </row>
    <row r="866" ht="15.75" customFormat="1" customHeight="1" s="228">
      <c r="A866" s="231" t="n"/>
      <c r="B866" s="281" t="n"/>
    </row>
    <row r="867" ht="15.75" customFormat="1" customHeight="1" s="228">
      <c r="A867" s="231" t="n"/>
      <c r="B867" s="281" t="n"/>
    </row>
    <row r="868" ht="15.75" customFormat="1" customHeight="1" s="228">
      <c r="A868" s="231" t="n"/>
      <c r="B868" s="281" t="n"/>
    </row>
    <row r="869" ht="15.75" customFormat="1" customHeight="1" s="228">
      <c r="A869" s="231" t="n"/>
      <c r="B869" s="281" t="n"/>
    </row>
    <row r="870" ht="15.75" customFormat="1" customHeight="1" s="228">
      <c r="A870" s="231" t="n"/>
      <c r="B870" s="281" t="n"/>
    </row>
    <row r="871" ht="15.75" customFormat="1" customHeight="1" s="228">
      <c r="A871" s="231" t="n"/>
      <c r="B871" s="281" t="n"/>
    </row>
    <row r="872" ht="15.75" customFormat="1" customHeight="1" s="228">
      <c r="A872" s="231" t="n"/>
      <c r="B872" s="281" t="n"/>
    </row>
    <row r="873" ht="15.75" customFormat="1" customHeight="1" s="228">
      <c r="A873" s="231" t="n"/>
      <c r="B873" s="281" t="n"/>
    </row>
    <row r="874" ht="15.75" customFormat="1" customHeight="1" s="228">
      <c r="A874" s="231" t="n"/>
      <c r="B874" s="281" t="n"/>
    </row>
    <row r="875" ht="15.75" customFormat="1" customHeight="1" s="228">
      <c r="A875" s="231" t="n"/>
      <c r="B875" s="281" t="n"/>
    </row>
    <row r="876" ht="15.75" customFormat="1" customHeight="1" s="228">
      <c r="A876" s="231" t="n"/>
      <c r="B876" s="281" t="n"/>
    </row>
    <row r="877" ht="15.75" customFormat="1" customHeight="1" s="228">
      <c r="A877" s="231" t="n"/>
      <c r="B877" s="281" t="n"/>
    </row>
    <row r="878" ht="15.75" customFormat="1" customHeight="1" s="228">
      <c r="A878" s="231" t="n"/>
      <c r="B878" s="281" t="n"/>
    </row>
    <row r="879" ht="15.75" customFormat="1" customHeight="1" s="228">
      <c r="A879" s="231" t="n"/>
      <c r="B879" s="281" t="n"/>
    </row>
    <row r="880" ht="15.75" customFormat="1" customHeight="1" s="228">
      <c r="A880" s="231" t="n"/>
      <c r="B880" s="281" t="n"/>
    </row>
    <row r="881" ht="15.75" customFormat="1" customHeight="1" s="228">
      <c r="A881" s="231" t="n"/>
      <c r="B881" s="281" t="n"/>
    </row>
    <row r="882" ht="15.75" customFormat="1" customHeight="1" s="228">
      <c r="A882" s="231" t="n"/>
      <c r="B882" s="281" t="n"/>
    </row>
    <row r="883" ht="15.75" customFormat="1" customHeight="1" s="228">
      <c r="A883" s="231" t="n"/>
      <c r="B883" s="281" t="n"/>
    </row>
    <row r="884" ht="15.75" customFormat="1" customHeight="1" s="228">
      <c r="A884" s="231" t="n"/>
      <c r="B884" s="281" t="n"/>
    </row>
    <row r="885" ht="15.75" customFormat="1" customHeight="1" s="228">
      <c r="A885" s="231" t="n"/>
      <c r="B885" s="281" t="n"/>
    </row>
    <row r="886" ht="15.75" customFormat="1" customHeight="1" s="228">
      <c r="A886" s="231" t="n"/>
      <c r="B886" s="281" t="n"/>
    </row>
    <row r="887" ht="15.75" customFormat="1" customHeight="1" s="228">
      <c r="A887" s="231" t="n"/>
      <c r="B887" s="281" t="n"/>
    </row>
    <row r="888" ht="15.75" customFormat="1" customHeight="1" s="228">
      <c r="A888" s="231" t="n"/>
      <c r="B888" s="281" t="n"/>
    </row>
    <row r="889" ht="15.75" customFormat="1" customHeight="1" s="228">
      <c r="A889" s="231" t="n"/>
      <c r="B889" s="281" t="n"/>
    </row>
    <row r="890" ht="15.75" customFormat="1" customHeight="1" s="228">
      <c r="A890" s="231" t="n"/>
      <c r="B890" s="281" t="n"/>
    </row>
    <row r="891" ht="15.75" customFormat="1" customHeight="1" s="228">
      <c r="A891" s="231" t="n"/>
      <c r="B891" s="281" t="n"/>
    </row>
    <row r="892" ht="15.75" customFormat="1" customHeight="1" s="228">
      <c r="A892" s="231" t="n"/>
      <c r="B892" s="281" t="n"/>
    </row>
    <row r="893" ht="15.75" customFormat="1" customHeight="1" s="228">
      <c r="A893" s="231" t="n"/>
      <c r="B893" s="281" t="n"/>
    </row>
    <row r="894" ht="15.75" customFormat="1" customHeight="1" s="228">
      <c r="A894" s="231" t="n"/>
      <c r="B894" s="281" t="n"/>
    </row>
    <row r="895" ht="15.75" customFormat="1" customHeight="1" s="228">
      <c r="A895" s="231" t="n"/>
      <c r="B895" s="281" t="n"/>
    </row>
    <row r="896" ht="15.75" customFormat="1" customHeight="1" s="228">
      <c r="A896" s="231" t="n"/>
      <c r="B896" s="281" t="n"/>
    </row>
    <row r="897" ht="15.75" customFormat="1" customHeight="1" s="228">
      <c r="A897" s="231" t="n"/>
      <c r="B897" s="281" t="n"/>
    </row>
    <row r="898" ht="15.75" customFormat="1" customHeight="1" s="228">
      <c r="A898" s="231" t="n"/>
      <c r="B898" s="281" t="n"/>
    </row>
    <row r="899" ht="15.75" customFormat="1" customHeight="1" s="228">
      <c r="A899" s="231" t="n"/>
      <c r="B899" s="281" t="n"/>
    </row>
    <row r="900" ht="15.75" customFormat="1" customHeight="1" s="228">
      <c r="A900" s="231" t="n"/>
      <c r="B900" s="281" t="n"/>
    </row>
    <row r="901" ht="15.75" customFormat="1" customHeight="1" s="228">
      <c r="A901" s="231" t="n"/>
      <c r="B901" s="281" t="n"/>
    </row>
    <row r="902" ht="15.75" customFormat="1" customHeight="1" s="228">
      <c r="A902" s="231" t="n"/>
      <c r="B902" s="281" t="n"/>
    </row>
    <row r="903" ht="15.75" customFormat="1" customHeight="1" s="228">
      <c r="A903" s="231" t="n"/>
      <c r="B903" s="281" t="n"/>
    </row>
    <row r="904" ht="15.75" customFormat="1" customHeight="1" s="228">
      <c r="A904" s="231" t="n"/>
      <c r="B904" s="281" t="n"/>
    </row>
    <row r="905" ht="15.75" customFormat="1" customHeight="1" s="228">
      <c r="A905" s="231" t="n"/>
      <c r="B905" s="281" t="n"/>
    </row>
    <row r="906" ht="15.75" customFormat="1" customHeight="1" s="228">
      <c r="A906" s="231" t="n"/>
      <c r="B906" s="281" t="n"/>
    </row>
    <row r="907" ht="15.75" customFormat="1" customHeight="1" s="228">
      <c r="A907" s="231" t="n"/>
      <c r="B907" s="281" t="n"/>
    </row>
    <row r="908" ht="15.75" customFormat="1" customHeight="1" s="228">
      <c r="A908" s="231" t="n"/>
      <c r="B908" s="281" t="n"/>
    </row>
    <row r="909" ht="15.75" customFormat="1" customHeight="1" s="228">
      <c r="A909" s="231" t="n"/>
      <c r="B909" s="281" t="n"/>
    </row>
    <row r="910" ht="15.75" customFormat="1" customHeight="1" s="228">
      <c r="A910" s="231" t="n"/>
      <c r="B910" s="281" t="n"/>
    </row>
    <row r="911" ht="15.75" customFormat="1" customHeight="1" s="228">
      <c r="A911" s="231" t="n"/>
      <c r="B911" s="281" t="n"/>
    </row>
    <row r="912" ht="15.75" customFormat="1" customHeight="1" s="228">
      <c r="A912" s="231" t="n"/>
      <c r="B912" s="281" t="n"/>
    </row>
    <row r="913" ht="15.75" customFormat="1" customHeight="1" s="228">
      <c r="A913" s="231" t="n"/>
      <c r="B913" s="281" t="n"/>
    </row>
    <row r="914" ht="15.75" customFormat="1" customHeight="1" s="228">
      <c r="A914" s="231" t="n"/>
      <c r="B914" s="281" t="n"/>
    </row>
    <row r="915" ht="15.75" customFormat="1" customHeight="1" s="228">
      <c r="A915" s="231" t="n"/>
      <c r="B915" s="281" t="n"/>
    </row>
    <row r="916" ht="15.75" customFormat="1" customHeight="1" s="228">
      <c r="A916" s="231" t="n"/>
      <c r="B916" s="281" t="n"/>
    </row>
    <row r="917" ht="15.75" customFormat="1" customHeight="1" s="228">
      <c r="A917" s="231" t="n"/>
      <c r="B917" s="281" t="n"/>
    </row>
    <row r="918" ht="15.75" customFormat="1" customHeight="1" s="228">
      <c r="A918" s="231" t="n"/>
      <c r="B918" s="281" t="n"/>
    </row>
    <row r="919" ht="15.75" customFormat="1" customHeight="1" s="228">
      <c r="A919" s="231" t="n"/>
      <c r="B919" s="281" t="n"/>
    </row>
    <row r="920" ht="15.75" customFormat="1" customHeight="1" s="228">
      <c r="A920" s="231" t="n"/>
      <c r="B920" s="281" t="n"/>
    </row>
    <row r="921" ht="15.75" customFormat="1" customHeight="1" s="228">
      <c r="A921" s="231" t="n"/>
      <c r="B921" s="281" t="n"/>
    </row>
    <row r="922" ht="15.75" customFormat="1" customHeight="1" s="228">
      <c r="A922" s="231" t="n"/>
      <c r="B922" s="281" t="n"/>
    </row>
    <row r="923" ht="15.75" customFormat="1" customHeight="1" s="228">
      <c r="A923" s="231" t="n"/>
      <c r="B923" s="281" t="n"/>
    </row>
    <row r="924" ht="15.75" customFormat="1" customHeight="1" s="228">
      <c r="A924" s="231" t="n"/>
      <c r="B924" s="281" t="n"/>
    </row>
    <row r="925" ht="15.75" customFormat="1" customHeight="1" s="228">
      <c r="A925" s="231" t="n"/>
      <c r="B925" s="281" t="n"/>
    </row>
    <row r="926" ht="15.75" customFormat="1" customHeight="1" s="228">
      <c r="A926" s="231" t="n"/>
      <c r="B926" s="281" t="n"/>
    </row>
    <row r="927" ht="15.75" customFormat="1" customHeight="1" s="228">
      <c r="A927" s="231" t="n"/>
      <c r="B927" s="281" t="n"/>
    </row>
    <row r="928" ht="15.75" customFormat="1" customHeight="1" s="228">
      <c r="A928" s="231" t="n"/>
      <c r="B928" s="281" t="n"/>
    </row>
    <row r="929" ht="15.75" customFormat="1" customHeight="1" s="228">
      <c r="A929" s="231" t="n"/>
      <c r="B929" s="281" t="n"/>
    </row>
    <row r="930" ht="15.75" customFormat="1" customHeight="1" s="228">
      <c r="A930" s="231" t="n"/>
      <c r="B930" s="281" t="n"/>
    </row>
    <row r="931" ht="15.75" customFormat="1" customHeight="1" s="228">
      <c r="A931" s="231" t="n"/>
      <c r="B931" s="281" t="n"/>
    </row>
    <row r="932" ht="15.75" customFormat="1" customHeight="1" s="228">
      <c r="A932" s="231" t="n"/>
      <c r="B932" s="281" t="n"/>
    </row>
    <row r="933" ht="15.75" customFormat="1" customHeight="1" s="228">
      <c r="A933" s="231" t="n"/>
      <c r="B933" s="281" t="n"/>
    </row>
    <row r="934" ht="15.75" customFormat="1" customHeight="1" s="228">
      <c r="A934" s="231" t="n"/>
      <c r="B934" s="281" t="n"/>
    </row>
    <row r="935" ht="15.75" customFormat="1" customHeight="1" s="228">
      <c r="A935" s="231" t="n"/>
      <c r="B935" s="281" t="n"/>
    </row>
    <row r="936" ht="15.75" customFormat="1" customHeight="1" s="228">
      <c r="A936" s="231" t="n"/>
      <c r="B936" s="281" t="n"/>
    </row>
    <row r="937" ht="15.75" customFormat="1" customHeight="1" s="228">
      <c r="A937" s="231" t="n"/>
      <c r="B937" s="281" t="n"/>
    </row>
    <row r="938" ht="15.75" customFormat="1" customHeight="1" s="228">
      <c r="A938" s="231" t="n"/>
      <c r="B938" s="281" t="n"/>
    </row>
    <row r="939" ht="15.75" customFormat="1" customHeight="1" s="228">
      <c r="A939" s="231" t="n"/>
      <c r="B939" s="281" t="n"/>
    </row>
    <row r="940" ht="15.75" customFormat="1" customHeight="1" s="228">
      <c r="A940" s="231" t="n"/>
      <c r="B940" s="281" t="n"/>
    </row>
    <row r="941" ht="15.75" customFormat="1" customHeight="1" s="228">
      <c r="A941" s="231" t="n"/>
      <c r="B941" s="281" t="n"/>
    </row>
    <row r="942" ht="15.75" customFormat="1" customHeight="1" s="228">
      <c r="A942" s="231" t="n"/>
      <c r="B942" s="281" t="n"/>
    </row>
    <row r="943" ht="15.75" customFormat="1" customHeight="1" s="228">
      <c r="A943" s="231" t="n"/>
      <c r="B943" s="281" t="n"/>
    </row>
    <row r="944" ht="15.75" customFormat="1" customHeight="1" s="228">
      <c r="A944" s="231" t="n"/>
      <c r="B944" s="281" t="n"/>
    </row>
    <row r="945" ht="15.75" customFormat="1" customHeight="1" s="228">
      <c r="A945" s="231" t="n"/>
      <c r="B945" s="281" t="n"/>
    </row>
    <row r="946" ht="15.75" customFormat="1" customHeight="1" s="228">
      <c r="A946" s="231" t="n"/>
      <c r="B946" s="281" t="n"/>
    </row>
    <row r="947" ht="15.75" customFormat="1" customHeight="1" s="228">
      <c r="A947" s="231" t="n"/>
      <c r="B947" s="281" t="n"/>
    </row>
    <row r="948" ht="15.75" customFormat="1" customHeight="1" s="228">
      <c r="A948" s="231" t="n"/>
      <c r="B948" s="281" t="n"/>
    </row>
    <row r="949" ht="15.75" customFormat="1" customHeight="1" s="228">
      <c r="A949" s="231" t="n"/>
      <c r="B949" s="281" t="n"/>
    </row>
    <row r="950" ht="15.75" customFormat="1" customHeight="1" s="228">
      <c r="A950" s="231" t="n"/>
      <c r="B950" s="281" t="n"/>
    </row>
    <row r="951" ht="15.75" customFormat="1" customHeight="1" s="228">
      <c r="A951" s="231" t="n"/>
      <c r="B951" s="281" t="n"/>
    </row>
    <row r="952" ht="15.75" customFormat="1" customHeight="1" s="228">
      <c r="A952" s="231" t="n"/>
      <c r="B952" s="281" t="n"/>
    </row>
    <row r="953" ht="15.75" customFormat="1" customHeight="1" s="228">
      <c r="A953" s="231" t="n"/>
      <c r="B953" s="281" t="n"/>
    </row>
    <row r="954" ht="15.75" customFormat="1" customHeight="1" s="228">
      <c r="A954" s="231" t="n"/>
      <c r="B954" s="281" t="n"/>
    </row>
    <row r="955" ht="15.75" customFormat="1" customHeight="1" s="228">
      <c r="A955" s="231" t="n"/>
      <c r="B955" s="281" t="n"/>
    </row>
    <row r="956" ht="15.75" customFormat="1" customHeight="1" s="228">
      <c r="A956" s="231" t="n"/>
      <c r="B956" s="281" t="n"/>
    </row>
    <row r="957" ht="15.75" customFormat="1" customHeight="1" s="228">
      <c r="A957" s="231" t="n"/>
      <c r="B957" s="281" t="n"/>
    </row>
    <row r="958" ht="15.75" customFormat="1" customHeight="1" s="228">
      <c r="A958" s="231" t="n"/>
      <c r="B958" s="281" t="n"/>
    </row>
    <row r="959" ht="15.75" customFormat="1" customHeight="1" s="228">
      <c r="A959" s="231" t="n"/>
      <c r="B959" s="281" t="n"/>
    </row>
    <row r="960" ht="15.75" customFormat="1" customHeight="1" s="228">
      <c r="A960" s="231" t="n"/>
      <c r="B960" s="281" t="n"/>
    </row>
    <row r="961" ht="15.75" customFormat="1" customHeight="1" s="228">
      <c r="A961" s="231" t="n"/>
      <c r="B961" s="281" t="n"/>
    </row>
    <row r="962" ht="15.75" customFormat="1" customHeight="1" s="228">
      <c r="A962" s="231" t="n"/>
      <c r="B962" s="281" t="n"/>
    </row>
    <row r="963" ht="15.75" customFormat="1" customHeight="1" s="228">
      <c r="A963" s="231" t="n"/>
      <c r="B963" s="281" t="n"/>
    </row>
    <row r="964" ht="15.75" customFormat="1" customHeight="1" s="228">
      <c r="A964" s="231" t="n"/>
      <c r="B964" s="281" t="n"/>
    </row>
    <row r="965" ht="15.75" customFormat="1" customHeight="1" s="228">
      <c r="A965" s="231" t="n"/>
      <c r="B965" s="281" t="n"/>
    </row>
    <row r="966" ht="15.75" customFormat="1" customHeight="1" s="228">
      <c r="A966" s="231" t="n"/>
      <c r="B966" s="281" t="n"/>
    </row>
    <row r="967" ht="15.75" customFormat="1" customHeight="1" s="228">
      <c r="A967" s="231" t="n"/>
      <c r="B967" s="281" t="n"/>
    </row>
    <row r="968" ht="15.75" customFormat="1" customHeight="1" s="228">
      <c r="A968" s="231" t="n"/>
      <c r="B968" s="281" t="n"/>
    </row>
    <row r="969" ht="15.75" customFormat="1" customHeight="1" s="228">
      <c r="A969" s="231" t="n"/>
      <c r="B969" s="281" t="n"/>
    </row>
    <row r="970" ht="15.75" customFormat="1" customHeight="1" s="228">
      <c r="A970" s="231" t="n"/>
      <c r="B970" s="281" t="n"/>
    </row>
    <row r="971" ht="15.75" customFormat="1" customHeight="1" s="228">
      <c r="A971" s="231" t="n"/>
      <c r="B971" s="281" t="n"/>
    </row>
    <row r="972" ht="15.75" customFormat="1" customHeight="1" s="228">
      <c r="A972" s="231" t="n"/>
      <c r="B972" s="281" t="n"/>
    </row>
    <row r="973" ht="15.75" customFormat="1" customHeight="1" s="228">
      <c r="A973" s="231" t="n"/>
      <c r="B973" s="281" t="n"/>
    </row>
    <row r="974" ht="15.75" customFormat="1" customHeight="1" s="228">
      <c r="A974" s="231" t="n"/>
      <c r="B974" s="281" t="n"/>
    </row>
    <row r="975" ht="15.75" customFormat="1" customHeight="1" s="228">
      <c r="A975" s="231" t="n"/>
      <c r="B975" s="281" t="n"/>
    </row>
    <row r="976" ht="15.75" customFormat="1" customHeight="1" s="228">
      <c r="A976" s="231" t="n"/>
      <c r="B976" s="281" t="n"/>
    </row>
    <row r="977" ht="15.75" customFormat="1" customHeight="1" s="228">
      <c r="A977" s="231" t="n"/>
      <c r="B977" s="281" t="n"/>
    </row>
    <row r="978" ht="15.75" customFormat="1" customHeight="1" s="228">
      <c r="A978" s="231" t="n"/>
      <c r="B978" s="281" t="n"/>
    </row>
    <row r="979" ht="15.75" customFormat="1" customHeight="1" s="228">
      <c r="A979" s="231" t="n"/>
      <c r="B979" s="281" t="n"/>
    </row>
    <row r="980" ht="15.75" customFormat="1" customHeight="1" s="228">
      <c r="A980" s="231" t="n"/>
      <c r="B980" s="281" t="n"/>
    </row>
    <row r="981" ht="15.75" customFormat="1" customHeight="1" s="228">
      <c r="A981" s="231" t="n"/>
      <c r="B981" s="281" t="n"/>
    </row>
    <row r="982" ht="15.75" customFormat="1" customHeight="1" s="228">
      <c r="A982" s="231" t="n"/>
      <c r="B982" s="281" t="n"/>
    </row>
    <row r="983" ht="15.75" customFormat="1" customHeight="1" s="228">
      <c r="A983" s="231" t="n"/>
      <c r="B983" s="281" t="n"/>
    </row>
    <row r="984" ht="15.75" customFormat="1" customHeight="1" s="228">
      <c r="A984" s="231" t="n"/>
      <c r="B984" s="281" t="n"/>
    </row>
    <row r="985" ht="15.75" customFormat="1" customHeight="1" s="228">
      <c r="A985" s="231" t="n"/>
      <c r="B985" s="281" t="n"/>
    </row>
    <row r="986" ht="15.75" customFormat="1" customHeight="1" s="228">
      <c r="A986" s="231" t="n"/>
      <c r="B986" s="281" t="n"/>
    </row>
    <row r="987" ht="15.75" customFormat="1" customHeight="1" s="228">
      <c r="A987" s="231" t="n"/>
      <c r="B987" s="281" t="n"/>
    </row>
    <row r="988" ht="15.75" customFormat="1" customHeight="1" s="228">
      <c r="A988" s="231" t="n"/>
      <c r="B988" s="281" t="n"/>
    </row>
    <row r="989" ht="15.75" customFormat="1" customHeight="1" s="228">
      <c r="A989" s="231" t="n"/>
      <c r="B989" s="281" t="n"/>
    </row>
    <row r="990" ht="15.75" customFormat="1" customHeight="1" s="228">
      <c r="A990" s="231" t="n"/>
      <c r="B990" s="281" t="n"/>
    </row>
    <row r="991" ht="15.75" customFormat="1" customHeight="1" s="228">
      <c r="A991" s="231" t="n"/>
      <c r="B991" s="281" t="n"/>
    </row>
    <row r="992" ht="15.75" customFormat="1" customHeight="1" s="228">
      <c r="A992" s="231" t="n"/>
      <c r="B992" s="281" t="n"/>
    </row>
    <row r="993" ht="15.75" customFormat="1" customHeight="1" s="228">
      <c r="A993" s="231" t="n"/>
      <c r="B993" s="281" t="n"/>
    </row>
    <row r="994" ht="15.75" customFormat="1" customHeight="1" s="228">
      <c r="A994" s="231" t="n"/>
      <c r="B994" s="281" t="n"/>
    </row>
    <row r="995" ht="15.75" customFormat="1" customHeight="1" s="228">
      <c r="A995" s="231" t="n"/>
      <c r="B995" s="281" t="n"/>
    </row>
    <row r="996" ht="15.75" customFormat="1" customHeight="1" s="228">
      <c r="A996" s="231" t="n"/>
      <c r="B996" s="281" t="n"/>
    </row>
    <row r="997" ht="15.75" customFormat="1" customHeight="1" s="228">
      <c r="A997" s="231" t="n"/>
      <c r="B997" s="281" t="n"/>
    </row>
    <row r="998" ht="15.75" customFormat="1" customHeight="1" s="228">
      <c r="A998" s="231" t="n"/>
      <c r="B998" s="281" t="n"/>
    </row>
    <row r="999" ht="15.75" customFormat="1" customHeight="1" s="228">
      <c r="A999" s="231" t="n"/>
      <c r="B999" s="281" t="n"/>
    </row>
    <row r="1000" ht="15.75" customFormat="1" customHeight="1" s="228">
      <c r="A1000" s="231" t="n"/>
      <c r="B1000" s="281" t="n"/>
    </row>
    <row r="1001" ht="15.75" customFormat="1" customHeight="1" s="228">
      <c r="A1001" s="231" t="n"/>
      <c r="B1001" s="281" t="n"/>
    </row>
    <row r="1002" ht="15.75" customFormat="1" customHeight="1" s="228">
      <c r="A1002" s="231" t="n"/>
      <c r="B1002" s="281" t="n"/>
    </row>
    <row r="1003" ht="15.75" customFormat="1" customHeight="1" s="228">
      <c r="A1003" s="231" t="n"/>
      <c r="B1003" s="281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3"/>
  <sheetViews>
    <sheetView showGridLines="0" zoomScale="70" zoomScaleNormal="70" workbookViewId="0">
      <selection activeCell="C3" sqref="C3"/>
    </sheetView>
  </sheetViews>
  <sheetFormatPr baseColWidth="8" defaultColWidth="14.44140625" defaultRowHeight="15" customHeight="1"/>
  <cols>
    <col width="6.33203125" customWidth="1" style="271" min="1" max="1"/>
    <col width="46.109375" bestFit="1" customWidth="1" style="271" min="2" max="2"/>
    <col outlineLevel="2" width="26.5546875" customWidth="1" style="271" min="3" max="3"/>
    <col width="14.44140625" customWidth="1" style="235" min="4" max="16384"/>
  </cols>
  <sheetData>
    <row r="1" ht="39.75" customHeight="1" s="271">
      <c r="A1" s="208" t="n"/>
      <c r="B1" s="2" t="n"/>
      <c r="C1" s="3" t="n"/>
    </row>
    <row r="2" ht="3" customHeight="1" s="271">
      <c r="A2" s="209" t="n"/>
      <c r="B2" s="7" t="n"/>
      <c r="C2" s="8" t="n"/>
    </row>
    <row r="3" ht="15.75" customHeight="1" s="271">
      <c r="A3" s="209" t="n"/>
      <c r="B3" s="10" t="inlineStr">
        <is>
          <t>Data Análise:</t>
        </is>
      </c>
      <c r="C3" s="210">
        <f>'Relatório Consolidado'!J3</f>
        <v/>
      </c>
    </row>
    <row r="4" ht="15.75" customHeight="1" s="271">
      <c r="A4" s="209" t="n"/>
      <c r="B4" s="10" t="inlineStr">
        <is>
          <t>Data Do Relatório Mensal:</t>
        </is>
      </c>
      <c r="C4" s="210">
        <f>'Relatório Consolidado'!J4</f>
        <v/>
      </c>
    </row>
    <row r="5" ht="15.75" customHeight="1" s="271">
      <c r="A5" s="209" t="n"/>
      <c r="B5" s="211" t="n"/>
      <c r="C5" s="282" t="n"/>
    </row>
    <row r="6" ht="15.75" customHeight="1" s="271">
      <c r="A6" s="209" t="n"/>
      <c r="B6" s="211" t="n"/>
      <c r="C6" s="282" t="n"/>
    </row>
    <row r="7" ht="15.75" customHeight="1" s="271">
      <c r="A7" s="209" t="n"/>
      <c r="B7" s="283" t="n"/>
      <c r="C7" s="284" t="n"/>
    </row>
    <row r="8" ht="15.75" customHeight="1" s="271" thickBot="1">
      <c r="A8" s="209" t="n"/>
      <c r="B8" s="17" t="n"/>
      <c r="C8" s="285">
        <f>'Relatório Consolidado'!C7</f>
        <v/>
      </c>
    </row>
    <row r="9" ht="15.75" customHeight="1" s="271">
      <c r="A9" s="209" t="n"/>
      <c r="B9" s="215" t="inlineStr">
        <is>
          <t>Quantida Cri</t>
        </is>
      </c>
      <c r="C9" s="286">
        <f>'Relatório Consolidado'!C16</f>
        <v/>
      </c>
    </row>
    <row r="10" ht="15.75" customHeight="1" s="271">
      <c r="A10" s="209" t="n"/>
      <c r="B10" s="25" t="inlineStr">
        <is>
          <t>Pu Atualizado</t>
        </is>
      </c>
      <c r="C10" s="217">
        <f>'Relatório Consolidado'!C17</f>
        <v/>
      </c>
    </row>
    <row r="11" ht="15.75" customHeight="1" s="271">
      <c r="A11" s="209" t="n"/>
      <c r="B11" s="215" t="inlineStr">
        <is>
          <t>Data Evento</t>
        </is>
      </c>
      <c r="C11" s="218">
        <f>'Relatório Consolidado'!E30</f>
        <v/>
      </c>
    </row>
    <row r="12" ht="15.75" customHeight="1" s="271">
      <c r="A12" s="209" t="n"/>
      <c r="B12" s="219" t="inlineStr">
        <is>
          <t>Juros Remuneratórios</t>
        </is>
      </c>
      <c r="C12" s="217">
        <f>'Relatório Consolidado'!F31</f>
        <v/>
      </c>
    </row>
    <row r="13" ht="15.75" customHeight="1" s="271">
      <c r="A13" s="209" t="n"/>
      <c r="B13" s="215" t="inlineStr">
        <is>
          <t>Amortização (%)</t>
        </is>
      </c>
      <c r="C13" s="238">
        <f>'Relatório Consolidado'!F32</f>
        <v/>
      </c>
    </row>
    <row r="14" ht="15.75" customHeight="1" s="271">
      <c r="A14" s="209" t="n"/>
      <c r="B14" s="219" t="inlineStr">
        <is>
          <t>Amortização (R$)</t>
        </is>
      </c>
      <c r="C14" s="217">
        <f>'Relatório Consolidado'!F33</f>
        <v/>
      </c>
    </row>
    <row r="15" ht="15.75" customHeight="1" s="271">
      <c r="A15" s="209" t="n"/>
      <c r="B15" s="215" t="inlineStr">
        <is>
          <t>Amortização Extraordinária</t>
        </is>
      </c>
      <c r="C15" s="239">
        <f>'Relatório Consolidado'!F34</f>
        <v/>
      </c>
    </row>
    <row r="16" ht="15.75" customHeight="1" s="271">
      <c r="A16" s="209" t="n"/>
      <c r="B16" s="215" t="n"/>
      <c r="C16" s="239" t="n"/>
    </row>
    <row r="17" ht="15.75" customHeight="1" s="271" thickBot="1">
      <c r="A17" s="209" t="n"/>
      <c r="B17" s="17" t="n"/>
      <c r="C17" s="285">
        <f>'Relatório Consolidado'!D7</f>
        <v/>
      </c>
    </row>
    <row r="18" ht="15.75" customHeight="1" s="271">
      <c r="A18" s="209" t="n"/>
      <c r="B18" s="215" t="inlineStr">
        <is>
          <t>Quantida Cri</t>
        </is>
      </c>
      <c r="C18" s="286">
        <f>'Relatório Consolidado'!D16</f>
        <v/>
      </c>
    </row>
    <row r="19" ht="15.75" customHeight="1" s="271">
      <c r="A19" s="209" t="n"/>
      <c r="B19" s="25" t="inlineStr">
        <is>
          <t>Pu Atualizado</t>
        </is>
      </c>
      <c r="C19" s="217">
        <f>'Relatório Consolidado'!D17</f>
        <v/>
      </c>
    </row>
    <row r="20" ht="15.75" customHeight="1" s="271">
      <c r="A20" s="209" t="n"/>
      <c r="B20" s="215" t="inlineStr">
        <is>
          <t>Data Evento</t>
        </is>
      </c>
      <c r="C20" s="218">
        <f>'Relatório Consolidado'!J30</f>
        <v/>
      </c>
    </row>
    <row r="21" ht="15.75" customHeight="1" s="271">
      <c r="A21" s="209" t="n"/>
      <c r="B21" s="219" t="inlineStr">
        <is>
          <t>Juros Remuneratórios</t>
        </is>
      </c>
      <c r="C21" s="217">
        <f>'Relatório Consolidado'!J31</f>
        <v/>
      </c>
    </row>
    <row r="22" ht="15.75" customHeight="1" s="271">
      <c r="A22" s="209" t="n"/>
      <c r="B22" s="215" t="inlineStr">
        <is>
          <t>Amortização (%)</t>
        </is>
      </c>
      <c r="C22" s="238">
        <f>'Relatório Consolidado'!J32</f>
        <v/>
      </c>
    </row>
    <row r="23" ht="15.75" customHeight="1" s="271">
      <c r="A23" s="209" t="n"/>
      <c r="B23" s="219" t="inlineStr">
        <is>
          <t>Amortização (R$)</t>
        </is>
      </c>
      <c r="C23" s="217">
        <f>'Relatório Consolidado'!J33</f>
        <v/>
      </c>
    </row>
    <row r="24" ht="15.75" customHeight="1" s="271">
      <c r="A24" s="209" t="n"/>
      <c r="B24" s="215" t="inlineStr">
        <is>
          <t>Amortização Extraordinária</t>
        </is>
      </c>
      <c r="C24" s="239">
        <f>'Relatório Consolidado'!J34</f>
        <v/>
      </c>
    </row>
    <row r="25" ht="15.75" customHeight="1" s="271">
      <c r="A25" s="209" t="n"/>
      <c r="B25" s="215" t="n"/>
      <c r="C25" s="239" t="n"/>
    </row>
    <row r="26" ht="15.75" customHeight="1" s="271" thickBot="1">
      <c r="A26" s="209" t="n"/>
      <c r="B26" s="17" t="inlineStr">
        <is>
          <t>Resumo Consolidado Carteira</t>
        </is>
      </c>
      <c r="C26" s="17" t="n"/>
    </row>
    <row r="27" ht="15.75" customHeight="1" s="271">
      <c r="A27" s="209" t="n"/>
      <c r="B27" s="220" t="inlineStr">
        <is>
          <t>Recebimentos</t>
        </is>
      </c>
      <c r="C27" s="221" t="n"/>
    </row>
    <row r="28" ht="15.75" customHeight="1" s="271">
      <c r="A28" s="209" t="inlineStr">
        <is>
          <t>Recebido mês Carteira</t>
        </is>
      </c>
      <c r="B28" s="215" t="inlineStr">
        <is>
          <t>Recebido Mes (C/C)</t>
        </is>
      </c>
      <c r="C28" s="239">
        <f>'Relatório Consolidado'!J8</f>
        <v/>
      </c>
    </row>
    <row r="29" ht="15.75" customHeight="1" s="271">
      <c r="A29" s="209" t="inlineStr">
        <is>
          <t>Recebimento antecipado</t>
        </is>
      </c>
      <c r="B29" s="219" t="inlineStr">
        <is>
          <t>Recebimento Antecipado</t>
        </is>
      </c>
      <c r="C29" s="217">
        <f>'Relatório Consolidado'!J9</f>
        <v/>
      </c>
    </row>
    <row r="30" ht="15.75" customHeight="1" s="271">
      <c r="A30" s="209" t="inlineStr">
        <is>
          <t>Recebimento regular</t>
        </is>
      </c>
      <c r="B30" s="215" t="inlineStr">
        <is>
          <t>Recebimento Regular</t>
        </is>
      </c>
      <c r="C30" s="239">
        <f>'Relatório Consolidado'!J10</f>
        <v/>
      </c>
    </row>
    <row r="31" ht="15.75" customHeight="1" s="271">
      <c r="A31" s="209" t="inlineStr">
        <is>
          <t>Recebimento em atraso</t>
        </is>
      </c>
      <c r="B31" s="219" t="inlineStr">
        <is>
          <t>Recebido Em Atraso</t>
        </is>
      </c>
      <c r="C31" s="217">
        <f>'Relatório Consolidado'!J11</f>
        <v/>
      </c>
    </row>
    <row r="32" ht="15.75" customHeight="1" s="271">
      <c r="A32" s="209" t="inlineStr">
        <is>
          <t>Inadimplência no mês</t>
        </is>
      </c>
      <c r="B32" s="215" t="inlineStr">
        <is>
          <t>Inadimplência No Mês</t>
        </is>
      </c>
      <c r="C32" s="239">
        <f>'Relatório Consolidado'!J12</f>
        <v/>
      </c>
    </row>
    <row r="33" ht="15.75" customHeight="1" s="271">
      <c r="A33" s="209" t="inlineStr">
        <is>
          <t>Inadimplência acumulada</t>
        </is>
      </c>
      <c r="B33" s="219" t="inlineStr">
        <is>
          <t>Inadimplência Acumulada</t>
        </is>
      </c>
      <c r="C33" s="217">
        <f>'Relatório Consolidado'!J13</f>
        <v/>
      </c>
    </row>
    <row r="34" ht="15.75" customHeight="1" s="271">
      <c r="A34" s="209" t="inlineStr">
        <is>
          <t>Fluxo esperado da Carteira (mês)</t>
        </is>
      </c>
      <c r="B34" s="215" t="inlineStr">
        <is>
          <t>Fluxo Esperado Da Carteira (Mês)</t>
        </is>
      </c>
      <c r="C34" s="239">
        <f>'Relatório Consolidado'!J14</f>
        <v/>
      </c>
    </row>
    <row r="35" ht="15.75" customHeight="1" s="271">
      <c r="A35" s="209" t="inlineStr">
        <is>
          <t>Saldo Adimplente da Carteira</t>
        </is>
      </c>
      <c r="B35" s="219" t="inlineStr">
        <is>
          <t>Saldo Adimplente Da Carteira</t>
        </is>
      </c>
      <c r="C35" s="217">
        <f>'Relatório Consolidado'!J15</f>
        <v/>
      </c>
    </row>
    <row r="36" ht="15.75" customHeight="1" s="271">
      <c r="A36" s="209" t="inlineStr">
        <is>
          <t>Saldo Devedor Inadimplência superior a 90 dias</t>
        </is>
      </c>
      <c r="B36" s="215" t="inlineStr">
        <is>
          <t>Saldo Devedor Inadimplência Superior A 90</t>
        </is>
      </c>
      <c r="C36" s="239">
        <f>'Relatório Consolidado'!J16</f>
        <v/>
      </c>
    </row>
    <row r="37" ht="15.75" customHeight="1" s="271">
      <c r="A37" s="209" t="inlineStr">
        <is>
          <t>Saldo Devedor Total da Carteira</t>
        </is>
      </c>
      <c r="B37" s="219" t="inlineStr">
        <is>
          <t>Saldo Devedor Total Da Carteira</t>
        </is>
      </c>
      <c r="C37" s="217">
        <f>'Relatório Consolidado'!J17</f>
        <v/>
      </c>
    </row>
    <row r="38" ht="15.75" customHeight="1" s="271">
      <c r="A38" s="209" t="inlineStr">
        <is>
          <t>% Recebimento Regular</t>
        </is>
      </c>
      <c r="B38" s="215" t="inlineStr">
        <is>
          <t>% Recebimento Regular</t>
        </is>
      </c>
      <c r="C38" s="238">
        <f>'Relatório Consolidado'!J18</f>
        <v/>
      </c>
    </row>
    <row r="39" ht="15.75" customHeight="1" s="271">
      <c r="A39" s="209" t="inlineStr">
        <is>
          <t>LTV Médio</t>
        </is>
      </c>
      <c r="B39" s="219" t="inlineStr">
        <is>
          <t>Ltv Médio</t>
        </is>
      </c>
      <c r="C39" s="236">
        <f>'Relatório Consolidado'!J19</f>
        <v/>
      </c>
    </row>
    <row r="40" ht="15.75" customHeight="1" s="271">
      <c r="A40" s="209" t="inlineStr">
        <is>
          <t>Fundo de Reserva</t>
        </is>
      </c>
      <c r="B40" s="215" t="inlineStr">
        <is>
          <t>Fundo De Reserva</t>
        </is>
      </c>
      <c r="C40" s="239">
        <f>'Relatório Consolidado'!J20</f>
        <v/>
      </c>
    </row>
    <row r="41" ht="15.75" customHeight="1" s="271">
      <c r="A41" s="209" t="n"/>
      <c r="B41" s="219" t="inlineStr">
        <is>
          <t>Fundo de Despesas</t>
        </is>
      </c>
      <c r="C41" s="217">
        <f>'Relatório Consolidado'!J21</f>
        <v/>
      </c>
    </row>
    <row r="42" ht="15.75" customHeight="1" s="271">
      <c r="A42" s="209" t="inlineStr">
        <is>
          <t xml:space="preserve">Fundo de Obra </t>
        </is>
      </c>
      <c r="B42" s="215" t="inlineStr">
        <is>
          <t>Fundo De Obra</t>
        </is>
      </c>
      <c r="C42" s="239">
        <f>'Relatório Consolidado'!J22</f>
        <v/>
      </c>
    </row>
    <row r="43" ht="15.75" customHeight="1" s="271">
      <c r="A43" s="209" t="n"/>
      <c r="B43" s="219" t="inlineStr">
        <is>
          <t>Saldo Conta Centralizadora</t>
        </is>
      </c>
      <c r="C43" s="217">
        <f>'Relatório Consolidado'!J23</f>
        <v/>
      </c>
    </row>
    <row r="44" ht="15.75" customHeight="1" s="271">
      <c r="A44" s="209" t="inlineStr">
        <is>
          <t>Volume Vendas</t>
        </is>
      </c>
      <c r="B44" s="215" t="inlineStr">
        <is>
          <t>Unida Vendidas No Mes</t>
        </is>
      </c>
      <c r="C44" s="240" t="n"/>
    </row>
    <row r="45" ht="15.75" customHeight="1" s="271">
      <c r="A45" s="209" t="inlineStr">
        <is>
          <t>Valor Vendas</t>
        </is>
      </c>
      <c r="B45" s="219" t="inlineStr">
        <is>
          <t>Valor Das Unidas Vendidas</t>
        </is>
      </c>
      <c r="C45" s="217" t="n"/>
    </row>
    <row r="46" ht="15.75" customHeight="1" s="271">
      <c r="A46" s="209" t="n"/>
      <c r="B46" s="215" t="inlineStr">
        <is>
          <t>Gatilho 1</t>
        </is>
      </c>
      <c r="C46" s="239">
        <f>'Relatório Consolidado'!I41</f>
        <v/>
      </c>
    </row>
    <row r="47" ht="15.75" customHeight="1" s="271">
      <c r="A47" s="209" t="n"/>
      <c r="B47" s="219" t="inlineStr">
        <is>
          <t>Gatilho 2</t>
        </is>
      </c>
      <c r="C47" s="236">
        <f>'Relatório Consolidado'!I42</f>
        <v/>
      </c>
    </row>
    <row r="48" ht="15.75" customHeight="1" s="271">
      <c r="A48" s="209" t="n"/>
      <c r="B48" s="215" t="inlineStr">
        <is>
          <t>Gatilho 3</t>
        </is>
      </c>
      <c r="C48" s="238">
        <f>'Relatório Consolidado'!I43</f>
        <v/>
      </c>
    </row>
    <row r="49" ht="15.75" customHeight="1" s="271">
      <c r="A49" s="209" t="n"/>
      <c r="B49" s="55" t="n"/>
      <c r="C49" s="55" t="n"/>
    </row>
    <row r="50" ht="15.75" customHeight="1" s="271" thickBot="1">
      <c r="A50" s="209" t="inlineStr">
        <is>
          <t>Antecipação (em dias)²</t>
        </is>
      </c>
      <c r="B50" s="17" t="inlineStr">
        <is>
          <t>Parcelas Antecipadas</t>
        </is>
      </c>
      <c r="C50" s="17" t="n"/>
    </row>
    <row r="51" ht="15.75" customHeight="1" s="271">
      <c r="A51" s="209">
        <f>A$50&amp;B51</f>
        <v/>
      </c>
      <c r="B51" s="49" t="inlineStr">
        <is>
          <t xml:space="preserve">Até 15 </t>
        </is>
      </c>
      <c r="C51" s="217">
        <f>'Relatório Analítico'!D14</f>
        <v/>
      </c>
    </row>
    <row r="52" ht="15.75" customHeight="1" s="271">
      <c r="A52" s="209">
        <f>A$50&amp;B52</f>
        <v/>
      </c>
      <c r="B52" s="222" t="inlineStr">
        <is>
          <t>Entre 15 e 30</t>
        </is>
      </c>
      <c r="C52" s="239">
        <f>'Relatório Analítico'!D15</f>
        <v/>
      </c>
    </row>
    <row r="53" ht="15.75" customHeight="1" s="271">
      <c r="A53" s="209">
        <f>A$50&amp;B53</f>
        <v/>
      </c>
      <c r="B53" s="49" t="inlineStr">
        <is>
          <t>Entre 30 e 60</t>
        </is>
      </c>
      <c r="C53" s="217">
        <f>'Relatório Analítico'!D16</f>
        <v/>
      </c>
    </row>
    <row r="54" ht="15.75" customHeight="1" s="271">
      <c r="A54" s="209">
        <f>A$50&amp;B54</f>
        <v/>
      </c>
      <c r="B54" s="222" t="inlineStr">
        <is>
          <t>Entre 60 e 90</t>
        </is>
      </c>
      <c r="C54" s="239">
        <f>'Relatório Analítico'!D17</f>
        <v/>
      </c>
    </row>
    <row r="55" ht="15.75" customHeight="1" s="271">
      <c r="A55" s="209">
        <f>A$50&amp;B55</f>
        <v/>
      </c>
      <c r="B55" s="49" t="inlineStr">
        <is>
          <t>Entre 90 e 120</t>
        </is>
      </c>
      <c r="C55" s="217">
        <f>'Relatório Analítico'!D18</f>
        <v/>
      </c>
    </row>
    <row r="56" ht="15.75" customHeight="1" s="271">
      <c r="A56" s="209">
        <f>A$50&amp;B56</f>
        <v/>
      </c>
      <c r="B56" s="222" t="inlineStr">
        <is>
          <t>Entre 120 e 150</t>
        </is>
      </c>
      <c r="C56" s="239">
        <f>'Relatório Analítico'!D19</f>
        <v/>
      </c>
    </row>
    <row r="57" ht="15.75" customHeight="1" s="271">
      <c r="A57" s="209">
        <f>A$50&amp;B57</f>
        <v/>
      </c>
      <c r="B57" s="49" t="inlineStr">
        <is>
          <t>Entre 150 e 180</t>
        </is>
      </c>
      <c r="C57" s="217">
        <f>'Relatório Analítico'!D20</f>
        <v/>
      </c>
    </row>
    <row r="58" ht="15.75" customHeight="1" s="271">
      <c r="A58" s="287">
        <f>A$50&amp;B58</f>
        <v/>
      </c>
      <c r="B58" s="222" t="inlineStr">
        <is>
          <t>Superior a 180</t>
        </is>
      </c>
      <c r="C58" s="239">
        <f>'Relatório Analítico'!D21</f>
        <v/>
      </c>
    </row>
    <row r="59" ht="15.75" customHeight="1" s="271" thickBot="1">
      <c r="A59" s="209" t="inlineStr">
        <is>
          <t>Recebimento em Atraso (em dias)³</t>
        </is>
      </c>
      <c r="B59" s="17" t="inlineStr">
        <is>
          <t>Recebimento Em Atraso</t>
        </is>
      </c>
      <c r="C59" s="17" t="n"/>
    </row>
    <row r="60" ht="15.75" customHeight="1" s="271">
      <c r="A60" s="209">
        <f>A$59&amp;B60</f>
        <v/>
      </c>
      <c r="B60" s="49" t="inlineStr">
        <is>
          <t xml:space="preserve">Até 15 </t>
        </is>
      </c>
      <c r="C60" s="217">
        <f>'Relatório Analítico'!D26</f>
        <v/>
      </c>
    </row>
    <row r="61" ht="15.75" customHeight="1" s="271">
      <c r="A61" s="209">
        <f>A$59&amp;B61</f>
        <v/>
      </c>
      <c r="B61" s="222" t="inlineStr">
        <is>
          <t>Entre 15 e 30</t>
        </is>
      </c>
      <c r="C61" s="239">
        <f>'Relatório Analítico'!D27</f>
        <v/>
      </c>
    </row>
    <row r="62" ht="15.75" customHeight="1" s="271">
      <c r="A62" s="209">
        <f>A$59&amp;B62</f>
        <v/>
      </c>
      <c r="B62" s="49" t="inlineStr">
        <is>
          <t>Entre 30 e 60</t>
        </is>
      </c>
      <c r="C62" s="217">
        <f>'Relatório Analítico'!D28</f>
        <v/>
      </c>
    </row>
    <row r="63" ht="15.75" customHeight="1" s="271">
      <c r="A63" s="209">
        <f>A$59&amp;B63</f>
        <v/>
      </c>
      <c r="B63" s="222" t="inlineStr">
        <is>
          <t>Entre 60 e 90</t>
        </is>
      </c>
      <c r="C63" s="239">
        <f>'Relatório Analítico'!D29</f>
        <v/>
      </c>
    </row>
    <row r="64" ht="15.75" customHeight="1" s="271">
      <c r="A64" s="209">
        <f>A$59&amp;B64</f>
        <v/>
      </c>
      <c r="B64" s="49" t="inlineStr">
        <is>
          <t>Entre 90 e 120</t>
        </is>
      </c>
      <c r="C64" s="217">
        <f>'Relatório Analítico'!D30</f>
        <v/>
      </c>
    </row>
    <row r="65" ht="15.75" customHeight="1" s="271">
      <c r="A65" s="209">
        <f>A$59&amp;B65</f>
        <v/>
      </c>
      <c r="B65" s="222" t="inlineStr">
        <is>
          <t>Entre 120 e 150</t>
        </is>
      </c>
      <c r="C65" s="239">
        <f>'Relatório Analítico'!D31</f>
        <v/>
      </c>
    </row>
    <row r="66" ht="15.75" customHeight="1" s="271">
      <c r="A66" s="209">
        <f>A$59&amp;B66</f>
        <v/>
      </c>
      <c r="B66" s="49" t="inlineStr">
        <is>
          <t>Entre 150 e 180</t>
        </is>
      </c>
      <c r="C66" s="217">
        <f>'Relatório Analítico'!D32</f>
        <v/>
      </c>
    </row>
    <row r="67" ht="15.75" customHeight="1" s="271">
      <c r="A67" s="287">
        <f>A$59&amp;B67</f>
        <v/>
      </c>
      <c r="B67" s="222" t="inlineStr">
        <is>
          <t>Superior a 180</t>
        </is>
      </c>
      <c r="C67" s="239">
        <f>'Relatório Analítico'!D33</f>
        <v/>
      </c>
    </row>
    <row r="68" ht="15.75" customHeight="1" s="271" thickBot="1">
      <c r="A68" s="209" t="inlineStr">
        <is>
          <t>2. Saldo devedor (trazido a valor presente pela taxa da Cessão)</t>
        </is>
      </c>
      <c r="B68" s="17" t="inlineStr">
        <is>
          <t>Saldo Devedor</t>
        </is>
      </c>
      <c r="C68" s="17" t="n"/>
    </row>
    <row r="69" ht="15.75" customHeight="1" s="271">
      <c r="A69" s="209">
        <f>A$68&amp;B69</f>
        <v/>
      </c>
      <c r="B69" s="49" t="inlineStr">
        <is>
          <t>Em Dia</t>
        </is>
      </c>
      <c r="C69" s="217">
        <f>'Relatório Analítico'!D44</f>
        <v/>
      </c>
    </row>
    <row r="70" ht="15.75" customHeight="1" s="271">
      <c r="A70" s="209">
        <f>A$68&amp;B70</f>
        <v/>
      </c>
      <c r="B70" s="222" t="inlineStr">
        <is>
          <t xml:space="preserve">Até 15 </t>
        </is>
      </c>
      <c r="C70" s="239">
        <f>'Relatório Analítico'!D45</f>
        <v/>
      </c>
    </row>
    <row r="71" ht="15.75" customHeight="1" s="271">
      <c r="A71" s="209">
        <f>A$68&amp;B71</f>
        <v/>
      </c>
      <c r="B71" s="49" t="inlineStr">
        <is>
          <t>Entre 15 e 30</t>
        </is>
      </c>
      <c r="C71" s="217">
        <f>'Relatório Analítico'!D46</f>
        <v/>
      </c>
    </row>
    <row r="72" ht="15.75" customHeight="1" s="271">
      <c r="A72" s="209">
        <f>A$68&amp;B72</f>
        <v/>
      </c>
      <c r="B72" s="222" t="inlineStr">
        <is>
          <t>Entre 30 e 60</t>
        </is>
      </c>
      <c r="C72" s="239">
        <f>'Relatório Analítico'!D47</f>
        <v/>
      </c>
    </row>
    <row r="73" ht="15.75" customHeight="1" s="271">
      <c r="A73" s="209">
        <f>A$68&amp;B73</f>
        <v/>
      </c>
      <c r="B73" s="49" t="inlineStr">
        <is>
          <t>Entre 60 e 90</t>
        </is>
      </c>
      <c r="C73" s="217">
        <f>'Relatório Analítico'!D48</f>
        <v/>
      </c>
    </row>
    <row r="74" ht="15.75" customHeight="1" s="271">
      <c r="A74" s="209">
        <f>A$68&amp;B74</f>
        <v/>
      </c>
      <c r="B74" s="222" t="inlineStr">
        <is>
          <t>Entre 90 e 120</t>
        </is>
      </c>
      <c r="C74" s="239">
        <f>'Relatório Analítico'!D49</f>
        <v/>
      </c>
    </row>
    <row r="75" ht="15.75" customHeight="1" s="271">
      <c r="A75" s="209">
        <f>A$68&amp;B75</f>
        <v/>
      </c>
      <c r="B75" s="49" t="inlineStr">
        <is>
          <t>Entre 120 e 150</t>
        </is>
      </c>
      <c r="C75" s="217">
        <f>'Relatório Analítico'!D50</f>
        <v/>
      </c>
    </row>
    <row r="76" ht="15.75" customHeight="1" s="271">
      <c r="A76" s="209">
        <f>A$68&amp;B76</f>
        <v/>
      </c>
      <c r="B76" s="222" t="inlineStr">
        <is>
          <t>Entre 150 e 180</t>
        </is>
      </c>
      <c r="C76" s="239">
        <f>'Relatório Analítico'!D51</f>
        <v/>
      </c>
    </row>
    <row r="77" ht="15.75" customHeight="1" s="271">
      <c r="A77" s="287">
        <f>A$68&amp;B77</f>
        <v/>
      </c>
      <c r="B77" s="49" t="inlineStr">
        <is>
          <t>Superior a 180</t>
        </is>
      </c>
      <c r="C77" s="217">
        <f>'Relatório Analítico'!D52</f>
        <v/>
      </c>
    </row>
    <row r="78" ht="15.75" customHeight="1" s="271" thickBot="1">
      <c r="A78" s="209" t="inlineStr">
        <is>
          <t>3. Inadimplência da Carteira (em dias)</t>
        </is>
      </c>
      <c r="B78" s="17" t="inlineStr">
        <is>
          <t>Parcelas Em Atraso</t>
        </is>
      </c>
      <c r="C78" s="17" t="n"/>
    </row>
    <row r="79" ht="15.75" customHeight="1" s="271">
      <c r="A79" s="209">
        <f>A$78&amp;B79</f>
        <v/>
      </c>
      <c r="B79" s="49" t="inlineStr">
        <is>
          <t xml:space="preserve">Até 15 </t>
        </is>
      </c>
      <c r="C79" s="217">
        <f>'Relatório Analítico'!D61</f>
        <v/>
      </c>
    </row>
    <row r="80" ht="15.75" customHeight="1" s="271">
      <c r="A80" s="209">
        <f>A$78&amp;B80</f>
        <v/>
      </c>
      <c r="B80" s="222" t="inlineStr">
        <is>
          <t>Entre 15 e 30</t>
        </is>
      </c>
      <c r="C80" s="239">
        <f>'Relatório Analítico'!D62</f>
        <v/>
      </c>
    </row>
    <row r="81" ht="15.75" customHeight="1" s="271">
      <c r="A81" s="209">
        <f>A$78&amp;B81</f>
        <v/>
      </c>
      <c r="B81" s="49" t="inlineStr">
        <is>
          <t>Entre 30 e 60</t>
        </is>
      </c>
      <c r="C81" s="217">
        <f>'Relatório Analítico'!D63</f>
        <v/>
      </c>
    </row>
    <row r="82" ht="15.75" customHeight="1" s="271">
      <c r="A82" s="209">
        <f>A$78&amp;B82</f>
        <v/>
      </c>
      <c r="B82" s="222" t="inlineStr">
        <is>
          <t>Entre 60 e 90</t>
        </is>
      </c>
      <c r="C82" s="239">
        <f>'Relatório Analítico'!D64</f>
        <v/>
      </c>
    </row>
    <row r="83" ht="15.75" customHeight="1" s="271">
      <c r="A83" s="209">
        <f>A$78&amp;B83</f>
        <v/>
      </c>
      <c r="B83" s="49" t="inlineStr">
        <is>
          <t>Entre 90 e 120</t>
        </is>
      </c>
      <c r="C83" s="217">
        <f>'Relatório Analítico'!D65</f>
        <v/>
      </c>
    </row>
    <row r="84" ht="15.75" customHeight="1" s="271">
      <c r="A84" s="209">
        <f>A$78&amp;B84</f>
        <v/>
      </c>
      <c r="B84" s="222" t="inlineStr">
        <is>
          <t>Entre 120 e 150</t>
        </is>
      </c>
      <c r="C84" s="239">
        <f>'Relatório Analítico'!D66</f>
        <v/>
      </c>
    </row>
    <row r="85" ht="15.75" customHeight="1" s="271">
      <c r="A85" s="209">
        <f>A$78&amp;B85</f>
        <v/>
      </c>
      <c r="B85" s="49" t="inlineStr">
        <is>
          <t>Entre 150 e 180</t>
        </is>
      </c>
      <c r="C85" s="217">
        <f>'Relatório Analítico'!D67</f>
        <v/>
      </c>
    </row>
    <row r="86" ht="15.75" customHeight="1" s="271">
      <c r="A86" s="209">
        <f>A$78&amp;B86</f>
        <v/>
      </c>
      <c r="B86" s="222" t="inlineStr">
        <is>
          <t>Superior a 180</t>
        </is>
      </c>
      <c r="C86" s="239">
        <f>'Relatório Analítico'!D68</f>
        <v/>
      </c>
    </row>
    <row r="87" ht="15.75" customHeight="1" s="271">
      <c r="A87" s="209" t="n"/>
      <c r="B87" s="224" t="n"/>
      <c r="C87" s="239" t="n"/>
    </row>
    <row r="88" ht="15.75" customHeight="1" s="271">
      <c r="A88" s="209" t="n"/>
      <c r="B88" s="224" t="n"/>
      <c r="C88" s="225" t="n"/>
    </row>
    <row r="89" ht="15.75" customHeight="1" s="271">
      <c r="A89" s="209" t="n"/>
      <c r="B89" s="211" t="n"/>
      <c r="C89" s="55" t="n"/>
    </row>
    <row r="90" ht="15.75" customHeight="1" s="271">
      <c r="A90" s="209" t="n"/>
      <c r="B90" s="211" t="n"/>
      <c r="C90" s="55" t="n"/>
    </row>
    <row r="91" ht="15.75" customHeight="1" s="271">
      <c r="A91" s="209" t="n"/>
      <c r="B91" s="211" t="n"/>
      <c r="C91" s="55" t="n"/>
    </row>
    <row r="92" ht="15.75" customHeight="1" s="271">
      <c r="A92" s="209" t="n"/>
      <c r="B92" s="211" t="n"/>
      <c r="C92" s="55" t="n"/>
    </row>
    <row r="93" ht="15.75" customHeight="1" s="271">
      <c r="A93" s="209" t="n"/>
      <c r="B93" s="211" t="n"/>
      <c r="C93" s="55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48"/>
  <sheetViews>
    <sheetView showGridLines="0" view="pageBreakPreview" topLeftCell="A3" zoomScale="70" zoomScaleNormal="70" zoomScaleSheetLayoutView="70" workbookViewId="0">
      <selection activeCell="I41" sqref="I41"/>
    </sheetView>
  </sheetViews>
  <sheetFormatPr baseColWidth="8" defaultColWidth="14.44140625" defaultRowHeight="15" customHeight="1"/>
  <cols>
    <col width="4.6640625" customWidth="1" style="271" min="1" max="1"/>
    <col width="58" customWidth="1" style="271" min="2" max="2"/>
    <col width="31.6640625" customWidth="1" style="271" min="3" max="3"/>
    <col width="34.33203125" customWidth="1" style="271" min="4" max="4"/>
    <col width="20.6640625" customWidth="1" style="271" min="5" max="5"/>
    <col width="25.44140625" customWidth="1" style="271" min="6" max="6"/>
    <col width="20.6640625" customWidth="1" style="271" min="7" max="9"/>
    <col width="23.88671875" customWidth="1" style="271" min="10" max="10"/>
    <col width="15.88671875" customWidth="1" style="271" min="11" max="11"/>
    <col width="18.5546875" customWidth="1" style="271" min="12" max="12"/>
  </cols>
  <sheetData>
    <row r="1" ht="40.5" customHeight="1" s="27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 s="271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 s="271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</row>
    <row r="4" ht="15.75" customHeight="1" s="271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42">
        <f>'Relatório Analítico'!C4</f>
        <v/>
      </c>
    </row>
    <row r="5" ht="15.75" customHeight="1" s="27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 s="27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71" thickBot="1">
      <c r="A7" s="1" t="n"/>
      <c r="B7" s="17" t="inlineStr">
        <is>
          <t>Dados Gerais CRI</t>
        </is>
      </c>
      <c r="C7" s="18" t="inlineStr">
        <is>
          <t>1ª série</t>
        </is>
      </c>
      <c r="D7" s="18" t="inlineStr">
        <is>
          <t>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71">
      <c r="A8" s="1" t="n"/>
      <c r="B8" s="21" t="inlineStr">
        <is>
          <t>Data de Emissão do CRI</t>
        </is>
      </c>
      <c r="C8" s="22" t="n">
        <v>44848</v>
      </c>
      <c r="D8" s="22" t="n">
        <v>44848</v>
      </c>
      <c r="E8" s="1" t="n"/>
      <c r="F8" s="237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71">
      <c r="A9" s="1" t="n"/>
      <c r="B9" s="25" t="inlineStr">
        <is>
          <t>Vencimento do CRI</t>
        </is>
      </c>
      <c r="C9" s="26" t="n">
        <v>45952</v>
      </c>
      <c r="D9" s="26" t="n">
        <v>45952</v>
      </c>
      <c r="E9" s="1" t="n"/>
      <c r="F9" s="237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288">
        <f>SUMIFS(Recebimentos!R:R,Recebimentos!S:S,'Relatório Analítico'!C5)</f>
        <v/>
      </c>
    </row>
    <row r="10" ht="15.75" customHeight="1" s="271">
      <c r="A10" s="1" t="n"/>
      <c r="B10" s="21" t="inlineStr">
        <is>
          <t>Código IF CETIP</t>
        </is>
      </c>
      <c r="C10" s="22" t="inlineStr">
        <is>
          <t>22J1295552</t>
        </is>
      </c>
      <c r="D10" s="22" t="inlineStr">
        <is>
          <t>22J1295767</t>
        </is>
      </c>
      <c r="E10" s="1" t="n"/>
      <c r="F10" s="237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71">
      <c r="A11" s="1" t="n"/>
      <c r="B11" s="25" t="inlineStr">
        <is>
          <t>Índice de atualização monetária</t>
        </is>
      </c>
      <c r="C11" s="31" t="inlineStr">
        <is>
          <t>IPCA</t>
        </is>
      </c>
      <c r="D11" s="31" t="inlineStr">
        <is>
          <t>IPCA</t>
        </is>
      </c>
      <c r="E11" s="1" t="n"/>
      <c r="F11" s="237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71">
      <c r="A12" s="1" t="n"/>
      <c r="B12" s="21" t="inlineStr">
        <is>
          <t>Juros remuneratórios</t>
        </is>
      </c>
      <c r="C12" s="289" t="n">
        <v>0.13</v>
      </c>
      <c r="D12" s="289" t="n">
        <v>0.13</v>
      </c>
      <c r="E12" s="1" t="n"/>
      <c r="F12" s="237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71">
      <c r="A13" s="1" t="n"/>
      <c r="B13" s="25" t="inlineStr">
        <is>
          <t>PU Emissão CRI (R$)</t>
        </is>
      </c>
      <c r="C13" s="28" t="n">
        <v>1000</v>
      </c>
      <c r="D13" s="28" t="n">
        <v>1000</v>
      </c>
      <c r="E13" s="1" t="n"/>
      <c r="F13" s="237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71">
      <c r="A14" s="1" t="n"/>
      <c r="B14" s="21" t="inlineStr">
        <is>
          <t>Quantidade de CRI Emitido</t>
        </is>
      </c>
      <c r="C14" s="34" t="n">
        <v>12500</v>
      </c>
      <c r="D14" s="34" t="n">
        <v>12500</v>
      </c>
      <c r="E14" s="1" t="n"/>
      <c r="F14" s="237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71">
      <c r="A15" s="1" t="n"/>
      <c r="B15" s="25" t="inlineStr">
        <is>
          <t>Valor Emissão CRI (R$)</t>
        </is>
      </c>
      <c r="C15" s="35" t="n">
        <v>12500000</v>
      </c>
      <c r="D15" s="35" t="n">
        <v>12500000</v>
      </c>
      <c r="E15" s="1" t="n"/>
      <c r="F15" s="237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71">
      <c r="A16" s="1" t="n"/>
      <c r="B16" s="21" t="inlineStr">
        <is>
          <t>Quantidade de CRI Integralizado</t>
        </is>
      </c>
      <c r="C16" s="34" t="n">
        <v>9208</v>
      </c>
      <c r="D16" s="34" t="n">
        <v>9208</v>
      </c>
      <c r="E16" s="1" t="n"/>
      <c r="F16" s="237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71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7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71">
      <c r="A18" s="1" t="n"/>
      <c r="B18" s="21" t="inlineStr">
        <is>
          <t>Saldo Atualizado CRI na data do Relatório Mensal (R$)</t>
        </is>
      </c>
      <c r="C18" s="24">
        <f>C16*C17</f>
        <v/>
      </c>
      <c r="D18" s="24">
        <f>D16*D17</f>
        <v/>
      </c>
      <c r="E18" s="1" t="n"/>
      <c r="F18" s="237" t="n"/>
      <c r="G18" s="21" t="inlineStr">
        <is>
          <t>% Recebimento Regular</t>
        </is>
      </c>
      <c r="H18" s="290" t="n"/>
      <c r="I18" s="290" t="n"/>
      <c r="J18" s="290">
        <f>L9/L11</f>
        <v/>
      </c>
    </row>
    <row r="19" ht="15.75" customHeight="1" s="271">
      <c r="A19" s="1" t="n"/>
      <c r="B19" s="25" t="inlineStr">
        <is>
          <t>Periodicidade</t>
        </is>
      </c>
      <c r="C19" s="28" t="inlineStr">
        <is>
          <t>Mensal</t>
        </is>
      </c>
      <c r="D19" s="28" t="inlineStr">
        <is>
          <t>Mensal</t>
        </is>
      </c>
      <c r="E19" s="1" t="n"/>
      <c r="F19" s="237" t="n"/>
      <c r="G19" s="25" t="inlineStr">
        <is>
          <t>LTV Médio</t>
        </is>
      </c>
      <c r="H19" s="38" t="n"/>
      <c r="I19" s="38" t="n"/>
      <c r="J19" s="174">
        <f>SUMPRODUCT('Base Contratos'!E:E,'Base Contratos'!I:I)/SUM('Base Contratos'!E:E)</f>
        <v/>
      </c>
    </row>
    <row r="20" ht="15.75" customHeight="1" s="271">
      <c r="A20" s="1" t="n"/>
      <c r="B20" s="21" t="inlineStr">
        <is>
          <t>Conta Centralizadora:</t>
        </is>
      </c>
      <c r="C20" s="24" t="n"/>
      <c r="D20" s="24" t="inlineStr">
        <is>
          <t>Banco Itaú / Ag 8499 / Conta 35388-9</t>
        </is>
      </c>
      <c r="E20" s="1" t="n"/>
      <c r="F20" s="237" t="n"/>
      <c r="G20" s="21" t="inlineStr">
        <is>
          <t>Fundo de Reserva</t>
        </is>
      </c>
      <c r="H20" s="23" t="n"/>
      <c r="I20" s="23" t="n"/>
      <c r="J20" s="23" t="n"/>
    </row>
    <row r="21" ht="15.75" customHeight="1" s="271">
      <c r="A21" s="1" t="n"/>
      <c r="D21" s="36" t="n"/>
      <c r="E21" s="1" t="n"/>
      <c r="F21" s="237" t="n"/>
      <c r="G21" s="25" t="inlineStr">
        <is>
          <t>Fundo de Despesa</t>
        </is>
      </c>
      <c r="H21" s="27" t="n"/>
      <c r="I21" s="27" t="n"/>
      <c r="J21" s="27" t="n"/>
    </row>
    <row r="22" ht="15.75" customHeight="1" s="271">
      <c r="A22" s="1" t="n"/>
      <c r="B22" s="39" t="n"/>
      <c r="C22" s="24" t="n"/>
      <c r="D22" s="36" t="n"/>
      <c r="E22" s="1" t="n"/>
      <c r="F22" s="237" t="n"/>
      <c r="G22" s="21" t="inlineStr">
        <is>
          <t>Fundo de Obra</t>
        </is>
      </c>
      <c r="H22" s="23" t="n"/>
      <c r="I22" s="23" t="n"/>
      <c r="J22" s="23" t="n"/>
    </row>
    <row r="23" ht="15.75" customHeight="1" s="271">
      <c r="A23" s="1" t="n"/>
      <c r="B23" s="39" t="n"/>
      <c r="C23" s="24" t="n"/>
      <c r="D23" s="24" t="n"/>
      <c r="E23" s="1" t="n"/>
      <c r="F23" s="1" t="n"/>
      <c r="G23" s="25" t="inlineStr">
        <is>
          <t>Saldo Conta Centralizadora</t>
        </is>
      </c>
      <c r="H23" s="27" t="n"/>
      <c r="I23" s="27" t="n"/>
      <c r="J23" s="27" t="n"/>
    </row>
    <row r="24" ht="15.75" customHeight="1" s="271">
      <c r="A24" s="1" t="n"/>
      <c r="B24" s="40" t="n"/>
      <c r="C24" s="40" t="n"/>
      <c r="D24" s="40" t="n"/>
      <c r="E24" s="41" t="n"/>
      <c r="F24" s="41" t="n"/>
      <c r="G24" s="21" t="inlineStr">
        <is>
          <t>Despesas do Patrimônio Separado</t>
        </is>
      </c>
      <c r="H24" s="290" t="n"/>
      <c r="I24" s="290" t="n"/>
      <c r="J24" s="23" t="n"/>
    </row>
    <row r="25" ht="15.75" customHeight="1" s="271">
      <c r="A25" s="1" t="n"/>
      <c r="B25" s="39" t="n"/>
      <c r="C25" s="24" t="n"/>
      <c r="D25" s="24" t="n"/>
      <c r="E25" s="6" t="n"/>
      <c r="F25" s="6" t="n"/>
    </row>
    <row r="26" ht="15.75" customHeight="1" s="271">
      <c r="A26" s="1" t="n"/>
      <c r="B26" s="39" t="n"/>
      <c r="C26" s="24" t="n"/>
      <c r="D26" s="24" t="n"/>
      <c r="E26" s="6" t="n"/>
      <c r="F26" s="6" t="n"/>
      <c r="G26" s="42" t="n"/>
      <c r="H26" s="6" t="n"/>
      <c r="I26" s="6" t="n"/>
      <c r="J26" s="23" t="n"/>
    </row>
    <row r="27" ht="15.75" customHeight="1" s="271" thickBot="1">
      <c r="A27" s="1" t="n"/>
      <c r="B27" s="17" t="inlineStr">
        <is>
          <t>Demonstrativo Financeiro Mensal CRI</t>
        </is>
      </c>
      <c r="C27" s="273">
        <f>C7</f>
        <v/>
      </c>
      <c r="D27" s="291" t="n"/>
      <c r="E27" s="291" t="n"/>
      <c r="F27" s="291" t="n"/>
      <c r="G27" s="273">
        <f>D7</f>
        <v/>
      </c>
      <c r="H27" s="291" t="n"/>
      <c r="I27" s="291" t="n"/>
      <c r="J27" s="291" t="n"/>
    </row>
    <row r="28" ht="15" customHeight="1" s="271">
      <c r="A28" s="1" t="n"/>
      <c r="B28" s="6" t="n"/>
      <c r="C28" s="276" t="inlineStr">
        <is>
          <t>Último evento</t>
        </is>
      </c>
      <c r="D28" s="292" t="n"/>
      <c r="E28" s="277" t="inlineStr">
        <is>
          <t>Próximo pagamento</t>
        </is>
      </c>
      <c r="F28" s="278" t="n"/>
      <c r="G28" s="276" t="inlineStr">
        <is>
          <t>Último evento</t>
        </is>
      </c>
      <c r="H28" s="292" t="n"/>
      <c r="I28" s="277" t="inlineStr">
        <is>
          <t>Próximo pagamento</t>
        </is>
      </c>
      <c r="J28" s="278" t="n"/>
    </row>
    <row r="29" ht="15.75" customHeight="1" s="271">
      <c r="A29" s="1" t="n"/>
      <c r="B29" s="44" t="n"/>
      <c r="C29" s="45" t="inlineStr">
        <is>
          <t>PU</t>
        </is>
      </c>
      <c r="D29" s="46" t="inlineStr">
        <is>
          <t>Total</t>
        </is>
      </c>
      <c r="E29" s="45" t="inlineStr">
        <is>
          <t>PU</t>
        </is>
      </c>
      <c r="F29" s="47" t="inlineStr">
        <is>
          <t>Total</t>
        </is>
      </c>
      <c r="G29" s="45" t="inlineStr">
        <is>
          <t>PU</t>
        </is>
      </c>
      <c r="H29" s="46" t="inlineStr">
        <is>
          <t>Total</t>
        </is>
      </c>
      <c r="I29" s="45" t="inlineStr">
        <is>
          <t>PU</t>
        </is>
      </c>
      <c r="J29" s="47" t="inlineStr">
        <is>
          <t>Total</t>
        </is>
      </c>
    </row>
    <row r="30" ht="15.75" customHeight="1" s="271">
      <c r="A30" s="1" t="n"/>
      <c r="B30" s="39" t="inlineStr">
        <is>
          <t>Data</t>
        </is>
      </c>
      <c r="C30" s="22" t="n">
        <v>45221</v>
      </c>
      <c r="D30" s="48" t="n">
        <v>45221</v>
      </c>
      <c r="E30" s="22" t="n"/>
      <c r="F30" s="22" t="n"/>
      <c r="G30" s="22" t="n">
        <v>45221</v>
      </c>
      <c r="H30" s="48" t="n">
        <v>45221</v>
      </c>
      <c r="I30" s="22" t="n"/>
      <c r="J30" s="22" t="n"/>
    </row>
    <row r="31" ht="15.75" customHeight="1" s="271">
      <c r="A31" s="1" t="n"/>
      <c r="B31" s="49" t="inlineStr">
        <is>
          <t>Juros remuneratórios</t>
        </is>
      </c>
      <c r="C31" s="28" t="n">
        <v>0</v>
      </c>
      <c r="D31" s="50" t="n">
        <v>0</v>
      </c>
      <c r="E31" s="28" t="n"/>
      <c r="F31" s="50">
        <f>E31*$C$16</f>
        <v/>
      </c>
      <c r="G31" s="28" t="n">
        <v>0</v>
      </c>
      <c r="H31" s="50" t="n">
        <v>0</v>
      </c>
      <c r="I31" s="28" t="n"/>
      <c r="J31" s="50">
        <f>I31*$D$16</f>
        <v/>
      </c>
    </row>
    <row r="32" ht="15.75" customHeight="1" s="271">
      <c r="A32" s="1" t="n"/>
      <c r="B32" s="51" t="inlineStr">
        <is>
          <t>Amortização (%)</t>
        </is>
      </c>
      <c r="C32" s="268" t="n">
        <v>0</v>
      </c>
      <c r="D32" s="247" t="n">
        <v>0</v>
      </c>
      <c r="E32" s="268" t="n"/>
      <c r="F32" s="247">
        <f>E32</f>
        <v/>
      </c>
      <c r="G32" s="268" t="n">
        <v>0</v>
      </c>
      <c r="H32" s="247" t="n">
        <v>0</v>
      </c>
      <c r="I32" s="268" t="n"/>
      <c r="J32" s="247">
        <f>I32</f>
        <v/>
      </c>
    </row>
    <row r="33" ht="15.75" customHeight="1" s="271">
      <c r="A33" s="1" t="n"/>
      <c r="B33" s="49" t="inlineStr">
        <is>
          <t>Amortização (R$)</t>
        </is>
      </c>
      <c r="C33" s="28" t="n">
        <v>0</v>
      </c>
      <c r="D33" s="50" t="n">
        <v>0</v>
      </c>
      <c r="E33" s="28" t="n"/>
      <c r="F33" s="50">
        <f>E33*$C$16</f>
        <v/>
      </c>
      <c r="G33" s="28" t="n">
        <v>0</v>
      </c>
      <c r="H33" s="50" t="n">
        <v>0</v>
      </c>
      <c r="I33" s="28" t="n"/>
      <c r="J33" s="50">
        <f>I33*$D$16</f>
        <v/>
      </c>
    </row>
    <row r="34" ht="15.75" customHeight="1" s="271">
      <c r="A34" s="1" t="n"/>
      <c r="B34" s="51" t="inlineStr">
        <is>
          <t>Amortização extraordinária</t>
        </is>
      </c>
      <c r="C34" s="24" t="n">
        <v>0</v>
      </c>
      <c r="D34" s="52" t="n">
        <v>0</v>
      </c>
      <c r="E34" s="33" t="n"/>
      <c r="F34" s="52">
        <f>E34*$C$16</f>
        <v/>
      </c>
      <c r="G34" s="24" t="n">
        <v>0</v>
      </c>
      <c r="H34" s="52" t="n">
        <v>0</v>
      </c>
      <c r="I34" s="33" t="n"/>
      <c r="J34" s="52">
        <f>I34*$D$16</f>
        <v/>
      </c>
    </row>
    <row r="35" ht="15.75" customHeight="1" s="271">
      <c r="A35" s="53" t="n"/>
      <c r="B35" s="49" t="inlineStr">
        <is>
          <t>Atualização Monetária</t>
        </is>
      </c>
      <c r="C35" s="28" t="n">
        <v>2.346936700000015</v>
      </c>
      <c r="D35" s="50" t="n">
        <v>21610.59313360014</v>
      </c>
      <c r="E35" s="28" t="n"/>
      <c r="F35" s="50">
        <f>E35*$C$16</f>
        <v/>
      </c>
      <c r="G35" s="28" t="n">
        <v>2.346936700000015</v>
      </c>
      <c r="H35" s="50" t="n">
        <v>21610.59313360014</v>
      </c>
      <c r="I35" s="28" t="n"/>
      <c r="J35" s="50">
        <f>I35*$D$16</f>
        <v/>
      </c>
    </row>
    <row r="36" ht="15.75" customHeight="1" s="271">
      <c r="A36" s="1" t="n"/>
      <c r="B36" s="243" t="inlineStr">
        <is>
          <t>Total Pagamento do CRI</t>
        </is>
      </c>
      <c r="C36" s="244" t="n">
        <v>0</v>
      </c>
      <c r="D36" s="245" t="n">
        <v>0</v>
      </c>
      <c r="E36" s="246" t="n"/>
      <c r="F36" s="245">
        <f>E36*$C$16</f>
        <v/>
      </c>
      <c r="G36" s="244" t="n">
        <v>0</v>
      </c>
      <c r="H36" s="245" t="n">
        <v>96161.00420015999</v>
      </c>
      <c r="I36" s="246" t="n"/>
      <c r="J36" s="245">
        <f>I36*$D$16</f>
        <v/>
      </c>
    </row>
    <row r="37" ht="15.75" customHeight="1" s="271">
      <c r="A37" s="56" t="n"/>
      <c r="B37" s="55" t="n"/>
      <c r="C37" s="55" t="n"/>
      <c r="D37" s="55" t="n"/>
      <c r="E37" s="55" t="n"/>
      <c r="F37" s="6" t="n"/>
    </row>
    <row r="38" ht="15.75" customHeight="1" s="271">
      <c r="A38" s="1" t="n"/>
      <c r="B38" s="6" t="n"/>
      <c r="C38" s="57" t="n"/>
      <c r="D38" s="58" t="n"/>
      <c r="E38" s="58" t="n"/>
      <c r="F38" s="59" t="n"/>
    </row>
    <row r="39" ht="19.5" customHeight="1" s="271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 s="271">
      <c r="A40" s="1" t="n"/>
      <c r="B40" s="60" t="n"/>
      <c r="C40" s="279" t="inlineStr">
        <is>
          <t>Critério</t>
        </is>
      </c>
      <c r="D40" s="278" t="n"/>
      <c r="E40" s="278" t="n"/>
      <c r="F40" s="278" t="n"/>
      <c r="G40" s="278" t="n"/>
      <c r="H40" s="278" t="n"/>
      <c r="I40" s="275" t="inlineStr">
        <is>
          <t>Apurado</t>
        </is>
      </c>
      <c r="J40" s="275" t="inlineStr">
        <is>
          <t>Status</t>
        </is>
      </c>
    </row>
    <row r="41" ht="15.75" customHeight="1" s="271">
      <c r="A41" s="1" t="n"/>
      <c r="B41" s="61" t="inlineStr">
        <is>
          <t>Gatilho 1</t>
        </is>
      </c>
      <c r="C41" s="270" t="inlineStr">
        <is>
          <t>Fundo de Reserva no montante de R$ 1.135.937,00</t>
        </is>
      </c>
      <c r="I41" s="62">
        <f>J$20</f>
        <v/>
      </c>
      <c r="J41" s="293">
        <f>IF(I41&gt;=658000,"OK","Recompor")</f>
        <v/>
      </c>
    </row>
    <row r="42" ht="15.75" customHeight="1" s="271">
      <c r="A42" s="1" t="n"/>
      <c r="B42" s="64" t="inlineStr">
        <is>
          <t>Gatilho 2</t>
        </is>
      </c>
      <c r="C42" s="272" t="inlineStr">
        <is>
          <t>Indice Máx. de Inad. não pode ser superior a 20% do valor total dos Créditos, por prazo superior à 3 (três) meses</t>
        </is>
      </c>
      <c r="I42" s="248">
        <f>J16/J17</f>
        <v/>
      </c>
      <c r="J42" s="65">
        <f>IF(I42&gt;20%,"NOK","OK")</f>
        <v/>
      </c>
      <c r="K42" s="139" t="n"/>
    </row>
    <row r="43" ht="15.75" customHeight="1" s="271">
      <c r="A43" s="1" t="n"/>
      <c r="B43" s="61" t="inlineStr">
        <is>
          <t>Gatilho 3</t>
        </is>
      </c>
      <c r="C43" s="270" t="inlineStr">
        <is>
          <t>Saldo dos Créditos Imobiliários adimplentes divididos pelo saldo devedor do(s) CRI deve sair maior que 135%</t>
        </is>
      </c>
      <c r="I43" s="249">
        <f>J15/SUM(C18:D18)</f>
        <v/>
      </c>
      <c r="J43" s="293">
        <f>IF(I43&gt;135%,"OK","NOK")</f>
        <v/>
      </c>
    </row>
    <row r="44" ht="15.75" customHeight="1" s="271">
      <c r="A44" s="1" t="n"/>
      <c r="B44" s="6" t="n"/>
      <c r="C44" s="57" t="n"/>
      <c r="D44" s="58" t="n"/>
      <c r="E44" s="58" t="n"/>
      <c r="F44" s="59" t="n"/>
      <c r="G44" s="5" t="n"/>
      <c r="H44" s="6" t="n"/>
      <c r="I44" s="6" t="n"/>
      <c r="J44" s="6" t="n"/>
    </row>
    <row r="45" ht="15.75" customHeight="1" s="271">
      <c r="A45" s="1" t="n"/>
      <c r="B45" s="66" t="n"/>
      <c r="C45" s="66" t="n"/>
      <c r="D45" s="66" t="n"/>
      <c r="E45" s="66" t="n"/>
      <c r="F45" s="66" t="n"/>
      <c r="G45" s="5" t="n"/>
      <c r="H45" s="6" t="n"/>
      <c r="I45" s="6" t="n"/>
      <c r="J45" s="6" t="n"/>
    </row>
    <row r="46" ht="19.5" customHeight="1" s="271">
      <c r="A46" s="1" t="n"/>
      <c r="B46" s="67" t="inlineStr">
        <is>
          <t>Definições/Observações</t>
        </is>
      </c>
      <c r="C46" s="67" t="n"/>
      <c r="D46" s="67" t="n"/>
      <c r="E46" s="67" t="n"/>
      <c r="F46" s="67" t="n"/>
      <c r="G46" s="5" t="n"/>
      <c r="H46" s="6" t="n"/>
      <c r="I46" s="6" t="n"/>
      <c r="J46" s="6" t="n"/>
    </row>
    <row r="47" ht="15.75" customHeight="1" s="271">
      <c r="A47" s="1" t="n"/>
      <c r="B47" s="68" t="inlineStr">
        <is>
          <t>1- Saldo Devedor Adimplente: Saldo devedor com inadimplência até 90 dias;</t>
        </is>
      </c>
      <c r="C47" s="67" t="n"/>
      <c r="D47" s="67" t="n"/>
      <c r="E47" s="67" t="n"/>
      <c r="F47" s="67" t="n"/>
      <c r="G47" s="5" t="n"/>
      <c r="H47" s="6" t="n"/>
      <c r="I47" s="6" t="n"/>
      <c r="J47" s="6" t="n"/>
    </row>
    <row r="48" ht="15.75" customHeight="1" s="271">
      <c r="A48" s="69" t="n"/>
      <c r="B48" s="68" t="inlineStr">
        <is>
          <t>2- Saldo Devedor Total da Carteira: Saldo Adimplente, mais saldo devedor da carteira com atraso superior a 90 dias.</t>
        </is>
      </c>
      <c r="C48" s="67" t="n"/>
      <c r="D48" s="67" t="n"/>
      <c r="E48" s="67" t="n"/>
      <c r="F48" s="67" t="n"/>
      <c r="G48" s="5" t="n"/>
      <c r="H48" s="6" t="n"/>
      <c r="I48" s="6" t="n"/>
      <c r="J48" s="6" t="n"/>
    </row>
  </sheetData>
  <mergeCells count="10">
    <mergeCell ref="C41:H41"/>
    <mergeCell ref="C42:H42"/>
    <mergeCell ref="C43:H43"/>
    <mergeCell ref="C40:H40"/>
    <mergeCell ref="E28:F28"/>
    <mergeCell ref="C28:D28"/>
    <mergeCell ref="G28:H28"/>
    <mergeCell ref="I28:J28"/>
    <mergeCell ref="C27:F27"/>
    <mergeCell ref="G27:J27"/>
  </mergeCells>
  <printOptions horizontalCentered="1" verticalCentered="1"/>
  <pageMargins left="0.25" right="0.25" top="0.75" bottom="0.75" header="0" footer="0"/>
  <pageSetup orientation="landscape" paperSize="9" scale="54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F63" sqref="F63"/>
    </sheetView>
  </sheetViews>
  <sheetFormatPr baseColWidth="8" defaultColWidth="14.44140625" defaultRowHeight="15" customHeight="1"/>
  <cols>
    <col width="4.6640625" customWidth="1" style="271" min="1" max="1"/>
    <col width="45.33203125" customWidth="1" style="271" min="2" max="2"/>
    <col width="17" bestFit="1" customWidth="1" style="271" min="3" max="3"/>
    <col width="35.109375" customWidth="1" style="271" min="4" max="4"/>
    <col width="16.5546875" customWidth="1" style="271" min="5" max="5"/>
    <col width="25.44140625" customWidth="1" style="271" min="6" max="6"/>
    <col width="12.109375" customWidth="1" style="271" min="7" max="7"/>
    <col width="8.6640625" customWidth="1" style="271" min="8" max="11"/>
    <col width="15" customWidth="1" style="271" min="12" max="13"/>
    <col width="8.6640625" customWidth="1" style="271" min="14" max="15"/>
    <col width="1.6640625" customWidth="1" style="271" min="16" max="16"/>
    <col width="27.109375" bestFit="1" customWidth="1" style="271" min="17" max="17"/>
    <col width="27.44140625" customWidth="1" style="271" min="18" max="18"/>
  </cols>
  <sheetData>
    <row r="1" ht="40.5" customHeight="1" s="271">
      <c r="A1" s="1" t="n"/>
      <c r="B1" s="2" t="inlineStr">
        <is>
          <t>Relatório Analítico</t>
        </is>
      </c>
      <c r="C1" s="2" t="n"/>
      <c r="D1" s="70" t="n"/>
      <c r="E1" s="71" t="n"/>
      <c r="F1" s="72" t="n"/>
      <c r="G1" s="6" t="n"/>
      <c r="H1" s="6" t="n"/>
      <c r="I1" s="6" t="n"/>
      <c r="J1" s="6" t="n"/>
      <c r="K1" s="6" t="n"/>
      <c r="L1" s="72" t="n"/>
      <c r="M1" s="6" t="n"/>
      <c r="N1" s="6" t="n"/>
      <c r="O1" s="6" t="n"/>
      <c r="P1" s="73" t="n"/>
      <c r="Q1" s="75" t="n"/>
      <c r="R1" s="75" t="n"/>
      <c r="S1" s="75" t="n"/>
      <c r="T1" s="75" t="n"/>
      <c r="U1" s="75" t="n"/>
      <c r="V1" s="75" t="n"/>
    </row>
    <row r="2" ht="3" customHeight="1" s="271">
      <c r="A2" s="1" t="n"/>
      <c r="B2" s="76" t="n"/>
      <c r="C2" s="77" t="n"/>
      <c r="D2" s="78" t="n"/>
      <c r="E2" s="79" t="n"/>
      <c r="F2" s="79" t="n"/>
      <c r="G2" s="79" t="n"/>
      <c r="H2" s="79" t="n"/>
      <c r="I2" s="79" t="n"/>
      <c r="J2" s="79" t="n"/>
      <c r="K2" s="79" t="n"/>
      <c r="L2" s="79" t="n"/>
      <c r="M2" s="79" t="n"/>
      <c r="N2" s="79" t="n"/>
      <c r="O2" s="6" t="n"/>
      <c r="P2" s="73" t="n"/>
      <c r="Q2" s="75" t="n"/>
      <c r="R2" s="75" t="n"/>
      <c r="S2" s="75" t="n"/>
      <c r="T2" s="75" t="n"/>
      <c r="U2" s="75" t="n"/>
      <c r="V2" s="75" t="n"/>
    </row>
    <row r="3" ht="15.75" customHeight="1" s="271">
      <c r="A3" s="1" t="n"/>
      <c r="B3" s="10" t="inlineStr">
        <is>
          <t>Data de Análise:</t>
        </is>
      </c>
      <c r="C3" s="10" t="n"/>
      <c r="D3" s="12" t="n"/>
      <c r="E3" s="59" t="n"/>
      <c r="F3" s="59" t="n"/>
      <c r="G3" s="59" t="n"/>
      <c r="H3" s="59" t="n"/>
      <c r="I3" s="59" t="n"/>
      <c r="J3" s="59" t="n"/>
      <c r="K3" s="59" t="n"/>
      <c r="L3" s="6" t="n"/>
      <c r="M3" s="6" t="n"/>
      <c r="N3" s="6" t="n"/>
      <c r="O3" s="6" t="n"/>
      <c r="P3" s="73" t="n"/>
      <c r="Q3" s="75" t="n"/>
      <c r="R3" s="75" t="n"/>
      <c r="S3" s="75" t="n"/>
      <c r="T3" s="75" t="n"/>
      <c r="U3" s="75" t="n"/>
      <c r="V3" s="75" t="n"/>
    </row>
    <row r="4" ht="15.75" customHeight="1" s="271">
      <c r="A4" s="1" t="n"/>
      <c r="B4" s="10" t="inlineStr">
        <is>
          <t>Data do Relatório Mensal:</t>
        </is>
      </c>
      <c r="C4" s="166">
        <f>Recebíveis!L3</f>
        <v/>
      </c>
      <c r="D4" s="12" t="n"/>
      <c r="E4" s="294" t="n">
        <v>44105</v>
      </c>
      <c r="F4" s="59" t="n"/>
      <c r="G4" s="59" t="n"/>
      <c r="H4" s="59" t="n"/>
      <c r="I4" s="59" t="n"/>
      <c r="J4" s="59" t="n"/>
      <c r="K4" s="59" t="n"/>
      <c r="L4" s="6" t="n"/>
      <c r="M4" s="6" t="n"/>
      <c r="N4" s="6" t="n"/>
      <c r="O4" s="6" t="n"/>
      <c r="P4" s="73" t="n"/>
      <c r="Q4" s="75" t="n"/>
      <c r="R4" s="75" t="n"/>
      <c r="S4" s="75" t="n"/>
      <c r="T4" s="75" t="n"/>
      <c r="U4" s="75" t="n"/>
      <c r="V4" s="75" t="n"/>
    </row>
    <row r="5" ht="15.75" customHeight="1" s="271">
      <c r="A5" s="1" t="n"/>
      <c r="B5" s="57" t="n"/>
      <c r="C5" s="167">
        <f>DATE(YEAR(C4),MONTH(C4),1)</f>
        <v/>
      </c>
      <c r="D5" s="81" t="n"/>
      <c r="E5" s="6" t="n"/>
      <c r="F5" s="72" t="n"/>
      <c r="G5" s="6" t="n"/>
      <c r="H5" s="6" t="n"/>
      <c r="I5" s="6" t="n"/>
      <c r="J5" s="6" t="n"/>
      <c r="K5" s="6" t="n"/>
      <c r="L5" s="59" t="n"/>
      <c r="M5" s="6" t="n"/>
      <c r="N5" s="6" t="n"/>
      <c r="O5" s="6" t="n"/>
      <c r="P5" s="73" t="n"/>
      <c r="Q5" s="75" t="n"/>
      <c r="R5" s="75" t="n"/>
      <c r="S5" s="75" t="n"/>
      <c r="T5" s="75" t="n"/>
      <c r="U5" s="75" t="n"/>
      <c r="V5" s="75" t="n"/>
    </row>
    <row r="6" ht="22.5" customHeight="1" s="271">
      <c r="A6" s="83" t="n"/>
      <c r="B6" s="84" t="inlineStr">
        <is>
          <t>1. Recebimentos mensais da Carteira</t>
        </is>
      </c>
      <c r="C6" s="85" t="n"/>
      <c r="D6" s="86" t="n"/>
      <c r="E6" s="14" t="n"/>
      <c r="F6" s="14" t="n"/>
      <c r="G6" s="14" t="n"/>
      <c r="H6" s="14" t="n"/>
      <c r="I6" s="14" t="n"/>
      <c r="J6" s="14" t="n"/>
      <c r="K6" s="14" t="n"/>
      <c r="L6" s="85" t="n"/>
      <c r="M6" s="14" t="n"/>
      <c r="N6" s="14" t="n"/>
      <c r="O6" s="14" t="n"/>
      <c r="P6" s="87" t="n"/>
      <c r="Q6" s="74" t="inlineStr">
        <is>
          <t>Antecipação</t>
        </is>
      </c>
      <c r="R6" s="295">
        <f>D22</f>
        <v/>
      </c>
      <c r="S6" s="75" t="n"/>
      <c r="T6" s="75" t="n"/>
      <c r="U6" s="75" t="n"/>
      <c r="V6" s="75" t="n"/>
    </row>
    <row r="7" ht="15.75" customHeight="1" s="271">
      <c r="A7" s="1" t="n"/>
      <c r="B7" s="57" t="n"/>
      <c r="C7" s="58" t="n"/>
      <c r="D7" s="59" t="n"/>
      <c r="E7" s="6" t="n"/>
      <c r="F7" s="72" t="n"/>
      <c r="G7" s="6" t="n"/>
      <c r="H7" s="6" t="n"/>
      <c r="I7" s="6" t="n"/>
      <c r="J7" s="6" t="n"/>
      <c r="K7" s="6" t="n"/>
      <c r="L7" s="59" t="n"/>
      <c r="M7" s="6" t="n"/>
      <c r="N7" s="6" t="n"/>
      <c r="O7" s="6" t="n"/>
      <c r="P7" s="73" t="n"/>
      <c r="Q7" s="88" t="inlineStr">
        <is>
          <t>Recebimentos em Atraso</t>
        </is>
      </c>
      <c r="R7" s="296">
        <f>D34</f>
        <v/>
      </c>
      <c r="S7" s="75" t="n"/>
      <c r="T7" s="75" t="n"/>
      <c r="U7" s="75" t="n"/>
      <c r="V7" s="75" t="n"/>
    </row>
    <row r="8" ht="18" customHeight="1" s="271" thickBot="1">
      <c r="A8" s="1" t="n"/>
      <c r="B8" s="17" t="inlineStr">
        <is>
          <t>Recebimento Regular (em dia)1</t>
        </is>
      </c>
      <c r="C8" s="17" t="n"/>
      <c r="D8" s="90" t="n"/>
      <c r="E8" s="17" t="n"/>
      <c r="F8" s="6" t="n"/>
      <c r="G8" s="6" t="n"/>
      <c r="H8" s="6" t="n"/>
      <c r="I8" s="6" t="n"/>
      <c r="J8" s="6" t="n"/>
      <c r="K8" s="6" t="n"/>
      <c r="L8" s="72" t="n"/>
      <c r="M8" s="6" t="n"/>
      <c r="N8" s="6" t="n"/>
      <c r="O8" s="6" t="n"/>
      <c r="P8" s="73" t="n"/>
      <c r="Q8" s="74" t="inlineStr">
        <is>
          <t>Recebimentos em dia</t>
        </is>
      </c>
      <c r="R8" s="295">
        <f>D10</f>
        <v/>
      </c>
      <c r="S8" s="75" t="n"/>
      <c r="T8" s="75" t="n"/>
      <c r="U8" s="75" t="n"/>
      <c r="V8" s="75" t="n"/>
    </row>
    <row r="9" ht="15.75" customHeight="1" s="271">
      <c r="A9" s="1" t="n"/>
      <c r="B9" s="91" t="n"/>
      <c r="C9" s="275" t="inlineStr">
        <is>
          <t>Nº de Boletos</t>
        </is>
      </c>
      <c r="D9" s="297" t="inlineStr">
        <is>
          <t>Soma das Parcelas</t>
        </is>
      </c>
      <c r="E9" s="275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2" t="n"/>
      <c r="M9" s="6" t="n"/>
      <c r="N9" s="6" t="n"/>
      <c r="O9" s="6" t="n"/>
      <c r="P9" s="73" t="n"/>
      <c r="Q9" s="74" t="n"/>
      <c r="R9" s="295">
        <f>+SUM(R6:R8)</f>
        <v/>
      </c>
      <c r="S9" s="75" t="n"/>
      <c r="T9" s="75" t="n"/>
      <c r="U9" s="75" t="n"/>
      <c r="V9" s="75" t="n"/>
    </row>
    <row r="10">
      <c r="A10" s="1" t="n"/>
      <c r="B10" s="49" t="inlineStr">
        <is>
          <t xml:space="preserve">Até 5 </t>
        </is>
      </c>
      <c r="C10" s="31">
        <f>COUNTIFS(Recebimentos!X:X,"Recebimento Regular",Recebimentos!T:T,'Relatório Analítico'!C5)</f>
        <v/>
      </c>
      <c r="D10" s="298">
        <f>SUMIFS(Recebimentos!R:R,Recebimentos!T:T,'Relatório Analítico'!C5,Recebimentos!X:X,"Recebimento Regular")</f>
        <v/>
      </c>
      <c r="E10" s="94" t="n">
        <v>1</v>
      </c>
      <c r="F10" s="6" t="n"/>
      <c r="G10" s="6" t="n"/>
      <c r="H10" s="6" t="n"/>
      <c r="I10" s="6" t="n"/>
      <c r="J10" s="6" t="n"/>
      <c r="K10" s="6" t="n"/>
      <c r="L10" s="72" t="n"/>
      <c r="M10" s="6" t="n"/>
      <c r="N10" s="6" t="n"/>
      <c r="O10" s="6" t="n"/>
      <c r="P10" s="73" t="n"/>
      <c r="Q10" s="75" t="n"/>
      <c r="R10" s="75" t="n"/>
      <c r="S10" s="75" t="n"/>
      <c r="T10" s="75" t="n"/>
      <c r="U10" s="75" t="n"/>
      <c r="V10" s="75" t="n"/>
    </row>
    <row r="11" ht="18" customHeight="1" s="271">
      <c r="A11" s="1" t="n"/>
      <c r="B11" s="70" t="n"/>
      <c r="C11" s="70" t="n"/>
      <c r="D11" s="299" t="n"/>
      <c r="E11" s="6" t="n"/>
      <c r="F11" s="6" t="n"/>
      <c r="G11" s="6" t="n"/>
      <c r="H11" s="6" t="n"/>
      <c r="I11" s="6" t="n"/>
      <c r="J11" s="6" t="n"/>
      <c r="K11" s="6" t="n"/>
      <c r="L11" s="72" t="n"/>
      <c r="M11" s="6" t="n"/>
      <c r="N11" s="21" t="n"/>
      <c r="O11" s="6" t="n"/>
      <c r="P11" s="73" t="n"/>
      <c r="Q11" s="75" t="n"/>
      <c r="R11" s="75" t="n"/>
      <c r="S11" s="75" t="n"/>
      <c r="T11" s="75" t="n"/>
      <c r="U11" s="75" t="n"/>
      <c r="V11" s="75" t="n"/>
    </row>
    <row r="12" ht="15.75" customHeight="1" s="271" thickBot="1">
      <c r="A12" s="1" t="n"/>
      <c r="B12" s="17" t="inlineStr">
        <is>
          <t>Antecipação (em dias)²</t>
        </is>
      </c>
      <c r="C12" s="17" t="n"/>
      <c r="D12" s="300" t="n"/>
      <c r="E12" s="17" t="n"/>
      <c r="F12" s="6" t="n"/>
      <c r="G12" s="6" t="n"/>
      <c r="H12" s="6" t="n"/>
      <c r="I12" s="6" t="n"/>
      <c r="J12" s="6" t="n"/>
      <c r="K12" s="6" t="n"/>
      <c r="L12" s="72" t="n"/>
      <c r="M12" s="6" t="n"/>
      <c r="N12" s="6" t="n"/>
      <c r="O12" s="6" t="n"/>
      <c r="P12" s="73" t="n"/>
      <c r="Q12" s="75" t="n"/>
      <c r="R12" s="75" t="n"/>
      <c r="S12" s="75" t="n"/>
      <c r="T12" s="75" t="n"/>
      <c r="U12" s="75" t="n"/>
      <c r="V12" s="75" t="n"/>
    </row>
    <row r="13" ht="15.75" customHeight="1" s="271">
      <c r="A13" s="1" t="n"/>
      <c r="B13" s="91" t="n"/>
      <c r="C13" s="275" t="inlineStr">
        <is>
          <t>Nº de Boletos</t>
        </is>
      </c>
      <c r="D13" s="297" t="inlineStr">
        <is>
          <t>Soma das Parcelas</t>
        </is>
      </c>
      <c r="E13" s="275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2" t="n"/>
      <c r="M13" s="6" t="n"/>
      <c r="N13" s="6" t="n"/>
      <c r="O13" s="6" t="n"/>
      <c r="P13" s="73" t="n"/>
      <c r="Q13" s="75" t="n"/>
      <c r="R13" s="75" t="n"/>
      <c r="S13" s="75" t="n"/>
      <c r="T13" s="75" t="n"/>
      <c r="U13" s="75" t="n"/>
      <c r="V13" s="75" t="n"/>
    </row>
    <row r="14">
      <c r="A14" s="1">
        <f>B$12&amp;$B14&amp;$D$5</f>
        <v/>
      </c>
      <c r="B14" s="49" t="inlineStr">
        <is>
          <t>Até 15</t>
        </is>
      </c>
      <c r="C14" s="31">
        <f>COUNTIFS(Recebimentos!X:X,"Antecipação",Recebimentos!Y:Y,'Relatório Analítico'!B14)</f>
        <v/>
      </c>
      <c r="D14" s="301">
        <f>SUMIFS(Recebimentos!R:R,Recebimentos!X:X,"Antecipação",Recebimentos!Y:Y,'Relatório Analítico'!B14)</f>
        <v/>
      </c>
      <c r="E14" s="94">
        <f>IFERROR(D14/$D$22,0)</f>
        <v/>
      </c>
      <c r="F14" s="6" t="n"/>
      <c r="G14" s="6" t="n"/>
      <c r="H14" s="6" t="n"/>
      <c r="I14" s="6" t="n"/>
      <c r="J14" s="6" t="n"/>
      <c r="K14" s="6" t="n"/>
      <c r="L14" s="72" t="n"/>
      <c r="M14" s="6" t="n"/>
      <c r="N14" s="6" t="n"/>
      <c r="O14" s="6" t="n"/>
      <c r="P14" s="73" t="n"/>
      <c r="Q14" s="75" t="n"/>
      <c r="R14" s="75" t="n"/>
      <c r="S14" s="75" t="n"/>
      <c r="T14" s="75" t="n"/>
      <c r="U14" s="75" t="n"/>
      <c r="V14" s="75" t="n"/>
    </row>
    <row r="15">
      <c r="A15" s="1">
        <f>B$12&amp;$B15&amp;$D$5</f>
        <v/>
      </c>
      <c r="B15" s="39" t="inlineStr">
        <is>
          <t>Entre 15 e 30</t>
        </is>
      </c>
      <c r="C15" s="98">
        <f>COUNTIFS(Recebimentos!X:X,"Antecipação",Recebimentos!Y:Y,'Relatório Analítico'!B15)</f>
        <v/>
      </c>
      <c r="D15" s="302">
        <f>SUMIFS(Recebimentos!R:R,Recebimentos!X:X,"Antecipação",Recebimentos!Y:Y,'Relatório Analítico'!B15)</f>
        <v/>
      </c>
      <c r="E15" s="100">
        <f>IFERROR(D15/$D$22,0)</f>
        <v/>
      </c>
      <c r="F15" s="6" t="n"/>
      <c r="G15" s="6" t="n"/>
      <c r="H15" s="6" t="n"/>
      <c r="I15" s="6" t="n"/>
      <c r="J15" s="6" t="n"/>
      <c r="K15" s="6" t="n"/>
      <c r="L15" s="72" t="n"/>
      <c r="M15" s="6" t="n"/>
      <c r="N15" s="6" t="n"/>
      <c r="O15" s="6" t="n"/>
      <c r="P15" s="73" t="n"/>
      <c r="Q15" s="75" t="n"/>
      <c r="R15" s="75" t="n"/>
      <c r="S15" s="75" t="n"/>
      <c r="T15" s="75" t="n"/>
      <c r="U15" s="75" t="n"/>
      <c r="V15" s="75" t="n"/>
    </row>
    <row r="16">
      <c r="A16" s="1">
        <f>B$12&amp;$B16&amp;$D$5</f>
        <v/>
      </c>
      <c r="B16" s="49" t="inlineStr">
        <is>
          <t>Entre 30 e 60</t>
        </is>
      </c>
      <c r="C16" s="31">
        <f>COUNTIFS(Recebimentos!X:X,"Antecipação",Recebimentos!Y:Y,'Relatório Analítico'!B16)</f>
        <v/>
      </c>
      <c r="D16" s="301">
        <f>SUMIFS(Recebimentos!R:R,Recebimentos!X:X,"Antecipação",Recebimentos!Y:Y,'Relatório Analítico'!B16)</f>
        <v/>
      </c>
      <c r="E16" s="94">
        <f>IFERROR(D16/$D$22,0)</f>
        <v/>
      </c>
      <c r="F16" s="6" t="n"/>
      <c r="G16" s="6" t="n"/>
      <c r="H16" s="6" t="n"/>
      <c r="I16" s="6" t="n"/>
      <c r="J16" s="6" t="n"/>
      <c r="K16" s="6" t="n"/>
      <c r="L16" s="72" t="n"/>
      <c r="M16" s="6" t="n"/>
      <c r="N16" s="6" t="n"/>
      <c r="O16" s="6" t="n"/>
      <c r="P16" s="73" t="n"/>
      <c r="Q16" s="75" t="n"/>
      <c r="R16" s="75" t="n"/>
      <c r="S16" s="75" t="n"/>
      <c r="T16" s="75" t="n"/>
      <c r="U16" s="75" t="n"/>
      <c r="V16" s="75" t="n"/>
    </row>
    <row r="17">
      <c r="A17" s="1">
        <f>B$12&amp;$B17&amp;$D$5</f>
        <v/>
      </c>
      <c r="B17" s="39" t="inlineStr">
        <is>
          <t>Entre 60 e 90</t>
        </is>
      </c>
      <c r="C17" s="98">
        <f>COUNTIFS(Recebimentos!X:X,"Antecipação",Recebimentos!Y:Y,'Relatório Analítico'!B17)</f>
        <v/>
      </c>
      <c r="D17" s="302">
        <f>SUMIFS(Recebimentos!R:R,Recebimentos!X:X,"Antecipação",Recebimentos!Y:Y,'Relatório Analítico'!B17)</f>
        <v/>
      </c>
      <c r="E17" s="100">
        <f>IFERROR(D17/$D$22,0)</f>
        <v/>
      </c>
      <c r="F17" s="6" t="n"/>
      <c r="G17" s="6" t="n"/>
      <c r="H17" s="6" t="n"/>
      <c r="I17" s="6" t="n"/>
      <c r="J17" s="6" t="n"/>
      <c r="K17" s="6" t="n"/>
      <c r="L17" s="72" t="n"/>
      <c r="M17" s="6" t="n"/>
      <c r="N17" s="6" t="n"/>
      <c r="O17" s="6" t="n"/>
      <c r="P17" s="73" t="n"/>
      <c r="Q17" s="75" t="n"/>
      <c r="R17" s="75" t="n"/>
      <c r="S17" s="75" t="n"/>
      <c r="T17" s="75" t="n"/>
      <c r="U17" s="75" t="n"/>
      <c r="V17" s="75" t="n"/>
    </row>
    <row r="18">
      <c r="A18" s="1">
        <f>B$12&amp;$B18&amp;$D$5</f>
        <v/>
      </c>
      <c r="B18" s="49" t="inlineStr">
        <is>
          <t>Entre 90 e 120</t>
        </is>
      </c>
      <c r="C18" s="31">
        <f>COUNTIFS(Recebimentos!X:X,"Antecipação",Recebimentos!Y:Y,'Relatório Analítico'!B18)</f>
        <v/>
      </c>
      <c r="D18" s="301">
        <f>SUMIFS(Recebimentos!R:R,Recebimentos!X:X,"Antecipação",Recebimentos!Y:Y,'Relatório Analítico'!B18)</f>
        <v/>
      </c>
      <c r="E18" s="94">
        <f>IFERROR(D18/$D$22,0)</f>
        <v/>
      </c>
      <c r="F18" s="6" t="n"/>
      <c r="G18" s="6" t="n"/>
      <c r="H18" s="6" t="n"/>
      <c r="I18" s="6" t="n"/>
      <c r="J18" s="6" t="n"/>
      <c r="K18" s="6" t="n"/>
      <c r="L18" s="72" t="n"/>
      <c r="M18" s="6" t="n"/>
      <c r="N18" s="6" t="n"/>
      <c r="O18" s="6" t="n"/>
      <c r="P18" s="73" t="n"/>
      <c r="Q18" s="75" t="n"/>
      <c r="R18" s="75" t="n"/>
      <c r="S18" s="75" t="n"/>
      <c r="T18" s="75" t="n"/>
      <c r="U18" s="75" t="n"/>
      <c r="V18" s="75" t="n"/>
    </row>
    <row r="19">
      <c r="A19" s="1">
        <f>B$12&amp;$B19&amp;$D$5</f>
        <v/>
      </c>
      <c r="B19" s="39" t="inlineStr">
        <is>
          <t>Entre 120 e 150</t>
        </is>
      </c>
      <c r="C19" s="98">
        <f>COUNTIFS(Recebimentos!X:X,"Antecipação",Recebimentos!Y:Y,'Relatório Analítico'!B19)</f>
        <v/>
      </c>
      <c r="D19" s="302">
        <f>SUMIFS(Recebimentos!R:R,Recebimentos!X:X,"Antecipação",Recebimentos!Y:Y,'Relatório Analítico'!B19)</f>
        <v/>
      </c>
      <c r="E19" s="100">
        <f>IFERROR(D19/$D$22,0)</f>
        <v/>
      </c>
      <c r="F19" s="6" t="n"/>
      <c r="G19" s="6" t="n"/>
      <c r="H19" s="6" t="n"/>
      <c r="I19" s="6" t="n"/>
      <c r="J19" s="6" t="n"/>
      <c r="K19" s="6" t="n"/>
      <c r="L19" s="72" t="n"/>
      <c r="M19" s="6" t="n"/>
      <c r="N19" s="6" t="n"/>
      <c r="O19" s="6" t="n"/>
      <c r="P19" s="73" t="n"/>
      <c r="Q19" s="75" t="n"/>
      <c r="R19" s="75" t="n"/>
      <c r="S19" s="75" t="n"/>
      <c r="T19" s="75" t="n"/>
      <c r="U19" s="75" t="n"/>
      <c r="V19" s="75" t="n"/>
    </row>
    <row r="20">
      <c r="A20" s="1">
        <f>B$12&amp;$B20&amp;$D$5</f>
        <v/>
      </c>
      <c r="B20" s="49" t="inlineStr">
        <is>
          <t>Entre 150 e 180</t>
        </is>
      </c>
      <c r="C20" s="31">
        <f>COUNTIFS(Recebimentos!X:X,"Antecipação",Recebimentos!Y:Y,'Relatório Analítico'!B20)</f>
        <v/>
      </c>
      <c r="D20" s="301">
        <f>SUMIFS(Recebimentos!R:R,Recebimentos!X:X,"Antecipação",Recebimentos!Y:Y,'Relatório Analítico'!B20)</f>
        <v/>
      </c>
      <c r="E20" s="94">
        <f>IFERROR(D20/$D$22,0)</f>
        <v/>
      </c>
      <c r="F20" s="6" t="n"/>
      <c r="G20" s="6" t="n"/>
      <c r="H20" s="6" t="n"/>
      <c r="I20" s="6" t="n"/>
      <c r="J20" s="303" t="n"/>
      <c r="K20" s="6" t="n"/>
      <c r="L20" s="72" t="n"/>
      <c r="M20" s="6" t="n"/>
      <c r="N20" s="6" t="n"/>
      <c r="O20" s="6" t="n"/>
      <c r="P20" s="73" t="n"/>
      <c r="Q20" s="75" t="n"/>
      <c r="R20" s="75" t="n"/>
      <c r="S20" s="75" t="n"/>
      <c r="T20" s="75" t="n"/>
      <c r="U20" s="75" t="n"/>
      <c r="V20" s="75" t="n"/>
    </row>
    <row r="21" ht="15.75" customHeight="1" s="271">
      <c r="A21" s="1">
        <f>B$12&amp;$B21&amp;$D$5</f>
        <v/>
      </c>
      <c r="B21" s="39" t="inlineStr">
        <is>
          <t>Superior a 180</t>
        </is>
      </c>
      <c r="C21" s="98">
        <f>COUNTIFS(Recebimentos!X:X,"Antecipação",Recebimentos!Y:Y,'Relatório Analítico'!B21)</f>
        <v/>
      </c>
      <c r="D21" s="302">
        <f>SUMIFS(Recebimentos!R:R,Recebimentos!X:X,"Antecipação",Recebimentos!Y:Y,'Relatório Analítico'!B21)</f>
        <v/>
      </c>
      <c r="E21" s="100">
        <f>IFERROR(D21/$D$22,0)</f>
        <v/>
      </c>
      <c r="F21" s="6" t="n"/>
      <c r="G21" s="6" t="n"/>
      <c r="H21" s="6" t="n"/>
      <c r="I21" s="6" t="n"/>
      <c r="J21" s="303" t="n"/>
      <c r="K21" s="6" t="n"/>
      <c r="L21" s="72" t="n"/>
      <c r="M21" s="6" t="n"/>
      <c r="N21" s="6" t="n"/>
      <c r="O21" s="6" t="n"/>
      <c r="P21" s="73" t="n"/>
      <c r="Q21" s="75" t="n"/>
      <c r="R21" s="75" t="n"/>
      <c r="S21" s="75" t="n"/>
      <c r="T21" s="75" t="n"/>
      <c r="U21" s="75" t="n"/>
      <c r="V21" s="75" t="n"/>
    </row>
    <row r="22" ht="18" customHeight="1" s="271">
      <c r="A22" s="1">
        <f>B$12&amp;$B22&amp;$D$5</f>
        <v/>
      </c>
      <c r="B22" s="54" t="inlineStr">
        <is>
          <t>Total em antecipação</t>
        </is>
      </c>
      <c r="C22" s="102">
        <f>SUM(C14:C21)</f>
        <v/>
      </c>
      <c r="D22" s="304">
        <f>SUM(D14:D21)</f>
        <v/>
      </c>
      <c r="E22" s="104">
        <f>IFERROR(D22/$D$22,0)</f>
        <v/>
      </c>
      <c r="F22" s="6" t="n"/>
      <c r="G22" s="6" t="n"/>
      <c r="H22" s="6" t="n"/>
      <c r="I22" s="6" t="n"/>
      <c r="J22" s="303" t="n"/>
      <c r="K22" s="6" t="n"/>
      <c r="L22" s="72" t="n"/>
      <c r="M22" s="6" t="n"/>
      <c r="N22" s="6" t="n"/>
      <c r="O22" s="6" t="n"/>
      <c r="P22" s="73" t="n"/>
      <c r="Q22" s="75" t="n"/>
      <c r="R22" s="75" t="n"/>
      <c r="S22" s="75" t="n"/>
      <c r="T22" s="75" t="n"/>
      <c r="U22" s="75" t="n"/>
      <c r="V22" s="75" t="n"/>
    </row>
    <row r="23" ht="18" customHeight="1" s="271">
      <c r="A23" s="1" t="n"/>
      <c r="B23" s="105" t="n"/>
      <c r="C23" s="106" t="n"/>
      <c r="D23" s="305" t="n"/>
      <c r="E23" s="107" t="n"/>
      <c r="F23" s="6" t="n"/>
      <c r="G23" s="6" t="n"/>
      <c r="H23" s="6" t="n"/>
      <c r="I23" s="6" t="n"/>
      <c r="J23" s="6" t="n"/>
      <c r="K23" s="6" t="n"/>
      <c r="L23" s="72" t="n"/>
      <c r="M23" s="6" t="n"/>
      <c r="N23" s="6" t="n"/>
      <c r="O23" s="6" t="n"/>
      <c r="P23" s="73" t="n"/>
      <c r="Q23" s="75" t="n"/>
      <c r="R23" s="75" t="n"/>
      <c r="S23" s="75" t="n"/>
      <c r="T23" s="75" t="n"/>
      <c r="U23" s="75" t="n"/>
      <c r="V23" s="75" t="n"/>
    </row>
    <row r="24" ht="15.75" customHeight="1" s="271" thickBot="1">
      <c r="A24" s="1" t="n"/>
      <c r="B24" s="17" t="inlineStr">
        <is>
          <t>Recebimento em Atraso (em dias)³</t>
        </is>
      </c>
      <c r="C24" s="17" t="n"/>
      <c r="D24" s="300" t="n"/>
      <c r="E24" s="17" t="n"/>
      <c r="F24" s="6" t="n"/>
      <c r="G24" s="6" t="n"/>
      <c r="H24" s="6" t="n"/>
      <c r="I24" s="6" t="n"/>
      <c r="J24" s="6" t="n"/>
      <c r="K24" s="6" t="n"/>
      <c r="L24" s="72" t="n"/>
      <c r="M24" s="6" t="n"/>
      <c r="N24" s="6" t="n"/>
      <c r="O24" s="6" t="n"/>
      <c r="P24" s="73" t="n"/>
      <c r="Q24" s="75" t="n"/>
      <c r="R24" s="75" t="n"/>
      <c r="S24" s="75" t="n"/>
      <c r="T24" s="75" t="n"/>
      <c r="U24" s="75" t="n"/>
      <c r="V24" s="75" t="n"/>
    </row>
    <row r="25" ht="15.75" customHeight="1" s="271">
      <c r="A25" s="1" t="n"/>
      <c r="B25" s="91" t="n"/>
      <c r="C25" s="275" t="inlineStr">
        <is>
          <t>Nº de Boletos</t>
        </is>
      </c>
      <c r="D25" s="297" t="inlineStr">
        <is>
          <t>Soma das Parcelas</t>
        </is>
      </c>
      <c r="E25" s="275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2" t="n"/>
      <c r="M25" s="6" t="n"/>
      <c r="N25" s="6" t="n"/>
      <c r="O25" s="6" t="n"/>
      <c r="P25" s="73" t="n"/>
      <c r="Q25" s="75" t="n"/>
      <c r="R25" s="75" t="n"/>
      <c r="S25" s="75" t="n"/>
      <c r="T25" s="75" t="n"/>
      <c r="U25" s="75" t="n"/>
      <c r="V25" s="75" t="n"/>
    </row>
    <row r="26" ht="15.75" customHeight="1" s="271">
      <c r="A26" s="1">
        <f>B$24&amp;$B26&amp;$D$5</f>
        <v/>
      </c>
      <c r="B26" s="49" t="inlineStr">
        <is>
          <t>Até 15</t>
        </is>
      </c>
      <c r="C26" s="31">
        <f>COUNTIFS(Recebimentos!X:X,"Recebimento em Atraso",Recebimentos!Y:Y,'Relatório Analítico'!B26)</f>
        <v/>
      </c>
      <c r="D26" s="301">
        <f>SUMIFS(Recebimentos!R:R,Recebimentos!X:X,"Recebimento em Atraso",Recebimentos!Y:Y,'Relatório Analítico'!B26)</f>
        <v/>
      </c>
      <c r="E26" s="94">
        <f>IFERROR(D26/$D$34,0)</f>
        <v/>
      </c>
      <c r="F26" s="6" t="n"/>
      <c r="G26" s="6" t="n"/>
      <c r="H26" s="6" t="n"/>
      <c r="I26" s="6" t="n"/>
      <c r="J26" s="6" t="n"/>
      <c r="K26" s="6" t="n"/>
      <c r="L26" s="72" t="n"/>
      <c r="M26" s="6" t="n"/>
      <c r="N26" s="6" t="n"/>
      <c r="O26" s="6" t="n"/>
      <c r="P26" s="73" t="n"/>
      <c r="Q26" s="75" t="n"/>
      <c r="R26" s="75" t="n"/>
      <c r="S26" s="75" t="n"/>
      <c r="T26" s="75" t="n"/>
      <c r="U26" s="75" t="n"/>
      <c r="V26" s="75" t="n"/>
    </row>
    <row r="27" ht="15.75" customHeight="1" s="271">
      <c r="A27" s="1">
        <f>B$24&amp;$B27&amp;$D$5</f>
        <v/>
      </c>
      <c r="B27" s="39" t="inlineStr">
        <is>
          <t>Entre 15 e 30</t>
        </is>
      </c>
      <c r="C27" s="98">
        <f>COUNTIFS(Recebimentos!X:X,"Recebimento em Atraso",Recebimentos!Y:Y,'Relatório Analítico'!B27)</f>
        <v/>
      </c>
      <c r="D27" s="302">
        <f>SUMIFS(Recebimentos!R:R,Recebimentos!X:X,"Recebimento em Atraso",Recebimentos!Y:Y,'Relatório Analítico'!B27)</f>
        <v/>
      </c>
      <c r="E27" s="100">
        <f>IFERROR(D27/$D$34,0)</f>
        <v/>
      </c>
      <c r="F27" s="6" t="n"/>
      <c r="G27" s="6" t="n"/>
      <c r="H27" s="6" t="n"/>
      <c r="I27" s="6" t="n"/>
      <c r="J27" s="6" t="n"/>
      <c r="K27" s="6" t="n"/>
      <c r="L27" s="72" t="n"/>
      <c r="M27" s="6" t="n"/>
      <c r="N27" s="6" t="n"/>
      <c r="O27" s="6" t="n"/>
      <c r="P27" s="73" t="n"/>
      <c r="Q27" s="75" t="n"/>
      <c r="R27" s="75" t="n"/>
      <c r="S27" s="75" t="n"/>
      <c r="T27" s="75" t="n"/>
      <c r="U27" s="75" t="n"/>
      <c r="V27" s="75" t="n"/>
    </row>
    <row r="28" ht="15.75" customHeight="1" s="271">
      <c r="A28" s="1">
        <f>B$24&amp;$B28&amp;$D$5</f>
        <v/>
      </c>
      <c r="B28" s="49" t="inlineStr">
        <is>
          <t>Entre 30 e 60</t>
        </is>
      </c>
      <c r="C28" s="31">
        <f>COUNTIFS(Recebimentos!X:X,"Recebimento em Atraso",Recebimentos!Y:Y,'Relatório Analítico'!B28)</f>
        <v/>
      </c>
      <c r="D28" s="301">
        <f>SUMIFS(Recebimentos!R:R,Recebimentos!X:X,"Recebimento em Atraso",Recebimentos!Y:Y,'Relatório Analítico'!B28)</f>
        <v/>
      </c>
      <c r="E28" s="94">
        <f>IFERROR(D28/$D$34,0)</f>
        <v/>
      </c>
      <c r="F28" s="6" t="n"/>
      <c r="G28" s="6" t="n"/>
      <c r="H28" s="6" t="n"/>
      <c r="I28" s="6" t="n"/>
      <c r="J28" s="6" t="n"/>
      <c r="K28" s="6" t="n"/>
      <c r="L28" s="72" t="n"/>
      <c r="M28" s="6" t="n"/>
      <c r="N28" s="6" t="n"/>
      <c r="O28" s="6" t="n"/>
      <c r="P28" s="73" t="n"/>
      <c r="Q28" s="75" t="n"/>
      <c r="R28" s="75" t="n"/>
      <c r="S28" s="75" t="n"/>
      <c r="T28" s="75" t="n"/>
      <c r="U28" s="75" t="n"/>
      <c r="V28" s="75" t="n"/>
    </row>
    <row r="29" ht="15.75" customHeight="1" s="271">
      <c r="A29" s="1">
        <f>B$24&amp;$B29&amp;$D$5</f>
        <v/>
      </c>
      <c r="B29" s="39" t="inlineStr">
        <is>
          <t>Entre 60 e 90</t>
        </is>
      </c>
      <c r="C29" s="98">
        <f>COUNTIFS(Recebimentos!X:X,"Recebimento em Atraso",Recebimentos!Y:Y,'Relatório Analítico'!B29)</f>
        <v/>
      </c>
      <c r="D29" s="302">
        <f>SUMIFS(Recebimentos!R:R,Recebimentos!X:X,"Recebimento em Atraso",Recebimentos!Y:Y,'Relatório Analítico'!B29)</f>
        <v/>
      </c>
      <c r="E29" s="100">
        <f>IFERROR(D29/$D$34,0)</f>
        <v/>
      </c>
      <c r="F29" s="6" t="n"/>
      <c r="G29" s="6" t="n"/>
      <c r="H29" s="6" t="n"/>
      <c r="I29" s="6" t="n"/>
      <c r="J29" s="6" t="n"/>
      <c r="K29" s="6" t="n"/>
      <c r="L29" s="72" t="n"/>
      <c r="M29" s="6" t="n"/>
      <c r="N29" s="6" t="n"/>
      <c r="O29" s="6" t="n"/>
      <c r="P29" s="73" t="n"/>
      <c r="Q29" s="75" t="n"/>
      <c r="R29" s="75" t="n"/>
      <c r="S29" s="75" t="n"/>
      <c r="T29" s="75" t="n"/>
      <c r="U29" s="75" t="n"/>
      <c r="V29" s="75" t="n"/>
    </row>
    <row r="30" ht="15.75" customHeight="1" s="271">
      <c r="A30" s="1">
        <f>B$24&amp;$B30&amp;$D$5</f>
        <v/>
      </c>
      <c r="B30" s="49" t="inlineStr">
        <is>
          <t>Entre 90 e 120</t>
        </is>
      </c>
      <c r="C30" s="31">
        <f>COUNTIFS(Recebimentos!X:X,"Recebimento em Atraso",Recebimentos!Y:Y,'Relatório Analítico'!B30)</f>
        <v/>
      </c>
      <c r="D30" s="301">
        <f>SUMIFS(Recebimentos!R:R,Recebimentos!X:X,"Recebimento em Atraso",Recebimentos!Y:Y,'Relatório Analítico'!B30)</f>
        <v/>
      </c>
      <c r="E30" s="94">
        <f>IFERROR(D30/$D$34,0)</f>
        <v/>
      </c>
      <c r="F30" s="2" t="n"/>
      <c r="G30" s="15" t="n"/>
      <c r="H30" s="15" t="n"/>
      <c r="I30" s="15" t="n"/>
      <c r="J30" s="15" t="n"/>
      <c r="K30" s="15" t="n"/>
      <c r="L30" s="72" t="n"/>
      <c r="M30" s="6" t="n"/>
      <c r="N30" s="6" t="n"/>
      <c r="O30" s="6" t="n"/>
      <c r="P30" s="73" t="n"/>
      <c r="Q30" s="75" t="n"/>
      <c r="R30" s="75" t="n"/>
      <c r="S30" s="75" t="n"/>
      <c r="T30" s="75" t="n"/>
      <c r="U30" s="75" t="n"/>
      <c r="V30" s="75" t="n"/>
    </row>
    <row r="31" ht="15.75" customHeight="1" s="271">
      <c r="A31" s="1">
        <f>B$24&amp;$B31&amp;$D$5</f>
        <v/>
      </c>
      <c r="B31" s="39" t="inlineStr">
        <is>
          <t>Entre 120 e 150</t>
        </is>
      </c>
      <c r="C31" s="98">
        <f>COUNTIFS(Recebimentos!X:X,"Recebimento em Atraso",Recebimentos!Y:Y,'Relatório Analítico'!B31)</f>
        <v/>
      </c>
      <c r="D31" s="302">
        <f>SUMIFS(Recebimentos!R:R,Recebimentos!X:X,"Recebimento em Atraso",Recebimentos!Y:Y,'Relatório Analítico'!B31)</f>
        <v/>
      </c>
      <c r="E31" s="100">
        <f>IFERROR(D31/$D$34,0)</f>
        <v/>
      </c>
      <c r="F31" s="6" t="n"/>
      <c r="G31" s="15" t="n"/>
      <c r="H31" s="169" t="n"/>
      <c r="I31" s="169" t="n"/>
      <c r="J31" s="169" t="n"/>
      <c r="K31" s="169" t="n"/>
      <c r="L31" s="72" t="n"/>
      <c r="M31" s="6" t="n"/>
      <c r="N31" s="6" t="n"/>
      <c r="O31" s="6" t="n"/>
      <c r="P31" s="73" t="n"/>
      <c r="Q31" s="75" t="n"/>
      <c r="R31" s="75" t="n"/>
      <c r="S31" s="75" t="n"/>
      <c r="T31" s="75" t="n"/>
      <c r="U31" s="75" t="n"/>
      <c r="V31" s="75" t="n"/>
    </row>
    <row r="32" ht="15.75" customHeight="1" s="271">
      <c r="A32" s="1" t="n"/>
      <c r="B32" s="49" t="inlineStr">
        <is>
          <t>Entre 150 e 180</t>
        </is>
      </c>
      <c r="C32" s="31">
        <f>COUNTIFS(Recebimentos!X:X,"Recebimento em Atraso",Recebimentos!Y:Y,'Relatório Analítico'!B32)</f>
        <v/>
      </c>
      <c r="D32" s="301">
        <f>SUMIFS(Recebimentos!R:R,Recebimentos!X:X,"Recebimento em Atraso",Recebimentos!Y:Y,'Relatório Analítico'!B32)</f>
        <v/>
      </c>
      <c r="E32" s="94">
        <f>IFERROR(D32/$D$34,0)</f>
        <v/>
      </c>
      <c r="F32" s="2" t="n"/>
      <c r="G32" s="15" t="n"/>
      <c r="H32" s="15" t="n"/>
      <c r="I32" s="15" t="n"/>
      <c r="J32" s="169" t="n"/>
      <c r="K32" s="169" t="n"/>
      <c r="L32" s="72" t="n"/>
      <c r="M32" s="6" t="n"/>
      <c r="N32" s="6" t="n"/>
      <c r="O32" s="6" t="n"/>
      <c r="P32" s="73" t="n"/>
      <c r="Q32" s="75" t="n"/>
      <c r="R32" s="75" t="n"/>
      <c r="S32" s="75" t="n"/>
      <c r="T32" s="75" t="n"/>
      <c r="U32" s="75" t="n"/>
      <c r="V32" s="75" t="n"/>
    </row>
    <row r="33" ht="15.75" customHeight="1" s="271">
      <c r="A33" s="1">
        <f>B$24&amp;$B33&amp;$D$5</f>
        <v/>
      </c>
      <c r="B33" s="39" t="inlineStr">
        <is>
          <t>Superior a 180</t>
        </is>
      </c>
      <c r="C33" s="98">
        <f>COUNTIFS(Recebimentos!X:X,"Recebimento em Atraso",Recebimentos!Y:Y,'Relatório Analítico'!B33)</f>
        <v/>
      </c>
      <c r="D33" s="302">
        <f>SUMIFS(Recebimentos!R:R,Recebimentos!X:X,"Recebimento em Atraso",Recebimentos!Y:Y,'Relatório Analítico'!B33)</f>
        <v/>
      </c>
      <c r="E33" s="100">
        <f>IFERROR(D33/$D$34,0)</f>
        <v/>
      </c>
      <c r="F33" s="6" t="n"/>
      <c r="G33" s="170" t="n"/>
      <c r="H33" s="171" t="n"/>
      <c r="I33" s="172" t="n"/>
      <c r="J33" s="306" t="n"/>
      <c r="K33" s="171" t="n"/>
      <c r="L33" s="72" t="n"/>
      <c r="M33" s="6" t="n"/>
      <c r="N33" s="6" t="n"/>
      <c r="O33" s="6" t="n"/>
      <c r="P33" s="73" t="n"/>
      <c r="Q33" s="75" t="n"/>
      <c r="R33" s="75" t="n"/>
      <c r="S33" s="75" t="n"/>
      <c r="T33" s="75" t="n"/>
      <c r="U33" s="75" t="n"/>
      <c r="V33" s="75" t="n"/>
    </row>
    <row r="34" ht="15.75" customHeight="1" s="271">
      <c r="A34" s="1">
        <f>B$24&amp;$B34&amp;$D$5</f>
        <v/>
      </c>
      <c r="B34" s="54" t="inlineStr">
        <is>
          <t>Total recebido em Atraso</t>
        </is>
      </c>
      <c r="C34" s="102">
        <f>SUM(C26:C33)</f>
        <v/>
      </c>
      <c r="D34" s="304">
        <f>SUM(D26:D33)</f>
        <v/>
      </c>
      <c r="E34" s="104">
        <f>IFERROR(D34/$D$34,0)</f>
        <v/>
      </c>
      <c r="F34" s="6" t="n"/>
      <c r="G34" s="55" t="n"/>
      <c r="H34" s="108" t="n"/>
      <c r="I34" s="109" t="n"/>
      <c r="J34" s="307" t="n"/>
      <c r="K34" s="108" t="n"/>
      <c r="L34" s="72" t="n"/>
      <c r="M34" s="6" t="n"/>
      <c r="N34" s="6" t="n"/>
      <c r="O34" s="6" t="n"/>
      <c r="P34" s="73" t="n"/>
      <c r="Q34" s="75" t="n"/>
      <c r="R34" s="75" t="n"/>
      <c r="S34" s="75" t="n"/>
      <c r="T34" s="75" t="n"/>
      <c r="U34" s="75" t="n"/>
      <c r="V34" s="75" t="n"/>
    </row>
    <row r="35" ht="15.75" customHeight="1" s="271">
      <c r="A35" s="1">
        <f>B$24&amp;$B35&amp;$D$5</f>
        <v/>
      </c>
      <c r="B35" s="111" t="n"/>
      <c r="C35" s="111" t="n"/>
      <c r="D35" s="305" t="n"/>
      <c r="E35" s="113" t="n"/>
      <c r="F35" s="114" t="n"/>
      <c r="G35" s="55" t="n"/>
      <c r="H35" s="108" t="n"/>
      <c r="I35" s="109" t="n"/>
      <c r="J35" s="307" t="n"/>
      <c r="K35" s="108" t="n"/>
      <c r="L35" s="72" t="n"/>
      <c r="M35" s="6" t="n"/>
      <c r="N35" s="6" t="n"/>
      <c r="O35" s="6" t="n"/>
      <c r="P35" s="73" t="n"/>
      <c r="Q35" s="75" t="n"/>
      <c r="R35" s="75" t="n"/>
      <c r="S35" s="75" t="n"/>
      <c r="T35" s="75" t="n"/>
      <c r="U35" s="75" t="n"/>
      <c r="V35" s="75" t="n"/>
    </row>
    <row r="36" ht="15.75" customHeight="1" s="271">
      <c r="A36" s="1" t="n"/>
      <c r="B36" s="111" t="n"/>
      <c r="C36" s="111" t="n"/>
      <c r="D36" s="305" t="n"/>
      <c r="E36" s="113" t="n"/>
      <c r="F36" s="308" t="n"/>
      <c r="G36" s="55" t="n"/>
      <c r="H36" s="108" t="n"/>
      <c r="I36" s="109" t="n"/>
      <c r="J36" s="307" t="n"/>
      <c r="K36" s="108" t="n"/>
      <c r="L36" s="72" t="n"/>
      <c r="M36" s="6" t="n"/>
      <c r="N36" s="6" t="n"/>
      <c r="O36" s="6" t="n"/>
      <c r="P36" s="73" t="n"/>
      <c r="Q36" s="75" t="n"/>
      <c r="R36" s="75" t="n"/>
      <c r="S36" s="75" t="n"/>
      <c r="T36" s="75" t="n"/>
      <c r="U36" s="75" t="n"/>
      <c r="V36" s="75" t="n"/>
    </row>
    <row r="37" ht="16.5" customHeight="1" s="271" thickBot="1">
      <c r="A37" s="1" t="n"/>
      <c r="B37" s="111" t="n"/>
      <c r="C37" s="6" t="n"/>
      <c r="D37" s="309" t="n"/>
      <c r="E37" s="6" t="n"/>
      <c r="F37" s="310" t="n"/>
      <c r="G37" s="55" t="n"/>
      <c r="H37" s="108" t="n"/>
      <c r="I37" s="109" t="n"/>
      <c r="J37" s="307" t="n"/>
      <c r="K37" s="108" t="n"/>
      <c r="L37" s="72" t="n"/>
      <c r="M37" s="6" t="n"/>
      <c r="N37" s="6" t="n"/>
      <c r="O37" s="6" t="n"/>
      <c r="P37" s="73" t="n"/>
      <c r="Q37" s="75" t="n"/>
      <c r="R37" s="75" t="n"/>
      <c r="S37" s="75" t="n"/>
      <c r="T37" s="75" t="n"/>
      <c r="U37" s="75" t="n"/>
      <c r="V37" s="75" t="n"/>
    </row>
    <row r="38" ht="21" customHeight="1" s="271" thickTop="1">
      <c r="A38" s="1" t="n"/>
      <c r="B38" s="118" t="inlineStr">
        <is>
          <t>Total Recebido (1+2+3):</t>
        </is>
      </c>
      <c r="C38" s="119" t="n"/>
      <c r="D38" s="311">
        <f>D34+D22+D10</f>
        <v/>
      </c>
      <c r="E38" s="121" t="n"/>
      <c r="F38" s="122" t="n"/>
      <c r="G38" s="55" t="n"/>
      <c r="H38" s="108" t="n"/>
      <c r="I38" s="109" t="n"/>
      <c r="J38" s="307" t="n"/>
      <c r="K38" s="108" t="n"/>
      <c r="L38" s="72" t="n"/>
      <c r="M38" s="6" t="n"/>
      <c r="N38" s="6" t="n"/>
      <c r="O38" s="6" t="n"/>
      <c r="P38" s="73" t="n"/>
      <c r="Q38" s="75" t="n"/>
      <c r="R38" s="75" t="n"/>
      <c r="S38" s="75" t="n"/>
      <c r="T38" s="75" t="n"/>
      <c r="U38" s="75" t="n"/>
      <c r="V38" s="75" t="n"/>
    </row>
    <row r="39" ht="15.75" customHeight="1" s="271">
      <c r="A39" s="1" t="n"/>
      <c r="B39" s="123" t="n"/>
      <c r="C39" s="124" t="n"/>
      <c r="D39" s="305" t="n"/>
      <c r="E39" s="124" t="n"/>
      <c r="F39" s="72" t="n"/>
      <c r="G39" s="55" t="n"/>
      <c r="H39" s="108" t="n"/>
      <c r="I39" s="109" t="n"/>
      <c r="J39" s="307" t="n"/>
      <c r="K39" s="108" t="n"/>
      <c r="L39" s="312" t="n"/>
      <c r="M39" s="6" t="n"/>
      <c r="N39" s="6" t="n"/>
      <c r="O39" s="6" t="n"/>
      <c r="P39" s="73" t="n"/>
      <c r="Q39" s="75" t="n"/>
      <c r="R39" s="75" t="n"/>
      <c r="S39" s="75" t="n"/>
      <c r="T39" s="75" t="n"/>
      <c r="U39" s="75" t="n"/>
      <c r="V39" s="75" t="n"/>
    </row>
    <row r="40" ht="15.75" customHeight="1" s="271">
      <c r="A40" s="1" t="n"/>
      <c r="B40" s="123" t="n"/>
      <c r="C40" s="124" t="n"/>
      <c r="D40" s="305" t="n"/>
      <c r="E40" s="124" t="n"/>
      <c r="F40" s="72" t="n"/>
      <c r="G40" s="55" t="n"/>
      <c r="H40" s="108" t="n"/>
      <c r="I40" s="109" t="n"/>
      <c r="J40" s="307" t="n"/>
      <c r="K40" s="108" t="n"/>
      <c r="L40" s="312" t="n"/>
      <c r="M40" s="6" t="n"/>
      <c r="N40" s="6" t="n"/>
      <c r="O40" s="6" t="n"/>
      <c r="P40" s="73" t="n"/>
      <c r="Q40" s="75" t="n"/>
      <c r="R40" s="75" t="n"/>
      <c r="S40" s="75" t="n"/>
      <c r="T40" s="75" t="n"/>
      <c r="U40" s="75" t="n"/>
      <c r="V40" s="75" t="n"/>
    </row>
    <row r="41" ht="15.75" customHeight="1" s="271">
      <c r="A41" s="1" t="n"/>
      <c r="B41" s="126" t="n"/>
      <c r="C41" s="58" t="n"/>
      <c r="D41" s="313" t="n"/>
      <c r="E41" s="6" t="n"/>
      <c r="F41" s="72" t="n"/>
      <c r="G41" s="55" t="n"/>
      <c r="H41" s="108" t="n"/>
      <c r="I41" s="109" t="n"/>
      <c r="J41" s="307" t="n"/>
      <c r="K41" s="108" t="n"/>
      <c r="L41" s="59" t="n"/>
      <c r="M41" s="6" t="n"/>
      <c r="N41" s="6" t="n"/>
      <c r="O41" s="6" t="n"/>
      <c r="P41" s="73" t="n"/>
      <c r="Q41" s="75" t="n"/>
      <c r="R41" s="75" t="n"/>
      <c r="S41" s="75" t="n"/>
      <c r="T41" s="75" t="n"/>
      <c r="U41" s="75" t="n"/>
      <c r="V41" s="75" t="n"/>
    </row>
    <row r="42" ht="22.5" customHeight="1" s="271" thickBot="1">
      <c r="A42" s="1" t="n"/>
      <c r="B42" s="17" t="inlineStr">
        <is>
          <t>2. Saldo devedor (trazido a valor presente pela taxa da Cessão)</t>
        </is>
      </c>
      <c r="C42" s="17" t="n"/>
      <c r="D42" s="300" t="n"/>
      <c r="E42" s="17" t="n"/>
      <c r="F42" s="128" t="n"/>
      <c r="G42" s="6" t="n"/>
      <c r="H42" s="129" t="n"/>
      <c r="I42" s="129" t="n"/>
      <c r="J42" s="129" t="n"/>
      <c r="K42" s="129" t="n"/>
      <c r="L42" s="129" t="n"/>
      <c r="M42" s="129" t="n"/>
      <c r="N42" s="128" t="n"/>
      <c r="O42" s="6" t="n"/>
      <c r="P42" s="73" t="n"/>
      <c r="Q42" s="75" t="n"/>
      <c r="R42" s="75" t="n"/>
      <c r="S42" s="75" t="n"/>
      <c r="T42" s="75" t="n"/>
      <c r="U42" s="75" t="n"/>
      <c r="V42" s="75" t="n"/>
    </row>
    <row r="43" ht="12" customHeight="1" s="271">
      <c r="A43" s="1" t="n"/>
      <c r="B43" s="91" t="n"/>
      <c r="C43" s="275" t="inlineStr">
        <is>
          <t>Nº de Créditos</t>
        </is>
      </c>
      <c r="D43" s="297" t="inlineStr">
        <is>
          <t>Saldo devedor</t>
        </is>
      </c>
      <c r="E43" s="275" t="inlineStr">
        <is>
          <t>Percentual</t>
        </is>
      </c>
      <c r="F43" s="6" t="n"/>
      <c r="G43" s="130" t="n"/>
      <c r="H43" s="130" t="n"/>
      <c r="I43" s="131" t="n"/>
      <c r="J43" s="314" t="n"/>
      <c r="K43" s="315" t="n"/>
      <c r="L43" s="130" t="n"/>
      <c r="M43" s="130" t="n"/>
      <c r="N43" s="6" t="n"/>
      <c r="O43" s="6" t="n"/>
      <c r="P43" s="73" t="n"/>
      <c r="Q43" s="75" t="n"/>
      <c r="R43" s="75" t="n"/>
      <c r="S43" s="75" t="n"/>
      <c r="T43" s="75" t="n"/>
      <c r="U43" s="75" t="n"/>
      <c r="V43" s="75" t="n"/>
    </row>
    <row r="44" ht="18.75" customHeight="1" s="271">
      <c r="A44" s="1">
        <f>B$42&amp;$B44&amp;$D$5</f>
        <v/>
      </c>
      <c r="B44" s="49" t="inlineStr">
        <is>
          <t>Em Dia</t>
        </is>
      </c>
      <c r="C44" s="31">
        <f>COUNTIFS('Base Contratos'!G:G,'Relatório Analítico'!B44)</f>
        <v/>
      </c>
      <c r="D44" s="301">
        <f>SUMIFS('Base Contratos'!E:E,'Base Contratos'!G:G,'Relatório Analítico'!B44)</f>
        <v/>
      </c>
      <c r="E44" s="94">
        <f>IFERROR(+D44/D$53,0)</f>
        <v/>
      </c>
      <c r="F44" s="6" t="n"/>
      <c r="G44" s="130" t="n"/>
      <c r="H44" s="130" t="n"/>
      <c r="I44" s="131" t="n"/>
      <c r="J44" s="314" t="n"/>
      <c r="K44" s="315" t="n"/>
      <c r="L44" s="130" t="n"/>
      <c r="M44" s="130" t="n"/>
      <c r="N44" s="6" t="n"/>
      <c r="O44" s="6" t="n"/>
      <c r="P44" s="73" t="n"/>
      <c r="Q44" s="75" t="n"/>
      <c r="R44" s="75" t="n"/>
      <c r="S44" s="75" t="n"/>
      <c r="T44" s="75" t="n"/>
      <c r="U44" s="75" t="n"/>
      <c r="V44" s="75" t="n"/>
    </row>
    <row r="45" ht="15.75" customHeight="1" s="271">
      <c r="A45" s="1">
        <f>B$42&amp;$B45&amp;$D$5</f>
        <v/>
      </c>
      <c r="B45" s="39" t="inlineStr">
        <is>
          <t>Até 15</t>
        </is>
      </c>
      <c r="C45" s="98">
        <f>COUNTIFS('Base Contratos'!G:G,'Relatório Analítico'!B45)</f>
        <v/>
      </c>
      <c r="D45" s="302">
        <f>SUMIFS('Base Contratos'!E:E,'Base Contratos'!G:G,'Relatório Analítico'!B45)</f>
        <v/>
      </c>
      <c r="E45" s="100">
        <f>IFERROR(+D45/D$53,0)</f>
        <v/>
      </c>
      <c r="F45" s="134" t="n"/>
      <c r="G45" s="130" t="n"/>
      <c r="H45" s="130" t="n"/>
      <c r="I45" s="131" t="n"/>
      <c r="J45" s="314" t="n"/>
      <c r="K45" s="315" t="n"/>
      <c r="L45" s="130" t="n"/>
      <c r="M45" s="130" t="n"/>
      <c r="N45" s="6" t="n"/>
      <c r="O45" s="6" t="n"/>
      <c r="P45" s="73" t="n"/>
      <c r="Q45" s="75" t="n"/>
      <c r="R45" s="75" t="n"/>
      <c r="S45" s="75" t="n"/>
      <c r="T45" s="75" t="n"/>
      <c r="U45" s="75" t="n"/>
      <c r="V45" s="75" t="n"/>
    </row>
    <row r="46" ht="15.75" customHeight="1" s="271">
      <c r="A46" s="1">
        <f>B$42&amp;$B46&amp;$D$5</f>
        <v/>
      </c>
      <c r="B46" s="49" t="inlineStr">
        <is>
          <t>Entre 15 e 30</t>
        </is>
      </c>
      <c r="C46" s="31">
        <f>COUNTIFS('Base Contratos'!G:G,'Relatório Analítico'!B46)</f>
        <v/>
      </c>
      <c r="D46" s="301">
        <f>SUMIFS('Base Contratos'!E:E,'Base Contratos'!G:G,'Relatório Analítico'!B46)</f>
        <v/>
      </c>
      <c r="E46" s="94">
        <f>IFERROR(+D46/D$53,0)</f>
        <v/>
      </c>
      <c r="F46" s="6" t="n"/>
      <c r="G46" s="130" t="n"/>
      <c r="H46" s="130" t="n"/>
      <c r="I46" s="131" t="n"/>
      <c r="J46" s="314" t="n"/>
      <c r="K46" s="315" t="n"/>
      <c r="L46" s="130" t="n"/>
      <c r="M46" s="130" t="n"/>
      <c r="N46" s="6" t="n"/>
      <c r="O46" s="6" t="n"/>
      <c r="P46" s="73" t="n"/>
      <c r="Q46" s="75" t="n"/>
      <c r="R46" s="75" t="n"/>
      <c r="S46" s="75" t="n"/>
      <c r="T46" s="75" t="n"/>
      <c r="U46" s="75" t="n"/>
      <c r="V46" s="75" t="n"/>
    </row>
    <row r="47" ht="15.75" customHeight="1" s="271">
      <c r="A47" s="1">
        <f>B$42&amp;$B47&amp;$D$5</f>
        <v/>
      </c>
      <c r="B47" s="39" t="inlineStr">
        <is>
          <t>Entre 30 e 60</t>
        </is>
      </c>
      <c r="C47" s="98">
        <f>COUNTIFS('Base Contratos'!G:G,'Relatório Analítico'!B47)</f>
        <v/>
      </c>
      <c r="D47" s="302">
        <f>SUMIFS('Base Contratos'!E:E,'Base Contratos'!G:G,'Relatório Analítico'!B47)</f>
        <v/>
      </c>
      <c r="E47" s="100">
        <f>IFERROR(+D47/D$53,0)</f>
        <v/>
      </c>
      <c r="F47" s="6" t="n"/>
      <c r="G47" s="130" t="n"/>
      <c r="H47" s="130" t="n"/>
      <c r="I47" s="131" t="n"/>
      <c r="J47" s="314" t="n"/>
      <c r="K47" s="315" t="n"/>
      <c r="L47" s="130" t="n"/>
      <c r="M47" s="130" t="n"/>
      <c r="N47" s="6" t="n"/>
      <c r="O47" s="6" t="n"/>
      <c r="P47" s="73" t="n"/>
      <c r="Q47" s="75" t="n"/>
      <c r="R47" s="75" t="n"/>
      <c r="S47" s="75" t="n"/>
      <c r="T47" s="75" t="n"/>
      <c r="U47" s="75" t="n"/>
      <c r="V47" s="75" t="n"/>
    </row>
    <row r="48" ht="15.75" customHeight="1" s="271">
      <c r="A48" s="1">
        <f>B$42&amp;$B48&amp;$D$5</f>
        <v/>
      </c>
      <c r="B48" s="49" t="inlineStr">
        <is>
          <t>Entre 60 e 90</t>
        </is>
      </c>
      <c r="C48" s="31">
        <f>COUNTIFS('Base Contratos'!G:G,'Relatório Analítico'!B48)</f>
        <v/>
      </c>
      <c r="D48" s="301">
        <f>SUMIFS('Base Contratos'!E:E,'Base Contratos'!G:G,'Relatório Analítico'!B48)</f>
        <v/>
      </c>
      <c r="E48" s="94">
        <f>IFERROR(+D48/D$53,0)</f>
        <v/>
      </c>
      <c r="F48" s="6" t="n"/>
      <c r="G48" s="130" t="n"/>
      <c r="H48" s="130" t="n"/>
      <c r="I48" s="131" t="n"/>
      <c r="J48" s="314" t="n"/>
      <c r="K48" s="315" t="n"/>
      <c r="L48" s="130" t="n"/>
      <c r="M48" s="130" t="n"/>
      <c r="N48" s="6" t="n"/>
      <c r="O48" s="6" t="n"/>
      <c r="P48" s="73" t="n"/>
      <c r="Q48" s="75" t="n"/>
      <c r="R48" s="75" t="n"/>
      <c r="S48" s="75" t="n"/>
      <c r="T48" s="75" t="n"/>
      <c r="U48" s="75" t="n"/>
      <c r="V48" s="75" t="n"/>
    </row>
    <row r="49" ht="15.75" customHeight="1" s="271">
      <c r="A49" s="1">
        <f>B$42&amp;$B49&amp;$D$5</f>
        <v/>
      </c>
      <c r="B49" s="39" t="inlineStr">
        <is>
          <t>Entre 90 e 120</t>
        </is>
      </c>
      <c r="C49" s="98">
        <f>COUNTIFS('Base Contratos'!G:G,'Relatório Analítico'!B49)</f>
        <v/>
      </c>
      <c r="D49" s="302">
        <f>SUMIFS('Base Contratos'!E:E,'Base Contratos'!G:G,'Relatório Analítico'!B49)</f>
        <v/>
      </c>
      <c r="E49" s="100">
        <f>IFERROR(+D49/D$53,0)</f>
        <v/>
      </c>
      <c r="F49" s="6" t="n"/>
      <c r="G49" s="130" t="n"/>
      <c r="H49" s="130" t="n"/>
      <c r="I49" s="131" t="n"/>
      <c r="J49" s="314" t="n"/>
      <c r="K49" s="315" t="n"/>
      <c r="L49" s="130" t="n"/>
      <c r="M49" s="130" t="n"/>
      <c r="N49" s="6" t="n"/>
      <c r="O49" s="6" t="n"/>
      <c r="P49" s="73" t="n"/>
      <c r="Q49" s="75" t="n"/>
      <c r="R49" s="75" t="n"/>
      <c r="S49" s="75" t="n"/>
      <c r="T49" s="75" t="n"/>
      <c r="U49" s="75" t="n"/>
      <c r="V49" s="75" t="n"/>
    </row>
    <row r="50" ht="15.75" customHeight="1" s="271">
      <c r="A50" s="1">
        <f>B$42&amp;$B50&amp;$D$5</f>
        <v/>
      </c>
      <c r="B50" s="49" t="inlineStr">
        <is>
          <t>Entre 120 e 150</t>
        </is>
      </c>
      <c r="C50" s="31">
        <f>COUNTIFS('Base Contratos'!G:G,'Relatório Analítico'!B50)</f>
        <v/>
      </c>
      <c r="D50" s="301">
        <f>SUMIFS('Base Contratos'!E:E,'Base Contratos'!G:G,'Relatório Analítico'!B50)</f>
        <v/>
      </c>
      <c r="E50" s="94">
        <f>IFERROR(+D50/D$53,0)</f>
        <v/>
      </c>
      <c r="F50" s="6" t="n"/>
      <c r="G50" s="130" t="n"/>
      <c r="H50" s="130" t="n"/>
      <c r="I50" s="131" t="n"/>
      <c r="J50" s="314" t="n"/>
      <c r="K50" s="315" t="n"/>
      <c r="L50" s="130" t="n"/>
      <c r="M50" s="130" t="n"/>
      <c r="N50" s="6" t="n"/>
      <c r="O50" s="6" t="n"/>
      <c r="P50" s="73" t="n"/>
      <c r="Q50" s="75" t="n"/>
      <c r="R50" s="75" t="n"/>
      <c r="S50" s="75" t="n"/>
      <c r="T50" s="75" t="n"/>
      <c r="U50" s="75" t="n"/>
      <c r="V50" s="75" t="n"/>
    </row>
    <row r="51" ht="15.75" customHeight="1" s="271">
      <c r="A51" s="1">
        <f>B$42&amp;$B51&amp;$D$5</f>
        <v/>
      </c>
      <c r="B51" s="39" t="inlineStr">
        <is>
          <t>Entre 150 e 180</t>
        </is>
      </c>
      <c r="C51" s="98">
        <f>COUNTIFS('Base Contratos'!G:G,'Relatório Analítico'!B51)</f>
        <v/>
      </c>
      <c r="D51" s="302">
        <f>SUMIFS('Base Contratos'!E:E,'Base Contratos'!G:G,'Relatório Analítico'!B51)</f>
        <v/>
      </c>
      <c r="E51" s="100">
        <f>IFERROR(+D51/D$53,0)</f>
        <v/>
      </c>
      <c r="F51" s="6" t="n"/>
      <c r="G51" s="6" t="n"/>
      <c r="H51" s="6" t="n"/>
      <c r="I51" s="6" t="n"/>
      <c r="J51" s="6" t="n"/>
      <c r="K51" s="6" t="n"/>
      <c r="L51" s="312" t="n"/>
      <c r="M51" s="6" t="n"/>
      <c r="N51" s="6" t="n"/>
      <c r="O51" s="6" t="n"/>
      <c r="P51" s="73" t="n"/>
      <c r="Q51" s="75" t="n"/>
      <c r="R51" s="75" t="n"/>
      <c r="S51" s="75" t="n"/>
      <c r="T51" s="75" t="n"/>
      <c r="U51" s="75" t="n"/>
      <c r="V51" s="75" t="n"/>
    </row>
    <row r="52" ht="15.75" customHeight="1" s="271">
      <c r="A52" s="1">
        <f>B$42&amp;$B52&amp;$D$5</f>
        <v/>
      </c>
      <c r="B52" s="49" t="inlineStr">
        <is>
          <t>Superior a 180</t>
        </is>
      </c>
      <c r="C52" s="31">
        <f>COUNTIFS('Base Contratos'!G:G,'Relatório Analítico'!B52)</f>
        <v/>
      </c>
      <c r="D52" s="301">
        <f>SUMIFS('Base Contratos'!E:E,'Base Contratos'!G:G,'Relatório Analítico'!B52)</f>
        <v/>
      </c>
      <c r="E52" s="94">
        <f>IFERROR(+D52/D$53,0)</f>
        <v/>
      </c>
      <c r="F52" s="6" t="n"/>
      <c r="G52" s="6" t="n"/>
      <c r="H52" s="6" t="n"/>
      <c r="I52" s="6" t="n"/>
      <c r="J52" s="6" t="n"/>
      <c r="K52" s="6" t="n"/>
      <c r="L52" s="312" t="n"/>
      <c r="M52" s="6" t="n"/>
      <c r="N52" s="6" t="n"/>
      <c r="O52" s="6" t="n"/>
      <c r="P52" s="73" t="n"/>
      <c r="Q52" s="75" t="n"/>
      <c r="R52" s="75" t="n"/>
      <c r="S52" s="75" t="n"/>
      <c r="T52" s="75" t="n"/>
      <c r="U52" s="75" t="n"/>
      <c r="V52" s="75" t="n"/>
    </row>
    <row r="53" ht="15.75" customHeight="1" s="271">
      <c r="A53" s="1">
        <f>B$42&amp;$B53&amp;$D$5</f>
        <v/>
      </c>
      <c r="B53" s="105" t="inlineStr">
        <is>
          <t>Saldo devedor total:</t>
        </is>
      </c>
      <c r="C53" s="135">
        <f>SUM(C44:C52)</f>
        <v/>
      </c>
      <c r="D53" s="316">
        <f>SUM(D44:D52)</f>
        <v/>
      </c>
      <c r="E53" s="267">
        <f>IFERROR(+D53/D$53,0)</f>
        <v/>
      </c>
      <c r="F53" s="6" t="n"/>
      <c r="G53" s="6" t="n"/>
      <c r="H53" s="6" t="n"/>
      <c r="I53" s="6" t="n"/>
      <c r="J53" s="6" t="n"/>
      <c r="K53" s="6" t="n"/>
      <c r="L53" s="312" t="n"/>
      <c r="M53" s="6" t="n"/>
      <c r="N53" s="6" t="n"/>
      <c r="O53" s="6" t="n"/>
      <c r="P53" s="73" t="n"/>
      <c r="Q53" s="75" t="n"/>
      <c r="R53" s="75" t="n"/>
      <c r="S53" s="75" t="n"/>
      <c r="T53" s="75" t="n"/>
      <c r="U53" s="75" t="n"/>
      <c r="V53" s="75" t="n"/>
    </row>
    <row r="54" ht="15.75" customHeight="1" s="271">
      <c r="A54" s="1" t="n"/>
      <c r="B54" s="111" t="n"/>
      <c r="C54" s="6" t="n"/>
      <c r="D54" s="309" t="n"/>
      <c r="E54" s="137" t="n"/>
      <c r="F54" s="6" t="n"/>
      <c r="G54" s="6" t="n"/>
      <c r="H54" s="6" t="n"/>
      <c r="I54" s="6" t="n"/>
      <c r="J54" s="6" t="n"/>
      <c r="K54" s="6" t="n"/>
      <c r="L54" s="312" t="n"/>
      <c r="M54" s="6" t="n"/>
      <c r="N54" s="6" t="n"/>
      <c r="O54" s="6" t="n"/>
      <c r="P54" s="73" t="n"/>
      <c r="Q54" s="75" t="n"/>
      <c r="R54" s="75" t="n"/>
      <c r="S54" s="75" t="n"/>
      <c r="T54" s="75" t="n"/>
      <c r="U54" s="75" t="n"/>
      <c r="V54" s="75" t="n"/>
    </row>
    <row r="55" ht="15.75" customHeight="1" s="271">
      <c r="A55" s="1" t="n"/>
      <c r="B55" s="14" t="n"/>
      <c r="C55" s="6" t="n"/>
      <c r="D55" s="309" t="n"/>
      <c r="E55" s="6" t="n"/>
      <c r="F55" s="6" t="n"/>
      <c r="G55" s="6" t="n"/>
      <c r="H55" s="6" t="n"/>
      <c r="I55" s="6" t="n"/>
      <c r="J55" s="6" t="n"/>
      <c r="K55" s="6" t="n"/>
      <c r="L55" s="72" t="n"/>
      <c r="M55" s="6" t="n"/>
      <c r="N55" s="6" t="n"/>
      <c r="O55" s="6" t="n"/>
      <c r="P55" s="73" t="n"/>
      <c r="Q55" s="75" t="n"/>
      <c r="R55" s="75" t="n"/>
      <c r="S55" s="75" t="n"/>
      <c r="T55" s="75" t="n"/>
      <c r="U55" s="75" t="n"/>
      <c r="V55" s="75" t="n"/>
    </row>
    <row r="56" ht="15.75" customHeight="1" s="271">
      <c r="A56" s="1" t="n"/>
      <c r="B56" s="14" t="n"/>
      <c r="C56" s="6" t="n"/>
      <c r="D56" s="309" t="n"/>
      <c r="E56" s="6" t="n"/>
      <c r="F56" s="6" t="n"/>
      <c r="G56" s="6" t="n"/>
      <c r="H56" s="6" t="n"/>
      <c r="I56" s="6" t="n"/>
      <c r="J56" s="6" t="n"/>
      <c r="K56" s="6" t="n"/>
      <c r="L56" s="72" t="n"/>
      <c r="M56" s="6" t="n"/>
      <c r="N56" s="6" t="n"/>
      <c r="O56" s="6" t="n"/>
      <c r="P56" s="73" t="n"/>
      <c r="Q56" s="75" t="n"/>
      <c r="R56" s="75" t="n"/>
      <c r="S56" s="75" t="n"/>
      <c r="T56" s="75" t="n"/>
      <c r="U56" s="75" t="n"/>
      <c r="V56" s="75" t="n"/>
    </row>
    <row r="57" ht="15.75" customHeight="1" s="271">
      <c r="A57" s="1" t="n"/>
      <c r="B57" s="14" t="n"/>
      <c r="C57" s="6" t="n"/>
      <c r="D57" s="309" t="n"/>
      <c r="E57" s="6" t="n"/>
      <c r="F57" s="6" t="n"/>
      <c r="G57" s="6" t="n"/>
      <c r="H57" s="6" t="n"/>
      <c r="I57" s="6" t="n"/>
      <c r="J57" s="6" t="n"/>
      <c r="K57" s="6" t="n"/>
      <c r="L57" s="72" t="n"/>
      <c r="M57" s="6" t="n"/>
      <c r="N57" s="6" t="n"/>
      <c r="O57" s="6" t="n"/>
      <c r="P57" s="73" t="n"/>
      <c r="Q57" s="75" t="n"/>
      <c r="R57" s="75" t="n"/>
      <c r="S57" s="75" t="n"/>
      <c r="T57" s="75" t="n"/>
      <c r="U57" s="75" t="n"/>
      <c r="V57" s="75" t="n"/>
    </row>
    <row r="58" ht="15.75" customHeight="1" s="271">
      <c r="A58" s="1" t="n"/>
      <c r="B58" s="14" t="n"/>
      <c r="C58" s="6" t="n"/>
      <c r="D58" s="309" t="n"/>
      <c r="E58" s="6" t="n"/>
      <c r="F58" s="6" t="n"/>
      <c r="G58" s="6" t="n"/>
      <c r="H58" s="6" t="n"/>
      <c r="I58" s="6" t="n"/>
      <c r="J58" s="6" t="n"/>
      <c r="K58" s="6" t="n"/>
      <c r="L58" s="312" t="n"/>
      <c r="M58" s="6" t="n"/>
      <c r="N58" s="6" t="n"/>
      <c r="O58" s="6" t="n"/>
      <c r="P58" s="73" t="n"/>
      <c r="Q58" s="75" t="n"/>
      <c r="R58" s="75" t="n"/>
      <c r="S58" s="75" t="n"/>
      <c r="T58" s="75" t="n"/>
      <c r="U58" s="75" t="n"/>
      <c r="V58" s="75" t="n"/>
    </row>
    <row r="59" ht="15.75" customHeight="1" s="271" thickBot="1">
      <c r="A59" s="1" t="n"/>
      <c r="B59" s="17" t="inlineStr">
        <is>
          <t>3. Inadimplência da Carteira (em dias)</t>
        </is>
      </c>
      <c r="C59" s="17" t="n"/>
      <c r="D59" s="300" t="n"/>
      <c r="E59" s="17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6" t="n"/>
      <c r="O59" s="6" t="n"/>
      <c r="P59" s="73" t="n"/>
      <c r="Q59" s="75" t="n"/>
      <c r="R59" s="75" t="n"/>
      <c r="S59" s="75" t="n"/>
      <c r="T59" s="75" t="n"/>
      <c r="U59" s="75" t="n"/>
      <c r="V59" s="75" t="n"/>
    </row>
    <row r="60" ht="15.75" customHeight="1" s="271">
      <c r="A60" s="1" t="n"/>
      <c r="B60" s="91" t="n"/>
      <c r="C60" s="275" t="inlineStr">
        <is>
          <t>Nº de Parcelas</t>
        </is>
      </c>
      <c r="D60" s="297" t="inlineStr">
        <is>
          <t>Soma das Parcelas</t>
        </is>
      </c>
      <c r="E60" s="275" t="inlineStr">
        <is>
          <t>Percentual</t>
        </is>
      </c>
      <c r="F60" s="6" t="n"/>
      <c r="G60" s="55" t="n"/>
      <c r="H60" s="55" t="n"/>
      <c r="I60" s="55" t="n"/>
      <c r="J60" s="55" t="n"/>
      <c r="K60" s="55" t="n"/>
      <c r="L60" s="55" t="n"/>
      <c r="M60" s="55" t="n"/>
      <c r="N60" s="6" t="n"/>
      <c r="O60" s="6" t="n"/>
      <c r="P60" s="73" t="n"/>
      <c r="Q60" s="75" t="n"/>
      <c r="R60" s="75" t="n"/>
      <c r="S60" s="75" t="n"/>
      <c r="T60" s="75" t="n"/>
      <c r="U60" s="75" t="n"/>
      <c r="V60" s="75" t="n"/>
    </row>
    <row r="61" ht="15.75" customHeight="1" s="271">
      <c r="A61" s="1">
        <f>B$59&amp;$B61&amp;$D$5</f>
        <v/>
      </c>
      <c r="B61" s="49" t="inlineStr">
        <is>
          <t>Até 15</t>
        </is>
      </c>
      <c r="C61" s="31">
        <f>COUNTIFS(Recebíveis!N:N,"Atraso",Recebíveis!R:R,'Relatório Analítico'!B61)</f>
        <v/>
      </c>
      <c r="D61" s="301">
        <f>SUMIFS(Recebíveis!L:L,Recebíveis!N:N,"Atraso",Recebíveis!R:R,'Relatório Analítico'!B61)</f>
        <v/>
      </c>
      <c r="E61" s="94">
        <f>IFERROR(+D61/D$69,0)</f>
        <v/>
      </c>
      <c r="F61" s="6" t="n"/>
      <c r="G61" s="55" t="n"/>
      <c r="H61" s="55" t="n"/>
      <c r="I61" s="55" t="n"/>
      <c r="J61" s="55" t="n"/>
      <c r="K61" s="55" t="n"/>
      <c r="L61" s="55" t="n"/>
      <c r="M61" s="55" t="n"/>
      <c r="N61" s="6" t="n"/>
      <c r="O61" s="6" t="n"/>
      <c r="P61" s="73" t="n"/>
      <c r="Q61" s="75" t="n"/>
      <c r="R61" s="75" t="n"/>
      <c r="S61" s="75" t="n"/>
      <c r="T61" s="75" t="n"/>
      <c r="U61" s="75" t="n"/>
      <c r="V61" s="75" t="n"/>
    </row>
    <row r="62" ht="15.75" customHeight="1" s="271">
      <c r="A62" s="1">
        <f>B$59&amp;$B62&amp;$D$5</f>
        <v/>
      </c>
      <c r="B62" s="39" t="inlineStr">
        <is>
          <t>Entre 15 e 30</t>
        </is>
      </c>
      <c r="C62" s="98">
        <f>COUNTIFS(Recebíveis!N:N,"Atraso",Recebíveis!R:R,'Relatório Analítico'!B62)</f>
        <v/>
      </c>
      <c r="D62" s="302">
        <f>SUMIFS(Recebíveis!L:L,Recebíveis!N:N,"Atraso",Recebíveis!R:R,'Relatório Analítico'!B62)</f>
        <v/>
      </c>
      <c r="E62" s="100">
        <f>IFERROR(+D62/D$69,0)</f>
        <v/>
      </c>
      <c r="F62" s="6" t="n"/>
      <c r="G62" s="55" t="n"/>
      <c r="H62" s="55" t="n"/>
      <c r="I62" s="55" t="n"/>
      <c r="J62" s="55" t="n"/>
      <c r="K62" s="55" t="n"/>
      <c r="L62" s="55" t="n"/>
      <c r="M62" s="55" t="n"/>
      <c r="N62" s="6" t="n"/>
      <c r="O62" s="6" t="n"/>
      <c r="P62" s="73" t="n"/>
      <c r="Q62" s="75" t="n"/>
      <c r="R62" s="75" t="n"/>
      <c r="S62" s="75" t="n"/>
      <c r="T62" s="75" t="n"/>
      <c r="U62" s="75" t="n"/>
      <c r="V62" s="75" t="n"/>
    </row>
    <row r="63" ht="15.75" customHeight="1" s="271">
      <c r="A63" s="1">
        <f>B$59&amp;$B63&amp;$D$5</f>
        <v/>
      </c>
      <c r="B63" s="49" t="inlineStr">
        <is>
          <t>Entre 30 e 60</t>
        </is>
      </c>
      <c r="C63" s="31">
        <f>COUNTIFS(Recebíveis!N:N,"Atraso",Recebíveis!R:R,'Relatório Analítico'!B63)</f>
        <v/>
      </c>
      <c r="D63" s="301">
        <f>SUMIFS(Recebíveis!L:L,Recebíveis!N:N,"Atraso",Recebíveis!R:R,'Relatório Analítico'!B63)</f>
        <v/>
      </c>
      <c r="E63" s="94">
        <f>IFERROR(+D63/D$69,0)</f>
        <v/>
      </c>
      <c r="F63" s="6" t="n"/>
      <c r="G63" s="55" t="n"/>
      <c r="H63" s="55" t="n"/>
      <c r="I63" s="55" t="n"/>
      <c r="J63" s="55" t="n"/>
      <c r="K63" s="55" t="n"/>
      <c r="L63" s="55" t="n"/>
      <c r="M63" s="55" t="n"/>
      <c r="N63" s="6" t="n"/>
      <c r="O63" s="6" t="n"/>
      <c r="P63" s="73" t="n"/>
      <c r="Q63" s="75" t="n"/>
      <c r="R63" s="75" t="n"/>
      <c r="S63" s="75" t="n"/>
      <c r="T63" s="75" t="n"/>
      <c r="U63" s="75" t="n"/>
      <c r="V63" s="75" t="n"/>
    </row>
    <row r="64" ht="15.75" customHeight="1" s="271">
      <c r="A64" s="1">
        <f>B$59&amp;$B64&amp;$D$5</f>
        <v/>
      </c>
      <c r="B64" s="39" t="inlineStr">
        <is>
          <t>Entre 60 e 90</t>
        </is>
      </c>
      <c r="C64" s="98">
        <f>COUNTIFS(Recebíveis!N:N,"Atraso",Recebíveis!R:R,'Relatório Analítico'!B64)</f>
        <v/>
      </c>
      <c r="D64" s="302">
        <f>SUMIFS(Recebíveis!L:L,Recebíveis!N:N,"Atraso",Recebíveis!R:R,'Relatório Analítico'!B64)</f>
        <v/>
      </c>
      <c r="E64" s="100">
        <f>IFERROR(+D64/D$69,0)</f>
        <v/>
      </c>
      <c r="F64" s="6" t="n"/>
      <c r="G64" s="55" t="n"/>
      <c r="H64" s="55" t="n"/>
      <c r="I64" s="55" t="n"/>
      <c r="J64" s="55" t="n"/>
      <c r="K64" s="55" t="n"/>
      <c r="L64" s="55" t="n"/>
      <c r="M64" s="55" t="n"/>
      <c r="N64" s="6" t="n"/>
      <c r="O64" s="6" t="n"/>
      <c r="P64" s="73" t="n"/>
      <c r="Q64" s="75" t="n"/>
      <c r="R64" s="75" t="n"/>
      <c r="S64" s="75" t="n"/>
      <c r="T64" s="75" t="n"/>
      <c r="U64" s="75" t="n"/>
      <c r="V64" s="75" t="n"/>
    </row>
    <row r="65" ht="18.75" customHeight="1" s="271">
      <c r="A65" s="1">
        <f>B$59&amp;$B65&amp;$D$5</f>
        <v/>
      </c>
      <c r="B65" s="49" t="inlineStr">
        <is>
          <t>Entre 90 e 120</t>
        </is>
      </c>
      <c r="C65" s="31">
        <f>COUNTIFS(Recebíveis!N:N,"Atraso",Recebíveis!R:R,'Relatório Analítico'!B65)</f>
        <v/>
      </c>
      <c r="D65" s="301">
        <f>SUMIFS(Recebíveis!L:L,Recebíveis!N:N,"Atraso",Recebíveis!R:R,'Relatório Analítico'!B65)</f>
        <v/>
      </c>
      <c r="E65" s="94">
        <f>IFERROR(+D65/D$69,0)</f>
        <v/>
      </c>
      <c r="F65" s="6" t="n"/>
      <c r="G65" s="55" t="n"/>
      <c r="H65" s="55" t="n"/>
      <c r="I65" s="55" t="n"/>
      <c r="J65" s="55" t="n"/>
      <c r="K65" s="55" t="n"/>
      <c r="L65" s="55" t="n"/>
      <c r="M65" s="55" t="n"/>
      <c r="N65" s="6" t="n"/>
      <c r="O65" s="6" t="n"/>
      <c r="P65" s="73" t="n"/>
      <c r="Q65" s="75" t="n"/>
      <c r="R65" s="75" t="n"/>
      <c r="S65" s="75" t="n"/>
      <c r="T65" s="75" t="n"/>
      <c r="U65" s="75" t="n"/>
      <c r="V65" s="75" t="n"/>
    </row>
    <row r="66" ht="18.75" customHeight="1" s="271">
      <c r="A66" s="1">
        <f>B$59&amp;$B66&amp;$D$5</f>
        <v/>
      </c>
      <c r="B66" s="39" t="inlineStr">
        <is>
          <t>Entre 120 e 150</t>
        </is>
      </c>
      <c r="C66" s="98">
        <f>COUNTIFS(Recebíveis!N:N,"Atraso",Recebíveis!R:R,'Relatório Analítico'!B66)</f>
        <v/>
      </c>
      <c r="D66" s="302">
        <f>SUMIFS(Recebíveis!L:L,Recebíveis!N:N,"Atraso",Recebíveis!R:R,'Relatório Analítico'!B66)</f>
        <v/>
      </c>
      <c r="E66" s="100">
        <f>IFERROR(+D66/D$69,0)</f>
        <v/>
      </c>
      <c r="F66" s="6" t="n"/>
      <c r="G66" s="55" t="n"/>
      <c r="H66" s="55" t="n"/>
      <c r="I66" s="55" t="n"/>
      <c r="J66" s="55" t="n"/>
      <c r="K66" s="55" t="n"/>
      <c r="L66" s="55" t="n"/>
      <c r="M66" s="55" t="n"/>
      <c r="N66" s="6" t="n"/>
      <c r="O66" s="6" t="n"/>
      <c r="P66" s="73" t="n"/>
      <c r="Q66" s="75" t="n"/>
      <c r="R66" s="75" t="n"/>
      <c r="S66" s="75" t="n"/>
      <c r="T66" s="75" t="n"/>
      <c r="U66" s="75" t="n"/>
      <c r="V66" s="75" t="n"/>
    </row>
    <row r="67" ht="18.75" customHeight="1" s="271">
      <c r="A67" s="1">
        <f>B$59&amp;$B67&amp;$D$5</f>
        <v/>
      </c>
      <c r="B67" s="49" t="inlineStr">
        <is>
          <t>Entre 150 e 180</t>
        </is>
      </c>
      <c r="C67" s="31">
        <f>COUNTIFS(Recebíveis!N:N,"Atraso",Recebíveis!R:R,'Relatório Analítico'!B67)</f>
        <v/>
      </c>
      <c r="D67" s="301">
        <f>SUMIFS(Recebíveis!L:L,Recebíveis!N:N,"Atraso",Recebíveis!R:R,'Relatório Analítico'!B67)</f>
        <v/>
      </c>
      <c r="E67" s="94">
        <f>IFERROR(+D67/D$69,0)</f>
        <v/>
      </c>
      <c r="F67" s="6" t="n"/>
      <c r="G67" s="55" t="n"/>
      <c r="H67" s="55" t="n"/>
      <c r="I67" s="55" t="n"/>
      <c r="J67" s="55" t="n"/>
      <c r="K67" s="55" t="n"/>
      <c r="L67" s="55" t="n"/>
      <c r="M67" s="55" t="n"/>
      <c r="N67" s="6" t="n"/>
      <c r="O67" s="6" t="n"/>
      <c r="P67" s="73" t="n"/>
      <c r="Q67" s="75" t="n"/>
      <c r="R67" s="75" t="n"/>
      <c r="S67" s="75" t="n"/>
      <c r="T67" s="75" t="n"/>
      <c r="U67" s="75" t="n"/>
      <c r="V67" s="75" t="n"/>
    </row>
    <row r="68" ht="18.75" customHeight="1" s="271">
      <c r="A68" s="1">
        <f>B$59&amp;$B68&amp;$D$5</f>
        <v/>
      </c>
      <c r="B68" s="39" t="inlineStr">
        <is>
          <t>Superior a 180</t>
        </is>
      </c>
      <c r="C68" s="98">
        <f>COUNTIFS(Recebíveis!N:N,"Atraso",Recebíveis!R:R,'Relatório Analítico'!B68)</f>
        <v/>
      </c>
      <c r="D68" s="302">
        <f>SUMIFS(Recebíveis!L:L,Recebíveis!N:N,"Atraso",Recebíveis!R:R,'Relatório Analítico'!B68)</f>
        <v/>
      </c>
      <c r="E68" s="100">
        <f>IFERROR(+D68/D$69,0)</f>
        <v/>
      </c>
      <c r="F68" s="137" t="n"/>
      <c r="G68" s="55" t="n"/>
      <c r="H68" s="55" t="n"/>
      <c r="I68" s="55" t="n"/>
      <c r="J68" s="55" t="n"/>
      <c r="K68" s="55" t="n"/>
      <c r="L68" s="55" t="n"/>
      <c r="M68" s="55" t="n"/>
      <c r="N68" s="6" t="n"/>
      <c r="O68" s="6" t="n"/>
      <c r="P68" s="73" t="n"/>
      <c r="Q68" s="75" t="n"/>
      <c r="R68" s="75" t="n"/>
      <c r="S68" s="75" t="n"/>
      <c r="T68" s="75" t="n"/>
      <c r="U68" s="75" t="n"/>
      <c r="V68" s="75" t="n"/>
    </row>
    <row r="69" ht="18.75" customHeight="1" s="271">
      <c r="A69" s="1" t="n"/>
      <c r="B69" s="54" t="inlineStr">
        <is>
          <t>Total em Atraso :</t>
        </is>
      </c>
      <c r="C69" s="102">
        <f>SUM(C61:C68)</f>
        <v/>
      </c>
      <c r="D69" s="317">
        <f>SUM(D61:D68)</f>
        <v/>
      </c>
      <c r="E69" s="104">
        <f>IFERROR(+D69/D$69,0)</f>
        <v/>
      </c>
      <c r="F69" s="72" t="n"/>
      <c r="G69" s="55" t="n"/>
      <c r="H69" s="55" t="n"/>
      <c r="I69" s="55" t="n"/>
      <c r="J69" s="55" t="n"/>
      <c r="K69" s="55" t="n"/>
      <c r="L69" s="55" t="n"/>
      <c r="M69" s="55" t="n"/>
      <c r="N69" s="6" t="n"/>
      <c r="O69" s="6" t="n"/>
      <c r="P69" s="73" t="n"/>
      <c r="Q69" s="75" t="n"/>
      <c r="R69" s="75" t="n"/>
      <c r="S69" s="75" t="n"/>
      <c r="T69" s="75" t="n"/>
      <c r="U69" s="75" t="n"/>
      <c r="V69" s="75" t="n"/>
    </row>
    <row r="70" ht="15.75" customHeight="1" s="271">
      <c r="A70" s="1" t="n"/>
      <c r="B70" s="123" t="n"/>
      <c r="C70" s="124" t="n"/>
      <c r="D70" s="318" t="n"/>
      <c r="E70" s="267" t="n"/>
      <c r="F70" s="72" t="n"/>
      <c r="G70" s="55" t="n"/>
      <c r="H70" s="55" t="n"/>
      <c r="I70" s="55" t="n"/>
      <c r="J70" s="55" t="n"/>
      <c r="K70" s="55" t="n"/>
      <c r="L70" s="55" t="n"/>
      <c r="M70" s="55" t="n"/>
      <c r="N70" s="6" t="n"/>
      <c r="O70" s="6" t="n"/>
      <c r="P70" s="73" t="n"/>
      <c r="Q70" s="75" t="n"/>
      <c r="R70" s="75" t="n"/>
      <c r="S70" s="75" t="n"/>
      <c r="T70" s="75" t="n"/>
      <c r="U70" s="75" t="n"/>
      <c r="V70" s="75" t="n"/>
    </row>
    <row r="71" ht="15.75" customHeight="1" s="271">
      <c r="A71" s="1" t="n"/>
      <c r="B71" s="6" t="n"/>
      <c r="C71" s="6" t="n"/>
      <c r="D71" s="72" t="n"/>
      <c r="E71" s="6" t="n"/>
      <c r="F71" s="6" t="n"/>
      <c r="G71" s="55" t="n"/>
      <c r="H71" s="55" t="n"/>
      <c r="I71" s="55" t="n"/>
      <c r="J71" s="55" t="n"/>
      <c r="K71" s="55" t="n"/>
      <c r="L71" s="55" t="n"/>
      <c r="M71" s="55" t="n"/>
      <c r="N71" s="6" t="n"/>
      <c r="O71" s="6" t="n"/>
      <c r="P71" s="73" t="n"/>
      <c r="Q71" s="75" t="n"/>
      <c r="R71" s="75" t="n"/>
      <c r="S71" s="75" t="n"/>
      <c r="T71" s="75" t="n"/>
      <c r="U71" s="75" t="n"/>
      <c r="V71" s="75" t="n"/>
    </row>
    <row r="72" ht="15.75" customHeight="1" s="271">
      <c r="A72" s="1" t="n"/>
      <c r="B72" s="14" t="n"/>
      <c r="C72" s="6" t="n"/>
      <c r="D72" s="72" t="n"/>
      <c r="E72" s="6" t="n"/>
      <c r="F72" s="72" t="n"/>
      <c r="G72" s="6" t="n"/>
      <c r="H72" s="6" t="n"/>
      <c r="I72" s="6" t="n"/>
      <c r="J72" s="6" t="n"/>
      <c r="K72" s="6" t="n"/>
      <c r="L72" s="72" t="n"/>
      <c r="M72" s="6" t="n"/>
      <c r="N72" s="6" t="n"/>
      <c r="O72" s="6" t="n"/>
      <c r="P72" s="73" t="n"/>
      <c r="Q72" s="75" t="n"/>
      <c r="R72" s="75" t="n"/>
      <c r="S72" s="75" t="n"/>
      <c r="T72" s="75" t="n"/>
      <c r="U72" s="75" t="n"/>
      <c r="V72" s="75" t="n"/>
    </row>
    <row r="73" ht="15.75" customHeight="1" s="271">
      <c r="A73" s="1" t="n"/>
      <c r="B73" s="14" t="n"/>
      <c r="C73" s="6" t="n"/>
      <c r="D73" s="72" t="n"/>
      <c r="E73" s="6" t="n"/>
      <c r="F73" s="72" t="n"/>
      <c r="G73" s="6" t="n"/>
      <c r="H73" s="6" t="n"/>
      <c r="I73" s="6" t="n"/>
      <c r="J73" s="6" t="n"/>
      <c r="K73" s="6" t="n"/>
      <c r="L73" s="72" t="n"/>
      <c r="M73" s="6" t="n"/>
      <c r="N73" s="6" t="n"/>
      <c r="O73" s="6" t="n"/>
      <c r="P73" s="73" t="n"/>
    </row>
    <row r="74" ht="15.75" customHeight="1" s="271">
      <c r="A74" s="1" t="n"/>
      <c r="B74" s="14" t="n"/>
      <c r="C74" s="6" t="n"/>
      <c r="D74" s="72" t="n"/>
      <c r="E74" s="6" t="n"/>
      <c r="F74" s="72" t="n"/>
      <c r="G74" s="6" t="n"/>
      <c r="H74" s="6" t="n"/>
      <c r="I74" s="6" t="n"/>
      <c r="J74" s="6" t="n"/>
      <c r="K74" s="6" t="n"/>
      <c r="L74" s="72" t="n"/>
      <c r="M74" s="6" t="n"/>
      <c r="N74" s="6" t="n"/>
      <c r="O74" s="6" t="n"/>
      <c r="P74" s="73" t="n"/>
    </row>
    <row r="75" ht="15.75" customHeight="1" s="271">
      <c r="A75" s="1" t="n"/>
      <c r="B75" s="14" t="n"/>
      <c r="C75" s="6" t="n"/>
      <c r="D75" s="72" t="n"/>
      <c r="E75" s="6" t="n"/>
      <c r="F75" s="72" t="n"/>
      <c r="G75" s="6" t="n"/>
      <c r="H75" s="6" t="n"/>
      <c r="I75" s="6" t="n"/>
      <c r="J75" s="6" t="n"/>
      <c r="K75" s="6" t="n"/>
      <c r="L75" s="72" t="n"/>
      <c r="M75" s="6" t="n"/>
      <c r="N75" s="6" t="n"/>
      <c r="O75" s="6" t="n"/>
      <c r="P75" s="73" t="n"/>
    </row>
    <row r="76" ht="15.75" customHeight="1" s="271">
      <c r="A76" s="1" t="n"/>
      <c r="B76" s="14" t="n"/>
      <c r="C76" s="6" t="n"/>
      <c r="D76" s="72" t="n"/>
      <c r="E76" s="6" t="n"/>
      <c r="F76" s="72" t="n"/>
      <c r="G76" s="6" t="n"/>
      <c r="H76" s="6" t="n"/>
      <c r="I76" s="6" t="n"/>
      <c r="J76" s="6" t="n"/>
      <c r="K76" s="6" t="n"/>
      <c r="L76" s="72" t="n"/>
      <c r="M76" s="6" t="n"/>
      <c r="N76" s="6" t="n"/>
      <c r="O76" s="6" t="n"/>
      <c r="P76" s="73" t="n"/>
    </row>
    <row r="77" ht="15.75" customHeight="1" s="271">
      <c r="A77" s="1" t="n"/>
      <c r="B77" s="14" t="n"/>
      <c r="C77" s="6" t="n"/>
      <c r="D77" s="72" t="n"/>
      <c r="E77" s="6" t="n"/>
      <c r="F77" s="72" t="n"/>
      <c r="G77" s="6" t="n"/>
      <c r="H77" s="6" t="n"/>
      <c r="I77" s="6" t="n"/>
      <c r="J77" s="6" t="n"/>
      <c r="K77" s="6" t="n"/>
      <c r="L77" s="72" t="n"/>
      <c r="M77" s="6" t="n"/>
      <c r="N77" s="6" t="n"/>
      <c r="O77" s="6" t="n"/>
      <c r="P77" s="73" t="n"/>
    </row>
    <row r="78" ht="15.75" customHeight="1" s="271">
      <c r="A78" s="1" t="n"/>
      <c r="B78" s="14" t="n"/>
      <c r="C78" s="6" t="n"/>
      <c r="D78" s="72" t="n"/>
      <c r="E78" s="6" t="n"/>
      <c r="F78" s="72" t="n"/>
      <c r="G78" s="6" t="n"/>
      <c r="H78" s="6" t="n"/>
      <c r="I78" s="6" t="n"/>
      <c r="J78" s="6" t="n"/>
      <c r="K78" s="6" t="n"/>
      <c r="L78" s="72" t="n"/>
      <c r="M78" s="6" t="n"/>
      <c r="N78" s="6" t="n"/>
      <c r="O78" s="6" t="n"/>
      <c r="P78" s="73" t="n"/>
    </row>
    <row r="79" ht="15.75" customHeight="1" s="271">
      <c r="A79" s="1" t="n"/>
      <c r="B79" s="14" t="n"/>
      <c r="C79" s="6" t="n"/>
      <c r="D79" s="72" t="n"/>
      <c r="E79" s="6" t="n"/>
      <c r="F79" s="72" t="n"/>
      <c r="G79" s="6" t="n"/>
      <c r="H79" s="6" t="n"/>
      <c r="I79" s="6" t="n"/>
      <c r="J79" s="6" t="n"/>
      <c r="K79" s="6" t="n"/>
      <c r="L79" s="72" t="n"/>
      <c r="M79" s="6" t="n"/>
      <c r="N79" s="6" t="n"/>
      <c r="O79" s="6" t="n"/>
      <c r="P79" s="73" t="n"/>
    </row>
    <row r="80" ht="15.75" customHeight="1" s="271">
      <c r="A80" s="1" t="n"/>
      <c r="B80" s="14" t="n"/>
      <c r="C80" s="6" t="n"/>
      <c r="D80" s="72" t="n"/>
      <c r="E80" s="6" t="n"/>
      <c r="F80" s="72" t="n"/>
      <c r="G80" s="6" t="n"/>
      <c r="H80" s="6" t="n"/>
      <c r="I80" s="6" t="n"/>
      <c r="J80" s="6" t="n"/>
      <c r="K80" s="6" t="n"/>
      <c r="L80" s="72" t="n"/>
      <c r="M80" s="6" t="n"/>
      <c r="N80" s="6" t="n"/>
      <c r="O80" s="6" t="n"/>
      <c r="P80" s="73" t="n"/>
    </row>
    <row r="81" ht="15.75" customHeight="1" s="271">
      <c r="A81" s="1" t="n"/>
      <c r="B81" s="14" t="n"/>
      <c r="C81" s="6" t="n"/>
      <c r="D81" s="72" t="n"/>
      <c r="E81" s="6" t="n"/>
      <c r="F81" s="72" t="n"/>
      <c r="G81" s="6" t="n"/>
      <c r="H81" s="6" t="n"/>
      <c r="I81" s="6" t="n"/>
      <c r="J81" s="6" t="n"/>
      <c r="K81" s="6" t="n"/>
      <c r="L81" s="72" t="n"/>
      <c r="M81" s="6" t="n"/>
      <c r="N81" s="6" t="n"/>
      <c r="O81" s="6" t="n"/>
      <c r="P81" s="73" t="n"/>
    </row>
    <row r="82" ht="15.75" customHeight="1" s="271">
      <c r="A82" s="1" t="n"/>
      <c r="B82" s="14" t="n"/>
      <c r="C82" s="6" t="n"/>
      <c r="D82" s="72" t="n"/>
      <c r="E82" s="6" t="n"/>
      <c r="F82" s="72" t="n"/>
      <c r="G82" s="6" t="n"/>
      <c r="H82" s="6" t="n"/>
      <c r="I82" s="6" t="n"/>
      <c r="J82" s="6" t="n"/>
      <c r="K82" s="6" t="n"/>
      <c r="L82" s="72" t="n"/>
      <c r="M82" s="6" t="n"/>
      <c r="N82" s="6" t="n"/>
      <c r="O82" s="6" t="n"/>
      <c r="P82" s="73" t="n"/>
    </row>
    <row r="83" ht="15.75" customHeight="1" s="271">
      <c r="A83" s="1" t="n"/>
      <c r="B83" s="14" t="n"/>
      <c r="C83" s="6" t="n"/>
      <c r="D83" s="72" t="n"/>
      <c r="E83" s="6" t="n"/>
      <c r="F83" s="72" t="n"/>
      <c r="G83" s="6" t="n"/>
      <c r="H83" s="6" t="n"/>
      <c r="I83" s="6" t="n"/>
      <c r="J83" s="6" t="n"/>
      <c r="K83" s="6" t="n"/>
      <c r="L83" s="72" t="n"/>
      <c r="M83" s="6" t="n"/>
      <c r="N83" s="6" t="n"/>
      <c r="O83" s="6" t="n"/>
      <c r="P83" s="73" t="n"/>
    </row>
    <row r="84" ht="15.75" customHeight="1" s="271">
      <c r="A84" s="1" t="n"/>
      <c r="B84" s="14" t="n"/>
      <c r="C84" s="6" t="n"/>
      <c r="D84" s="72" t="n"/>
      <c r="E84" s="6" t="n"/>
      <c r="F84" s="72" t="n"/>
      <c r="G84" s="6" t="n"/>
      <c r="H84" s="6" t="n"/>
      <c r="I84" s="6" t="n"/>
      <c r="J84" s="6" t="n"/>
      <c r="K84" s="6" t="n"/>
      <c r="L84" s="72" t="n"/>
      <c r="M84" s="6" t="n"/>
      <c r="N84" s="6" t="n"/>
      <c r="O84" s="6" t="n"/>
      <c r="P84" s="73" t="n"/>
    </row>
    <row r="85" ht="15.75" customHeight="1" s="271">
      <c r="A85" s="1" t="n"/>
      <c r="B85" s="14" t="n"/>
      <c r="C85" s="6" t="n"/>
      <c r="D85" s="72" t="n"/>
      <c r="E85" s="6" t="n"/>
      <c r="F85" s="72" t="n"/>
      <c r="G85" s="6" t="n"/>
      <c r="H85" s="6" t="n"/>
      <c r="I85" s="6" t="n"/>
      <c r="J85" s="6" t="n"/>
      <c r="K85" s="6" t="n"/>
      <c r="L85" s="72" t="n"/>
      <c r="M85" s="6" t="n"/>
      <c r="N85" s="6" t="n"/>
      <c r="O85" s="6" t="n"/>
      <c r="P85" s="73" t="n"/>
    </row>
    <row r="86" ht="15.75" customHeight="1" s="271">
      <c r="A86" s="1" t="n"/>
      <c r="B86" s="14" t="n"/>
      <c r="C86" s="6" t="n"/>
      <c r="D86" s="72" t="n"/>
      <c r="E86" s="6" t="n"/>
      <c r="F86" s="72" t="n"/>
      <c r="G86" s="6" t="n"/>
      <c r="H86" s="6" t="n"/>
      <c r="I86" s="6" t="n"/>
      <c r="J86" s="6" t="n"/>
      <c r="K86" s="6" t="n"/>
      <c r="L86" s="72" t="n"/>
      <c r="M86" s="6" t="n"/>
      <c r="N86" s="6" t="n"/>
      <c r="O86" s="6" t="n"/>
      <c r="P86" s="73" t="n"/>
    </row>
    <row r="87" ht="15.75" customHeight="1" s="271">
      <c r="A87" s="1" t="n"/>
      <c r="B87" s="14" t="n"/>
      <c r="C87" s="6" t="n"/>
      <c r="D87" s="72" t="n"/>
      <c r="E87" s="6" t="n"/>
      <c r="F87" s="72" t="n"/>
      <c r="G87" s="6" t="n"/>
      <c r="H87" s="6" t="n"/>
      <c r="I87" s="6" t="n"/>
      <c r="J87" s="6" t="n"/>
      <c r="K87" s="6" t="n"/>
      <c r="L87" s="72" t="n"/>
      <c r="M87" s="6" t="n"/>
      <c r="N87" s="6" t="n"/>
      <c r="O87" s="6" t="n"/>
      <c r="P87" s="73" t="n"/>
    </row>
    <row r="88" ht="15.75" customHeight="1" s="271">
      <c r="A88" s="1" t="n"/>
      <c r="B88" s="14" t="n"/>
      <c r="C88" s="6" t="n"/>
      <c r="D88" s="72" t="n"/>
      <c r="E88" s="6" t="n"/>
      <c r="F88" s="72" t="n"/>
      <c r="G88" s="6" t="n"/>
      <c r="H88" s="6" t="n"/>
      <c r="I88" s="6" t="n"/>
      <c r="J88" s="6" t="n"/>
      <c r="K88" s="6" t="n"/>
      <c r="L88" s="72" t="n"/>
      <c r="M88" s="6" t="n"/>
      <c r="N88" s="6" t="n"/>
      <c r="O88" s="6" t="n"/>
      <c r="P88" s="73" t="n"/>
    </row>
    <row r="89" ht="15.75" customHeight="1" s="271">
      <c r="A89" s="1" t="n"/>
      <c r="B89" s="14" t="n"/>
      <c r="C89" s="6" t="n"/>
      <c r="D89" s="72" t="n"/>
      <c r="E89" s="6" t="n"/>
      <c r="F89" s="72" t="n"/>
      <c r="G89" s="6" t="n"/>
      <c r="H89" s="6" t="n"/>
      <c r="I89" s="6" t="n"/>
      <c r="J89" s="6" t="n"/>
      <c r="K89" s="6" t="n"/>
      <c r="L89" s="72" t="n"/>
      <c r="M89" s="6" t="n"/>
      <c r="N89" s="6" t="n"/>
      <c r="O89" s="6" t="n"/>
      <c r="P89" s="73" t="n"/>
    </row>
    <row r="90" ht="15.75" customHeight="1" s="271">
      <c r="A90" s="1" t="n"/>
      <c r="B90" s="14" t="n"/>
      <c r="C90" s="6" t="n"/>
      <c r="D90" s="72" t="n"/>
      <c r="E90" s="6" t="n"/>
      <c r="F90" s="72" t="n"/>
      <c r="G90" s="6" t="n"/>
      <c r="H90" s="6" t="n"/>
      <c r="I90" s="6" t="n"/>
      <c r="J90" s="6" t="n"/>
      <c r="K90" s="6" t="n"/>
      <c r="L90" s="72" t="n"/>
      <c r="M90" s="6" t="n"/>
      <c r="N90" s="6" t="n"/>
      <c r="O90" s="6" t="n"/>
      <c r="P90" s="73" t="n"/>
    </row>
    <row r="91" ht="15.75" customHeight="1" s="271">
      <c r="A91" s="1" t="n"/>
      <c r="B91" s="14" t="n"/>
      <c r="C91" s="6" t="n"/>
      <c r="D91" s="72" t="n"/>
      <c r="E91" s="6" t="n"/>
      <c r="F91" s="72" t="n"/>
      <c r="G91" s="6" t="n"/>
      <c r="H91" s="6" t="n"/>
      <c r="I91" s="6" t="n"/>
      <c r="J91" s="6" t="n"/>
      <c r="K91" s="6" t="n"/>
      <c r="L91" s="72" t="n"/>
      <c r="M91" s="6" t="n"/>
      <c r="N91" s="6" t="n"/>
      <c r="O91" s="6" t="n"/>
      <c r="P91" s="73" t="n"/>
    </row>
    <row r="92" ht="15.75" customHeight="1" s="271">
      <c r="A92" s="1" t="n"/>
      <c r="B92" s="14" t="n"/>
      <c r="C92" s="6" t="n"/>
      <c r="D92" s="72" t="n"/>
      <c r="E92" s="6" t="n"/>
      <c r="F92" s="72" t="n"/>
      <c r="G92" s="6" t="n"/>
      <c r="H92" s="6" t="n"/>
      <c r="I92" s="6" t="n"/>
      <c r="J92" s="6" t="n"/>
      <c r="K92" s="6" t="n"/>
      <c r="L92" s="72" t="n"/>
      <c r="M92" s="6" t="n"/>
      <c r="N92" s="6" t="n"/>
      <c r="O92" s="6" t="n"/>
      <c r="P92" s="73" t="n"/>
    </row>
    <row r="93" ht="15.75" customHeight="1" s="271">
      <c r="A93" s="1" t="n"/>
      <c r="B93" s="14" t="n"/>
      <c r="C93" s="6" t="n"/>
      <c r="D93" s="72" t="n"/>
      <c r="E93" s="6" t="n"/>
      <c r="F93" s="72" t="n"/>
      <c r="G93" s="6" t="n"/>
      <c r="H93" s="6" t="n"/>
      <c r="I93" s="6" t="n"/>
      <c r="J93" s="6" t="n"/>
      <c r="K93" s="6" t="n"/>
      <c r="L93" s="72" t="n"/>
      <c r="M93" s="6" t="n"/>
      <c r="N93" s="6" t="n"/>
      <c r="O93" s="6" t="n"/>
      <c r="P93" s="73" t="n"/>
    </row>
    <row r="94" ht="15.75" customHeight="1" s="271">
      <c r="A94" s="1" t="n"/>
      <c r="B94" s="14" t="n"/>
      <c r="C94" s="6" t="n"/>
      <c r="D94" s="72" t="n"/>
      <c r="E94" s="6" t="n"/>
      <c r="F94" s="72" t="n"/>
      <c r="G94" s="6" t="n"/>
      <c r="H94" s="6" t="n"/>
      <c r="I94" s="6" t="n"/>
      <c r="J94" s="6" t="n"/>
      <c r="K94" s="6" t="n"/>
      <c r="L94" s="72" t="n"/>
      <c r="M94" s="6" t="n"/>
      <c r="N94" s="6" t="n"/>
      <c r="O94" s="6" t="n"/>
      <c r="P94" s="73" t="n"/>
    </row>
    <row r="95" ht="15.75" customHeight="1" s="271">
      <c r="A95" s="1" t="n"/>
      <c r="B95" s="14" t="n"/>
      <c r="C95" s="6" t="n"/>
      <c r="D95" s="72" t="n"/>
      <c r="E95" s="6" t="n"/>
      <c r="F95" s="72" t="n"/>
      <c r="G95" s="6" t="n"/>
      <c r="H95" s="6" t="n"/>
      <c r="I95" s="6" t="n"/>
      <c r="J95" s="6" t="n"/>
      <c r="K95" s="6" t="n"/>
      <c r="L95" s="72" t="n"/>
      <c r="M95" s="6" t="n"/>
      <c r="N95" s="6" t="n"/>
      <c r="O95" s="6" t="n"/>
      <c r="P95" s="73" t="n"/>
    </row>
    <row r="96" ht="15.75" customHeight="1" s="271">
      <c r="A96" s="1" t="n"/>
      <c r="B96" s="14" t="n"/>
      <c r="C96" s="6" t="n"/>
      <c r="D96" s="72" t="n"/>
      <c r="E96" s="6" t="n"/>
      <c r="F96" s="72" t="n"/>
      <c r="G96" s="6" t="n"/>
      <c r="H96" s="6" t="n"/>
      <c r="I96" s="6" t="n"/>
      <c r="J96" s="6" t="n"/>
      <c r="K96" s="6" t="n"/>
      <c r="L96" s="72" t="n"/>
      <c r="M96" s="6" t="n"/>
      <c r="N96" s="6" t="n"/>
      <c r="O96" s="6" t="n"/>
      <c r="P96" s="73" t="n"/>
    </row>
    <row r="97" ht="15.75" customHeight="1" s="271">
      <c r="A97" s="1" t="n"/>
      <c r="B97" s="14" t="n"/>
      <c r="C97" s="6" t="n"/>
      <c r="D97" s="72" t="n"/>
      <c r="E97" s="6" t="n"/>
      <c r="F97" s="72" t="n"/>
      <c r="G97" s="6" t="n"/>
      <c r="H97" s="6" t="n"/>
      <c r="I97" s="6" t="n"/>
      <c r="J97" s="6" t="n"/>
      <c r="K97" s="6" t="n"/>
      <c r="L97" s="72" t="n"/>
      <c r="M97" s="6" t="n"/>
      <c r="N97" s="6" t="n"/>
      <c r="O97" s="6" t="n"/>
      <c r="P97" s="73" t="n"/>
    </row>
    <row r="98" ht="15.75" customHeight="1" s="271">
      <c r="A98" s="1" t="n"/>
      <c r="B98" s="14" t="n"/>
      <c r="C98" s="6" t="n"/>
      <c r="D98" s="72" t="n"/>
      <c r="E98" s="6" t="n"/>
      <c r="F98" s="72" t="n"/>
      <c r="G98" s="6" t="n"/>
      <c r="H98" s="6" t="n"/>
      <c r="I98" s="6" t="n"/>
      <c r="J98" s="6" t="n"/>
      <c r="K98" s="6" t="n"/>
      <c r="L98" s="72" t="n"/>
      <c r="M98" s="6" t="n"/>
      <c r="N98" s="6" t="n"/>
      <c r="O98" s="6" t="n"/>
      <c r="P98" s="73" t="n"/>
    </row>
    <row r="99" ht="15.75" customHeight="1" s="271">
      <c r="A99" s="1" t="n"/>
      <c r="B99" s="14" t="n"/>
      <c r="C99" s="6" t="n"/>
      <c r="D99" s="72" t="n"/>
      <c r="E99" s="6" t="n"/>
      <c r="F99" s="72" t="n"/>
      <c r="G99" s="6" t="n"/>
      <c r="H99" s="6" t="n"/>
      <c r="I99" s="6" t="n"/>
      <c r="J99" s="6" t="n"/>
      <c r="K99" s="6" t="n"/>
      <c r="L99" s="72" t="n"/>
      <c r="M99" s="6" t="n"/>
      <c r="N99" s="6" t="n"/>
      <c r="O99" s="6" t="n"/>
      <c r="P99" s="73" t="n"/>
    </row>
    <row r="100" ht="15.75" customHeight="1" s="271">
      <c r="A100" s="1" t="n"/>
      <c r="B100" s="14" t="n"/>
      <c r="C100" s="6" t="n"/>
      <c r="D100" s="72" t="n"/>
      <c r="E100" s="6" t="n"/>
      <c r="F100" s="72" t="n"/>
      <c r="G100" s="6" t="n"/>
      <c r="H100" s="6" t="n"/>
      <c r="I100" s="6" t="n"/>
      <c r="J100" s="6" t="n"/>
      <c r="K100" s="6" t="n"/>
      <c r="L100" s="72" t="n"/>
      <c r="M100" s="6" t="n"/>
      <c r="N100" s="6" t="n"/>
      <c r="O100" s="6" t="n"/>
      <c r="P100" s="73" t="n"/>
    </row>
    <row r="101" ht="15.75" customHeight="1" s="271">
      <c r="A101" s="1" t="n"/>
      <c r="B101" s="14" t="n"/>
      <c r="C101" s="6" t="n"/>
      <c r="D101" s="72" t="n"/>
      <c r="E101" s="6" t="n"/>
      <c r="F101" s="72" t="n"/>
      <c r="G101" s="6" t="n"/>
      <c r="H101" s="6" t="n"/>
      <c r="I101" s="6" t="n"/>
      <c r="J101" s="6" t="n"/>
      <c r="K101" s="6" t="n"/>
      <c r="L101" s="72" t="n"/>
      <c r="M101" s="6" t="n"/>
      <c r="N101" s="6" t="n"/>
      <c r="O101" s="6" t="n"/>
      <c r="P101" s="73" t="n"/>
    </row>
    <row r="102" ht="15.75" customHeight="1" s="271">
      <c r="A102" s="1" t="n"/>
      <c r="B102" s="14" t="n"/>
      <c r="C102" s="6" t="n"/>
      <c r="D102" s="72" t="n"/>
      <c r="E102" s="6" t="n"/>
      <c r="F102" s="72" t="n"/>
      <c r="G102" s="6" t="n"/>
      <c r="H102" s="6" t="n"/>
      <c r="I102" s="6" t="n"/>
      <c r="J102" s="6" t="n"/>
      <c r="K102" s="6" t="n"/>
      <c r="L102" s="72" t="n"/>
      <c r="M102" s="6" t="n"/>
      <c r="N102" s="6" t="n"/>
      <c r="O102" s="6" t="n"/>
      <c r="P102" s="73" t="n"/>
    </row>
    <row r="103" ht="15.75" customHeight="1" s="271">
      <c r="A103" s="1" t="n"/>
      <c r="B103" s="14" t="n"/>
      <c r="C103" s="6" t="n"/>
      <c r="D103" s="72" t="n"/>
      <c r="E103" s="6" t="n"/>
      <c r="F103" s="72" t="n"/>
      <c r="G103" s="6" t="n"/>
      <c r="H103" s="6" t="n"/>
      <c r="I103" s="6" t="n"/>
      <c r="J103" s="6" t="n"/>
      <c r="K103" s="6" t="n"/>
      <c r="L103" s="72" t="n"/>
      <c r="M103" s="6" t="n"/>
      <c r="N103" s="6" t="n"/>
      <c r="O103" s="6" t="n"/>
      <c r="P103" s="73" t="n"/>
    </row>
    <row r="104" ht="15.75" customHeight="1" s="271">
      <c r="A104" s="1" t="n"/>
      <c r="B104" s="14" t="n"/>
      <c r="C104" s="6" t="n"/>
      <c r="D104" s="72" t="n"/>
      <c r="E104" s="6" t="n"/>
      <c r="F104" s="72" t="n"/>
      <c r="G104" s="6" t="n"/>
      <c r="H104" s="6" t="n"/>
      <c r="I104" s="6" t="n"/>
      <c r="J104" s="6" t="n"/>
      <c r="K104" s="6" t="n"/>
      <c r="L104" s="72" t="n"/>
      <c r="M104" s="6" t="n"/>
      <c r="N104" s="6" t="n"/>
      <c r="O104" s="6" t="n"/>
      <c r="P104" s="73" t="n"/>
    </row>
    <row r="105" ht="15.75" customHeight="1" s="271">
      <c r="A105" s="1" t="n"/>
      <c r="B105" s="14" t="n"/>
      <c r="C105" s="6" t="n"/>
      <c r="D105" s="72" t="n"/>
      <c r="E105" s="6" t="n"/>
      <c r="F105" s="72" t="n"/>
      <c r="G105" s="6" t="n"/>
      <c r="H105" s="6" t="n"/>
      <c r="I105" s="6" t="n"/>
      <c r="J105" s="6" t="n"/>
      <c r="K105" s="6" t="n"/>
      <c r="L105" s="72" t="n"/>
      <c r="M105" s="6" t="n"/>
      <c r="N105" s="6" t="n"/>
      <c r="O105" s="6" t="n"/>
      <c r="P105" s="73" t="n"/>
    </row>
    <row r="106" ht="15.75" customHeight="1" s="271">
      <c r="A106" s="1" t="n"/>
      <c r="B106" s="14" t="n"/>
      <c r="C106" s="6" t="n"/>
      <c r="D106" s="72" t="n"/>
      <c r="E106" s="6" t="n"/>
      <c r="F106" s="72" t="n"/>
      <c r="G106" s="6" t="n"/>
      <c r="H106" s="6" t="n"/>
      <c r="I106" s="6" t="n"/>
      <c r="J106" s="6" t="n"/>
      <c r="K106" s="6" t="n"/>
      <c r="L106" s="72" t="n"/>
      <c r="M106" s="6" t="n"/>
      <c r="N106" s="6" t="n"/>
      <c r="O106" s="6" t="n"/>
      <c r="P106" s="73" t="n"/>
    </row>
    <row r="107" ht="15.75" customHeight="1" s="271">
      <c r="A107" s="1" t="n"/>
      <c r="B107" s="14" t="n"/>
      <c r="C107" s="6" t="n"/>
      <c r="D107" s="72" t="n"/>
      <c r="E107" s="6" t="n"/>
      <c r="F107" s="72" t="n"/>
      <c r="G107" s="6" t="n"/>
      <c r="H107" s="6" t="n"/>
      <c r="I107" s="6" t="n"/>
      <c r="J107" s="6" t="n"/>
      <c r="K107" s="6" t="n"/>
      <c r="L107" s="72" t="n"/>
      <c r="M107" s="6" t="n"/>
      <c r="N107" s="6" t="n"/>
      <c r="O107" s="6" t="n"/>
      <c r="P107" s="73" t="n"/>
    </row>
    <row r="108" ht="15.75" customHeight="1" s="271">
      <c r="A108" s="1" t="n"/>
      <c r="B108" s="14" t="n"/>
      <c r="C108" s="6" t="n"/>
      <c r="D108" s="72" t="n"/>
      <c r="E108" s="6" t="n"/>
      <c r="F108" s="72" t="n"/>
      <c r="G108" s="6" t="n"/>
      <c r="H108" s="6" t="n"/>
      <c r="I108" s="6" t="n"/>
      <c r="J108" s="6" t="n"/>
      <c r="K108" s="6" t="n"/>
      <c r="L108" s="72" t="n"/>
      <c r="M108" s="6" t="n"/>
      <c r="N108" s="6" t="n"/>
      <c r="O108" s="6" t="n"/>
      <c r="P108" s="73" t="n"/>
    </row>
    <row r="109" ht="15.75" customHeight="1" s="271">
      <c r="A109" s="1" t="n"/>
      <c r="B109" s="14" t="n"/>
      <c r="C109" s="6" t="n"/>
      <c r="D109" s="72" t="n"/>
      <c r="E109" s="6" t="n"/>
      <c r="F109" s="72" t="n"/>
      <c r="G109" s="6" t="n"/>
      <c r="H109" s="6" t="n"/>
      <c r="I109" s="6" t="n"/>
      <c r="J109" s="6" t="n"/>
      <c r="K109" s="6" t="n"/>
      <c r="L109" s="72" t="n"/>
      <c r="M109" s="6" t="n"/>
      <c r="N109" s="6" t="n"/>
      <c r="O109" s="6" t="n"/>
      <c r="P109" s="73" t="n"/>
    </row>
    <row r="110" ht="15.75" customHeight="1" s="271">
      <c r="A110" s="1" t="n"/>
      <c r="B110" s="14" t="n"/>
      <c r="C110" s="6" t="n"/>
      <c r="D110" s="72" t="n"/>
      <c r="E110" s="6" t="n"/>
      <c r="F110" s="72" t="n"/>
      <c r="G110" s="6" t="n"/>
      <c r="H110" s="6" t="n"/>
      <c r="I110" s="6" t="n"/>
      <c r="J110" s="6" t="n"/>
      <c r="K110" s="6" t="n"/>
      <c r="L110" s="72" t="n"/>
      <c r="M110" s="6" t="n"/>
      <c r="N110" s="6" t="n"/>
      <c r="O110" s="6" t="n"/>
      <c r="P110" s="73" t="n"/>
    </row>
    <row r="111" ht="15.75" customHeight="1" s="271">
      <c r="A111" s="1" t="n"/>
      <c r="B111" s="14" t="n"/>
      <c r="C111" s="6" t="n"/>
      <c r="D111" s="72" t="n"/>
      <c r="E111" s="6" t="n"/>
      <c r="F111" s="72" t="n"/>
      <c r="G111" s="6" t="n"/>
      <c r="H111" s="6" t="n"/>
      <c r="I111" s="6" t="n"/>
      <c r="J111" s="6" t="n"/>
      <c r="K111" s="6" t="n"/>
      <c r="L111" s="72" t="n"/>
      <c r="M111" s="6" t="n"/>
      <c r="N111" s="6" t="n"/>
      <c r="O111" s="6" t="n"/>
      <c r="P111" s="73" t="n"/>
    </row>
    <row r="112" ht="15.75" customHeight="1" s="271">
      <c r="A112" s="1" t="n"/>
      <c r="B112" s="14" t="n"/>
      <c r="C112" s="6" t="n"/>
      <c r="D112" s="72" t="n"/>
      <c r="E112" s="6" t="n"/>
      <c r="F112" s="72" t="n"/>
      <c r="G112" s="6" t="n"/>
      <c r="H112" s="6" t="n"/>
      <c r="I112" s="6" t="n"/>
      <c r="J112" s="6" t="n"/>
      <c r="K112" s="6" t="n"/>
      <c r="L112" s="72" t="n"/>
      <c r="M112" s="6" t="n"/>
      <c r="N112" s="6" t="n"/>
      <c r="O112" s="6" t="n"/>
      <c r="P112" s="73" t="n"/>
    </row>
    <row r="113" ht="15.75" customHeight="1" s="271">
      <c r="A113" s="1" t="n"/>
      <c r="B113" s="14" t="n"/>
      <c r="C113" s="6" t="n"/>
      <c r="D113" s="72" t="n"/>
      <c r="E113" s="6" t="n"/>
      <c r="F113" s="72" t="n"/>
      <c r="G113" s="6" t="n"/>
      <c r="H113" s="6" t="n"/>
      <c r="I113" s="6" t="n"/>
      <c r="J113" s="6" t="n"/>
      <c r="K113" s="6" t="n"/>
      <c r="L113" s="72" t="n"/>
      <c r="M113" s="6" t="n"/>
      <c r="N113" s="6" t="n"/>
      <c r="O113" s="6" t="n"/>
      <c r="P113" s="73" t="n"/>
    </row>
    <row r="114" ht="15.75" customHeight="1" s="271">
      <c r="A114" s="1" t="n"/>
      <c r="B114" s="14" t="n"/>
      <c r="C114" s="6" t="n"/>
      <c r="D114" s="72" t="n"/>
      <c r="E114" s="6" t="n"/>
      <c r="F114" s="72" t="n"/>
      <c r="G114" s="6" t="n"/>
      <c r="H114" s="6" t="n"/>
      <c r="I114" s="6" t="n"/>
      <c r="J114" s="6" t="n"/>
      <c r="K114" s="6" t="n"/>
      <c r="L114" s="72" t="n"/>
      <c r="M114" s="6" t="n"/>
      <c r="N114" s="6" t="n"/>
      <c r="O114" s="6" t="n"/>
      <c r="P114" s="73" t="n"/>
    </row>
    <row r="115" ht="15.75" customHeight="1" s="271">
      <c r="A115" s="1" t="n"/>
      <c r="B115" s="14" t="n"/>
      <c r="C115" s="6" t="n"/>
      <c r="D115" s="72" t="n"/>
      <c r="E115" s="6" t="n"/>
      <c r="F115" s="72" t="n"/>
      <c r="G115" s="6" t="n"/>
      <c r="H115" s="6" t="n"/>
      <c r="I115" s="6" t="n"/>
      <c r="J115" s="6" t="n"/>
      <c r="K115" s="6" t="n"/>
      <c r="L115" s="72" t="n"/>
      <c r="M115" s="6" t="n"/>
      <c r="N115" s="6" t="n"/>
      <c r="O115" s="6" t="n"/>
      <c r="P115" s="73" t="n"/>
    </row>
    <row r="116" ht="15.75" customHeight="1" s="271">
      <c r="A116" s="1" t="n"/>
      <c r="B116" s="14" t="n"/>
      <c r="C116" s="6" t="n"/>
      <c r="D116" s="72" t="n"/>
      <c r="E116" s="6" t="n"/>
      <c r="F116" s="72" t="n"/>
      <c r="G116" s="6" t="n"/>
      <c r="H116" s="6" t="n"/>
      <c r="I116" s="6" t="n"/>
      <c r="J116" s="6" t="n"/>
      <c r="K116" s="6" t="n"/>
      <c r="L116" s="72" t="n"/>
      <c r="M116" s="6" t="n"/>
      <c r="N116" s="6" t="n"/>
      <c r="O116" s="6" t="n"/>
      <c r="P116" s="73" t="n"/>
    </row>
    <row r="117" ht="15.75" customHeight="1" s="271">
      <c r="A117" s="1" t="n"/>
      <c r="B117" s="14" t="n"/>
      <c r="C117" s="6" t="n"/>
      <c r="D117" s="72" t="n"/>
      <c r="E117" s="6" t="n"/>
      <c r="F117" s="72" t="n"/>
      <c r="G117" s="6" t="n"/>
      <c r="H117" s="6" t="n"/>
      <c r="I117" s="6" t="n"/>
      <c r="J117" s="6" t="n"/>
      <c r="K117" s="6" t="n"/>
      <c r="L117" s="72" t="n"/>
      <c r="M117" s="6" t="n"/>
      <c r="N117" s="6" t="n"/>
      <c r="O117" s="6" t="n"/>
      <c r="P117" s="73" t="n"/>
    </row>
    <row r="118" ht="15.75" customHeight="1" s="271">
      <c r="A118" s="1" t="n"/>
      <c r="B118" s="14" t="n"/>
      <c r="C118" s="6" t="n"/>
      <c r="D118" s="72" t="n"/>
      <c r="E118" s="6" t="n"/>
      <c r="F118" s="72" t="n"/>
      <c r="G118" s="6" t="n"/>
      <c r="H118" s="6" t="n"/>
      <c r="I118" s="6" t="n"/>
      <c r="J118" s="6" t="n"/>
      <c r="K118" s="6" t="n"/>
      <c r="L118" s="72" t="n"/>
      <c r="M118" s="6" t="n"/>
      <c r="N118" s="6" t="n"/>
      <c r="O118" s="6" t="n"/>
      <c r="P118" s="73" t="n"/>
    </row>
    <row r="119" ht="15.75" customHeight="1" s="271">
      <c r="A119" s="1" t="n"/>
      <c r="B119" s="14" t="n"/>
      <c r="C119" s="6" t="n"/>
      <c r="D119" s="72" t="n"/>
      <c r="E119" s="6" t="n"/>
      <c r="F119" s="72" t="n"/>
      <c r="G119" s="6" t="n"/>
      <c r="H119" s="6" t="n"/>
      <c r="I119" s="6" t="n"/>
      <c r="J119" s="6" t="n"/>
      <c r="K119" s="6" t="n"/>
      <c r="L119" s="72" t="n"/>
      <c r="M119" s="6" t="n"/>
      <c r="N119" s="6" t="n"/>
      <c r="O119" s="6" t="n"/>
      <c r="P119" s="73" t="n"/>
    </row>
    <row r="120" ht="15.75" customHeight="1" s="271">
      <c r="A120" s="1" t="n"/>
      <c r="B120" s="14" t="n"/>
      <c r="C120" s="6" t="n"/>
      <c r="D120" s="72" t="n"/>
      <c r="E120" s="6" t="n"/>
      <c r="F120" s="72" t="n"/>
      <c r="G120" s="6" t="n"/>
      <c r="H120" s="6" t="n"/>
      <c r="I120" s="6" t="n"/>
      <c r="J120" s="6" t="n"/>
      <c r="K120" s="6" t="n"/>
      <c r="L120" s="72" t="n"/>
      <c r="M120" s="6" t="n"/>
      <c r="N120" s="6" t="n"/>
      <c r="O120" s="6" t="n"/>
      <c r="P120" s="73" t="n"/>
    </row>
    <row r="121" ht="15.75" customHeight="1" s="271">
      <c r="A121" s="1" t="n"/>
      <c r="B121" s="14" t="n"/>
      <c r="C121" s="6" t="n"/>
      <c r="D121" s="72" t="n"/>
      <c r="E121" s="6" t="n"/>
      <c r="F121" s="72" t="n"/>
      <c r="G121" s="6" t="n"/>
      <c r="H121" s="6" t="n"/>
      <c r="I121" s="6" t="n"/>
      <c r="J121" s="6" t="n"/>
      <c r="K121" s="6" t="n"/>
      <c r="L121" s="72" t="n"/>
      <c r="M121" s="6" t="n"/>
      <c r="N121" s="6" t="n"/>
      <c r="O121" s="6" t="n"/>
      <c r="P121" s="73" t="n"/>
    </row>
    <row r="122" ht="15.75" customHeight="1" s="271">
      <c r="A122" s="1" t="n"/>
      <c r="B122" s="14" t="n"/>
      <c r="C122" s="6" t="n"/>
      <c r="D122" s="72" t="n"/>
      <c r="E122" s="6" t="n"/>
      <c r="F122" s="72" t="n"/>
      <c r="G122" s="6" t="n"/>
      <c r="H122" s="6" t="n"/>
      <c r="I122" s="6" t="n"/>
      <c r="J122" s="6" t="n"/>
      <c r="K122" s="6" t="n"/>
      <c r="L122" s="72" t="n"/>
      <c r="M122" s="6" t="n"/>
      <c r="N122" s="6" t="n"/>
      <c r="O122" s="6" t="n"/>
      <c r="P122" s="73" t="n"/>
    </row>
    <row r="123" ht="15.75" customHeight="1" s="271">
      <c r="A123" s="1" t="n"/>
      <c r="B123" s="14" t="n"/>
      <c r="C123" s="6" t="n"/>
      <c r="D123" s="72" t="n"/>
      <c r="E123" s="6" t="n"/>
      <c r="F123" s="72" t="n"/>
      <c r="G123" s="6" t="n"/>
      <c r="H123" s="6" t="n"/>
      <c r="I123" s="6" t="n"/>
      <c r="J123" s="6" t="n"/>
      <c r="K123" s="6" t="n"/>
      <c r="L123" s="72" t="n"/>
      <c r="M123" s="6" t="n"/>
      <c r="N123" s="6" t="n"/>
      <c r="O123" s="6" t="n"/>
      <c r="P123" s="73" t="n"/>
    </row>
    <row r="124" ht="15.75" customHeight="1" s="271">
      <c r="A124" s="1" t="n"/>
      <c r="B124" s="14" t="n"/>
      <c r="C124" s="6" t="n"/>
      <c r="D124" s="72" t="n"/>
      <c r="E124" s="6" t="n"/>
      <c r="F124" s="72" t="n"/>
      <c r="G124" s="6" t="n"/>
      <c r="H124" s="6" t="n"/>
      <c r="I124" s="6" t="n"/>
      <c r="J124" s="6" t="n"/>
      <c r="K124" s="6" t="n"/>
      <c r="L124" s="72" t="n"/>
      <c r="M124" s="6" t="n"/>
      <c r="N124" s="6" t="n"/>
      <c r="O124" s="6" t="n"/>
      <c r="P124" s="73" t="n"/>
    </row>
    <row r="125" ht="15.75" customHeight="1" s="271">
      <c r="A125" s="1" t="n"/>
      <c r="B125" s="14" t="n"/>
      <c r="C125" s="6" t="n"/>
      <c r="D125" s="72" t="n"/>
      <c r="E125" s="6" t="n"/>
      <c r="F125" s="72" t="n"/>
      <c r="G125" s="6" t="n"/>
      <c r="H125" s="6" t="n"/>
      <c r="I125" s="6" t="n"/>
      <c r="J125" s="6" t="n"/>
      <c r="K125" s="6" t="n"/>
      <c r="L125" s="72" t="n"/>
      <c r="M125" s="6" t="n"/>
      <c r="N125" s="6" t="n"/>
      <c r="O125" s="6" t="n"/>
      <c r="P125" s="73" t="n"/>
    </row>
    <row r="126" ht="15.75" customHeight="1" s="271">
      <c r="A126" s="1" t="n"/>
      <c r="B126" s="14" t="n"/>
      <c r="C126" s="6" t="n"/>
      <c r="D126" s="72" t="n"/>
      <c r="E126" s="6" t="n"/>
      <c r="F126" s="72" t="n"/>
      <c r="G126" s="6" t="n"/>
      <c r="H126" s="6" t="n"/>
      <c r="I126" s="6" t="n"/>
      <c r="J126" s="6" t="n"/>
      <c r="K126" s="6" t="n"/>
      <c r="L126" s="72" t="n"/>
      <c r="M126" s="6" t="n"/>
      <c r="N126" s="6" t="n"/>
      <c r="O126" s="6" t="n"/>
      <c r="P126" s="73" t="n"/>
    </row>
    <row r="127" ht="15.75" customHeight="1" s="271">
      <c r="A127" s="1" t="n"/>
      <c r="B127" s="14" t="n"/>
      <c r="C127" s="6" t="n"/>
      <c r="D127" s="72" t="n"/>
      <c r="E127" s="6" t="n"/>
      <c r="F127" s="72" t="n"/>
      <c r="G127" s="6" t="n"/>
      <c r="H127" s="6" t="n"/>
      <c r="I127" s="6" t="n"/>
      <c r="J127" s="6" t="n"/>
      <c r="K127" s="6" t="n"/>
      <c r="L127" s="72" t="n"/>
      <c r="M127" s="6" t="n"/>
      <c r="N127" s="6" t="n"/>
      <c r="O127" s="6" t="n"/>
      <c r="P127" s="73" t="n"/>
    </row>
    <row r="128" ht="15.75" customHeight="1" s="271">
      <c r="A128" s="1" t="n"/>
      <c r="B128" s="14" t="n"/>
      <c r="C128" s="6" t="n"/>
      <c r="D128" s="72" t="n"/>
      <c r="E128" s="6" t="n"/>
      <c r="F128" s="72" t="n"/>
      <c r="G128" s="6" t="n"/>
      <c r="H128" s="6" t="n"/>
      <c r="I128" s="6" t="n"/>
      <c r="J128" s="6" t="n"/>
      <c r="K128" s="6" t="n"/>
      <c r="L128" s="72" t="n"/>
      <c r="M128" s="6" t="n"/>
      <c r="N128" s="6" t="n"/>
      <c r="O128" s="6" t="n"/>
      <c r="P128" s="73" t="n"/>
    </row>
    <row r="129" ht="15.75" customHeight="1" s="271">
      <c r="A129" s="1" t="n"/>
      <c r="B129" s="14" t="n"/>
      <c r="C129" s="6" t="n"/>
      <c r="D129" s="72" t="n"/>
      <c r="E129" s="6" t="n"/>
      <c r="F129" s="72" t="n"/>
      <c r="G129" s="6" t="n"/>
      <c r="H129" s="6" t="n"/>
      <c r="I129" s="6" t="n"/>
      <c r="J129" s="6" t="n"/>
      <c r="K129" s="6" t="n"/>
      <c r="L129" s="72" t="n"/>
      <c r="M129" s="6" t="n"/>
      <c r="N129" s="6" t="n"/>
      <c r="O129" s="6" t="n"/>
      <c r="P129" s="73" t="n"/>
    </row>
    <row r="130" ht="15.75" customHeight="1" s="271">
      <c r="A130" s="1" t="n"/>
      <c r="B130" s="14" t="n"/>
      <c r="C130" s="6" t="n"/>
      <c r="D130" s="72" t="n"/>
      <c r="E130" s="6" t="n"/>
      <c r="F130" s="72" t="n"/>
      <c r="G130" s="6" t="n"/>
      <c r="H130" s="6" t="n"/>
      <c r="I130" s="6" t="n"/>
      <c r="J130" s="6" t="n"/>
      <c r="K130" s="6" t="n"/>
      <c r="L130" s="72" t="n"/>
      <c r="M130" s="6" t="n"/>
      <c r="N130" s="6" t="n"/>
      <c r="O130" s="6" t="n"/>
      <c r="P130" s="73" t="n"/>
    </row>
    <row r="131" ht="15.75" customHeight="1" s="271">
      <c r="A131" s="1" t="n"/>
      <c r="B131" s="14" t="n"/>
      <c r="C131" s="6" t="n"/>
      <c r="D131" s="72" t="n"/>
      <c r="E131" s="6" t="n"/>
      <c r="F131" s="72" t="n"/>
      <c r="G131" s="6" t="n"/>
      <c r="H131" s="6" t="n"/>
      <c r="I131" s="6" t="n"/>
      <c r="J131" s="6" t="n"/>
      <c r="K131" s="6" t="n"/>
      <c r="L131" s="72" t="n"/>
      <c r="M131" s="6" t="n"/>
      <c r="N131" s="6" t="n"/>
      <c r="O131" s="6" t="n"/>
      <c r="P131" s="73" t="n"/>
    </row>
    <row r="132" ht="15.75" customHeight="1" s="271">
      <c r="A132" s="1" t="n"/>
      <c r="B132" s="14" t="n"/>
      <c r="C132" s="6" t="n"/>
      <c r="D132" s="72" t="n"/>
      <c r="E132" s="6" t="n"/>
      <c r="F132" s="72" t="n"/>
      <c r="G132" s="6" t="n"/>
      <c r="H132" s="6" t="n"/>
      <c r="I132" s="6" t="n"/>
      <c r="J132" s="6" t="n"/>
      <c r="K132" s="6" t="n"/>
      <c r="L132" s="72" t="n"/>
      <c r="M132" s="6" t="n"/>
      <c r="N132" s="6" t="n"/>
      <c r="O132" s="6" t="n"/>
      <c r="P132" s="73" t="n"/>
    </row>
    <row r="133" ht="15.75" customHeight="1" s="271">
      <c r="A133" s="1" t="n"/>
      <c r="B133" s="14" t="n"/>
      <c r="C133" s="6" t="n"/>
      <c r="D133" s="72" t="n"/>
      <c r="E133" s="6" t="n"/>
      <c r="F133" s="72" t="n"/>
      <c r="G133" s="6" t="n"/>
      <c r="H133" s="6" t="n"/>
      <c r="I133" s="6" t="n"/>
      <c r="J133" s="6" t="n"/>
      <c r="K133" s="6" t="n"/>
      <c r="L133" s="72" t="n"/>
      <c r="M133" s="6" t="n"/>
      <c r="N133" s="6" t="n"/>
      <c r="O133" s="6" t="n"/>
      <c r="P133" s="73" t="n"/>
    </row>
    <row r="134" ht="15.75" customHeight="1" s="271">
      <c r="A134" s="1" t="n"/>
      <c r="B134" s="14" t="n"/>
      <c r="C134" s="6" t="n"/>
      <c r="D134" s="72" t="n"/>
      <c r="E134" s="6" t="n"/>
      <c r="F134" s="72" t="n"/>
      <c r="G134" s="6" t="n"/>
      <c r="H134" s="6" t="n"/>
      <c r="I134" s="6" t="n"/>
      <c r="J134" s="6" t="n"/>
      <c r="K134" s="6" t="n"/>
      <c r="L134" s="72" t="n"/>
      <c r="M134" s="6" t="n"/>
      <c r="N134" s="6" t="n"/>
      <c r="O134" s="6" t="n"/>
      <c r="P134" s="73" t="n"/>
    </row>
    <row r="135" ht="15.75" customHeight="1" s="271">
      <c r="A135" s="1" t="n"/>
      <c r="B135" s="14" t="n"/>
      <c r="C135" s="6" t="n"/>
      <c r="D135" s="72" t="n"/>
      <c r="E135" s="6" t="n"/>
      <c r="F135" s="72" t="n"/>
      <c r="G135" s="6" t="n"/>
      <c r="H135" s="6" t="n"/>
      <c r="I135" s="6" t="n"/>
      <c r="J135" s="6" t="n"/>
      <c r="K135" s="6" t="n"/>
      <c r="L135" s="72" t="n"/>
      <c r="M135" s="6" t="n"/>
      <c r="N135" s="6" t="n"/>
      <c r="O135" s="6" t="n"/>
      <c r="P135" s="73" t="n"/>
    </row>
    <row r="136" ht="15.75" customHeight="1" s="271">
      <c r="A136" s="1" t="n"/>
      <c r="B136" s="14" t="n"/>
      <c r="C136" s="6" t="n"/>
      <c r="D136" s="72" t="n"/>
      <c r="E136" s="6" t="n"/>
      <c r="F136" s="72" t="n"/>
      <c r="G136" s="6" t="n"/>
      <c r="H136" s="6" t="n"/>
      <c r="I136" s="6" t="n"/>
      <c r="J136" s="6" t="n"/>
      <c r="K136" s="6" t="n"/>
      <c r="L136" s="72" t="n"/>
      <c r="M136" s="6" t="n"/>
      <c r="N136" s="6" t="n"/>
      <c r="O136" s="6" t="n"/>
      <c r="P136" s="73" t="n"/>
    </row>
    <row r="137" ht="15.75" customHeight="1" s="271">
      <c r="A137" s="1" t="n"/>
      <c r="B137" s="14" t="n"/>
      <c r="C137" s="6" t="n"/>
      <c r="D137" s="72" t="n"/>
      <c r="E137" s="6" t="n"/>
      <c r="F137" s="72" t="n"/>
      <c r="G137" s="6" t="n"/>
      <c r="H137" s="6" t="n"/>
      <c r="I137" s="6" t="n"/>
      <c r="J137" s="6" t="n"/>
      <c r="K137" s="6" t="n"/>
      <c r="L137" s="72" t="n"/>
      <c r="M137" s="6" t="n"/>
      <c r="N137" s="6" t="n"/>
      <c r="O137" s="6" t="n"/>
      <c r="P137" s="73" t="n"/>
    </row>
    <row r="138" ht="15.75" customHeight="1" s="271">
      <c r="A138" s="1" t="n"/>
      <c r="B138" s="14" t="n"/>
      <c r="C138" s="6" t="n"/>
      <c r="D138" s="72" t="n"/>
      <c r="E138" s="6" t="n"/>
      <c r="F138" s="72" t="n"/>
      <c r="G138" s="6" t="n"/>
      <c r="H138" s="6" t="n"/>
      <c r="I138" s="6" t="n"/>
      <c r="J138" s="6" t="n"/>
      <c r="K138" s="6" t="n"/>
      <c r="L138" s="72" t="n"/>
      <c r="M138" s="6" t="n"/>
      <c r="N138" s="6" t="n"/>
      <c r="O138" s="6" t="n"/>
      <c r="P138" s="73" t="n"/>
    </row>
    <row r="139" ht="15.75" customHeight="1" s="271">
      <c r="A139" s="1" t="n"/>
      <c r="B139" s="14" t="n"/>
      <c r="C139" s="6" t="n"/>
      <c r="D139" s="72" t="n"/>
      <c r="E139" s="6" t="n"/>
      <c r="F139" s="72" t="n"/>
      <c r="G139" s="6" t="n"/>
      <c r="H139" s="6" t="n"/>
      <c r="I139" s="6" t="n"/>
      <c r="J139" s="6" t="n"/>
      <c r="K139" s="6" t="n"/>
      <c r="L139" s="72" t="n"/>
      <c r="M139" s="6" t="n"/>
      <c r="N139" s="6" t="n"/>
      <c r="O139" s="6" t="n"/>
      <c r="P139" s="73" t="n"/>
    </row>
    <row r="140" ht="15.75" customHeight="1" s="271">
      <c r="A140" s="1" t="n"/>
      <c r="B140" s="14" t="n"/>
      <c r="C140" s="6" t="n"/>
      <c r="D140" s="72" t="n"/>
      <c r="E140" s="6" t="n"/>
      <c r="F140" s="72" t="n"/>
      <c r="G140" s="6" t="n"/>
      <c r="H140" s="6" t="n"/>
      <c r="I140" s="6" t="n"/>
      <c r="J140" s="6" t="n"/>
      <c r="K140" s="6" t="n"/>
      <c r="L140" s="72" t="n"/>
      <c r="M140" s="6" t="n"/>
      <c r="N140" s="6" t="n"/>
      <c r="O140" s="6" t="n"/>
      <c r="P140" s="73" t="n"/>
    </row>
    <row r="141" ht="15.75" customHeight="1" s="271">
      <c r="A141" s="1" t="n"/>
      <c r="B141" s="14" t="n"/>
      <c r="C141" s="6" t="n"/>
      <c r="D141" s="72" t="n"/>
      <c r="E141" s="6" t="n"/>
      <c r="F141" s="72" t="n"/>
      <c r="G141" s="6" t="n"/>
      <c r="H141" s="6" t="n"/>
      <c r="I141" s="6" t="n"/>
      <c r="J141" s="6" t="n"/>
      <c r="K141" s="6" t="n"/>
      <c r="L141" s="72" t="n"/>
      <c r="M141" s="6" t="n"/>
      <c r="N141" s="6" t="n"/>
      <c r="O141" s="6" t="n"/>
      <c r="P141" s="73" t="n"/>
    </row>
    <row r="142" ht="15.75" customHeight="1" s="271">
      <c r="A142" s="1" t="n"/>
      <c r="B142" s="14" t="n"/>
      <c r="C142" s="6" t="n"/>
      <c r="D142" s="72" t="n"/>
      <c r="E142" s="6" t="n"/>
      <c r="F142" s="72" t="n"/>
      <c r="G142" s="6" t="n"/>
      <c r="H142" s="6" t="n"/>
      <c r="I142" s="6" t="n"/>
      <c r="J142" s="6" t="n"/>
      <c r="K142" s="6" t="n"/>
      <c r="L142" s="72" t="n"/>
      <c r="M142" s="6" t="n"/>
      <c r="N142" s="6" t="n"/>
      <c r="O142" s="6" t="n"/>
      <c r="P142" s="73" t="n"/>
    </row>
    <row r="143" ht="15.75" customHeight="1" s="271">
      <c r="A143" s="1" t="n"/>
      <c r="B143" s="14" t="n"/>
      <c r="C143" s="6" t="n"/>
      <c r="D143" s="72" t="n"/>
      <c r="E143" s="6" t="n"/>
      <c r="F143" s="72" t="n"/>
      <c r="G143" s="6" t="n"/>
      <c r="H143" s="6" t="n"/>
      <c r="I143" s="6" t="n"/>
      <c r="J143" s="6" t="n"/>
      <c r="K143" s="6" t="n"/>
      <c r="L143" s="72" t="n"/>
      <c r="M143" s="6" t="n"/>
      <c r="N143" s="6" t="n"/>
      <c r="O143" s="6" t="n"/>
      <c r="P143" s="73" t="n"/>
    </row>
    <row r="144" ht="15.75" customHeight="1" s="271">
      <c r="A144" s="1" t="n"/>
      <c r="B144" s="14" t="n"/>
      <c r="C144" s="6" t="n"/>
      <c r="D144" s="72" t="n"/>
      <c r="E144" s="6" t="n"/>
      <c r="F144" s="72" t="n"/>
      <c r="G144" s="6" t="n"/>
      <c r="H144" s="6" t="n"/>
      <c r="I144" s="6" t="n"/>
      <c r="J144" s="6" t="n"/>
      <c r="K144" s="6" t="n"/>
      <c r="L144" s="72" t="n"/>
      <c r="M144" s="6" t="n"/>
      <c r="N144" s="6" t="n"/>
      <c r="O144" s="6" t="n"/>
      <c r="P144" s="73" t="n"/>
    </row>
    <row r="145" ht="15.75" customHeight="1" s="271">
      <c r="A145" s="1" t="n"/>
      <c r="B145" s="14" t="n"/>
      <c r="C145" s="6" t="n"/>
      <c r="D145" s="72" t="n"/>
      <c r="E145" s="6" t="n"/>
      <c r="F145" s="72" t="n"/>
      <c r="G145" s="6" t="n"/>
      <c r="H145" s="6" t="n"/>
      <c r="I145" s="6" t="n"/>
      <c r="J145" s="6" t="n"/>
      <c r="K145" s="6" t="n"/>
      <c r="L145" s="72" t="n"/>
      <c r="M145" s="6" t="n"/>
      <c r="N145" s="6" t="n"/>
      <c r="O145" s="6" t="n"/>
      <c r="P145" s="73" t="n"/>
    </row>
    <row r="146" ht="15.75" customHeight="1" s="271">
      <c r="A146" s="1" t="n"/>
      <c r="B146" s="14" t="n"/>
      <c r="C146" s="6" t="n"/>
      <c r="D146" s="72" t="n"/>
      <c r="E146" s="6" t="n"/>
      <c r="F146" s="72" t="n"/>
      <c r="G146" s="6" t="n"/>
      <c r="H146" s="6" t="n"/>
      <c r="I146" s="6" t="n"/>
      <c r="J146" s="6" t="n"/>
      <c r="K146" s="6" t="n"/>
      <c r="L146" s="72" t="n"/>
      <c r="M146" s="6" t="n"/>
      <c r="N146" s="6" t="n"/>
      <c r="O146" s="6" t="n"/>
      <c r="P146" s="73" t="n"/>
    </row>
    <row r="147" ht="15.75" customHeight="1" s="271">
      <c r="A147" s="1" t="n"/>
      <c r="B147" s="14" t="n"/>
      <c r="C147" s="6" t="n"/>
      <c r="D147" s="72" t="n"/>
      <c r="E147" s="6" t="n"/>
      <c r="F147" s="72" t="n"/>
      <c r="G147" s="6" t="n"/>
      <c r="H147" s="6" t="n"/>
      <c r="I147" s="6" t="n"/>
      <c r="J147" s="6" t="n"/>
      <c r="K147" s="6" t="n"/>
      <c r="L147" s="72" t="n"/>
      <c r="M147" s="6" t="n"/>
      <c r="N147" s="6" t="n"/>
      <c r="O147" s="6" t="n"/>
      <c r="P147" s="73" t="n"/>
    </row>
    <row r="148" ht="15.75" customHeight="1" s="271">
      <c r="A148" s="1" t="n"/>
      <c r="B148" s="14" t="n"/>
      <c r="C148" s="6" t="n"/>
      <c r="D148" s="72" t="n"/>
      <c r="E148" s="6" t="n"/>
      <c r="F148" s="72" t="n"/>
      <c r="G148" s="6" t="n"/>
      <c r="H148" s="6" t="n"/>
      <c r="I148" s="6" t="n"/>
      <c r="J148" s="6" t="n"/>
      <c r="K148" s="6" t="n"/>
      <c r="L148" s="72" t="n"/>
      <c r="M148" s="6" t="n"/>
      <c r="N148" s="6" t="n"/>
      <c r="O148" s="6" t="n"/>
      <c r="P148" s="73" t="n"/>
    </row>
    <row r="149" ht="15.75" customHeight="1" s="271">
      <c r="A149" s="1" t="n"/>
      <c r="B149" s="14" t="n"/>
      <c r="C149" s="6" t="n"/>
      <c r="D149" s="72" t="n"/>
      <c r="E149" s="6" t="n"/>
      <c r="F149" s="72" t="n"/>
      <c r="G149" s="6" t="n"/>
      <c r="H149" s="6" t="n"/>
      <c r="I149" s="6" t="n"/>
      <c r="J149" s="6" t="n"/>
      <c r="K149" s="6" t="n"/>
      <c r="L149" s="72" t="n"/>
      <c r="M149" s="6" t="n"/>
      <c r="N149" s="6" t="n"/>
      <c r="O149" s="6" t="n"/>
      <c r="P149" s="73" t="n"/>
    </row>
    <row r="150" ht="15.75" customHeight="1" s="271">
      <c r="A150" s="1" t="n"/>
      <c r="B150" s="14" t="n"/>
      <c r="C150" s="6" t="n"/>
      <c r="D150" s="72" t="n"/>
      <c r="E150" s="6" t="n"/>
      <c r="F150" s="72" t="n"/>
      <c r="G150" s="6" t="n"/>
      <c r="H150" s="6" t="n"/>
      <c r="I150" s="6" t="n"/>
      <c r="J150" s="6" t="n"/>
      <c r="K150" s="6" t="n"/>
      <c r="L150" s="72" t="n"/>
      <c r="M150" s="6" t="n"/>
      <c r="N150" s="6" t="n"/>
      <c r="O150" s="6" t="n"/>
      <c r="P150" s="73" t="n"/>
    </row>
    <row r="151" ht="15.75" customHeight="1" s="271">
      <c r="A151" s="1" t="n"/>
      <c r="B151" s="14" t="n"/>
      <c r="C151" s="6" t="n"/>
      <c r="D151" s="72" t="n"/>
      <c r="E151" s="6" t="n"/>
      <c r="F151" s="72" t="n"/>
      <c r="G151" s="6" t="n"/>
      <c r="H151" s="6" t="n"/>
      <c r="I151" s="6" t="n"/>
      <c r="J151" s="6" t="n"/>
      <c r="K151" s="6" t="n"/>
      <c r="L151" s="72" t="n"/>
      <c r="M151" s="6" t="n"/>
      <c r="N151" s="6" t="n"/>
      <c r="O151" s="6" t="n"/>
      <c r="P151" s="73" t="n"/>
    </row>
    <row r="152" ht="15.75" customHeight="1" s="271">
      <c r="A152" s="1" t="n"/>
      <c r="B152" s="14" t="n"/>
      <c r="C152" s="6" t="n"/>
      <c r="D152" s="72" t="n"/>
      <c r="E152" s="6" t="n"/>
      <c r="F152" s="72" t="n"/>
      <c r="G152" s="6" t="n"/>
      <c r="H152" s="6" t="n"/>
      <c r="I152" s="6" t="n"/>
      <c r="J152" s="6" t="n"/>
      <c r="K152" s="6" t="n"/>
      <c r="L152" s="72" t="n"/>
      <c r="M152" s="6" t="n"/>
      <c r="N152" s="6" t="n"/>
      <c r="O152" s="6" t="n"/>
      <c r="P152" s="73" t="n"/>
    </row>
    <row r="153" ht="15.75" customHeight="1" s="271">
      <c r="A153" s="1" t="n"/>
      <c r="B153" s="14" t="n"/>
      <c r="C153" s="6" t="n"/>
      <c r="D153" s="72" t="n"/>
      <c r="E153" s="6" t="n"/>
      <c r="F153" s="72" t="n"/>
      <c r="G153" s="6" t="n"/>
      <c r="H153" s="6" t="n"/>
      <c r="I153" s="6" t="n"/>
      <c r="J153" s="6" t="n"/>
      <c r="K153" s="6" t="n"/>
      <c r="L153" s="72" t="n"/>
      <c r="M153" s="6" t="n"/>
      <c r="N153" s="6" t="n"/>
      <c r="O153" s="6" t="n"/>
      <c r="P153" s="73" t="n"/>
    </row>
    <row r="154" ht="15.75" customHeight="1" s="271">
      <c r="A154" s="1" t="n"/>
      <c r="B154" s="14" t="n"/>
      <c r="C154" s="6" t="n"/>
      <c r="D154" s="72" t="n"/>
      <c r="E154" s="6" t="n"/>
      <c r="F154" s="72" t="n"/>
      <c r="G154" s="6" t="n"/>
      <c r="H154" s="6" t="n"/>
      <c r="I154" s="6" t="n"/>
      <c r="J154" s="6" t="n"/>
      <c r="K154" s="6" t="n"/>
      <c r="L154" s="72" t="n"/>
      <c r="M154" s="6" t="n"/>
      <c r="N154" s="6" t="n"/>
      <c r="O154" s="6" t="n"/>
      <c r="P154" s="73" t="n"/>
    </row>
    <row r="155" ht="15.75" customHeight="1" s="271">
      <c r="A155" s="1" t="n"/>
      <c r="B155" s="14" t="n"/>
      <c r="C155" s="6" t="n"/>
      <c r="D155" s="72" t="n"/>
      <c r="E155" s="6" t="n"/>
      <c r="F155" s="72" t="n"/>
      <c r="G155" s="6" t="n"/>
      <c r="H155" s="6" t="n"/>
      <c r="I155" s="6" t="n"/>
      <c r="J155" s="6" t="n"/>
      <c r="K155" s="6" t="n"/>
      <c r="L155" s="72" t="n"/>
      <c r="M155" s="6" t="n"/>
      <c r="N155" s="6" t="n"/>
      <c r="O155" s="6" t="n"/>
      <c r="P155" s="73" t="n"/>
    </row>
    <row r="156" ht="15.75" customHeight="1" s="271">
      <c r="A156" s="1" t="n"/>
      <c r="B156" s="14" t="n"/>
      <c r="C156" s="6" t="n"/>
      <c r="D156" s="72" t="n"/>
      <c r="E156" s="6" t="n"/>
      <c r="F156" s="72" t="n"/>
      <c r="G156" s="6" t="n"/>
      <c r="H156" s="6" t="n"/>
      <c r="I156" s="6" t="n"/>
      <c r="J156" s="6" t="n"/>
      <c r="K156" s="6" t="n"/>
      <c r="L156" s="72" t="n"/>
      <c r="M156" s="6" t="n"/>
      <c r="N156" s="6" t="n"/>
      <c r="O156" s="6" t="n"/>
      <c r="P156" s="73" t="n"/>
    </row>
    <row r="157" ht="15.75" customHeight="1" s="271">
      <c r="A157" s="1" t="n"/>
      <c r="B157" s="14" t="n"/>
      <c r="C157" s="6" t="n"/>
      <c r="D157" s="72" t="n"/>
      <c r="E157" s="6" t="n"/>
      <c r="F157" s="72" t="n"/>
      <c r="G157" s="6" t="n"/>
      <c r="H157" s="6" t="n"/>
      <c r="I157" s="6" t="n"/>
      <c r="J157" s="6" t="n"/>
      <c r="K157" s="6" t="n"/>
      <c r="L157" s="72" t="n"/>
      <c r="M157" s="6" t="n"/>
      <c r="N157" s="6" t="n"/>
      <c r="O157" s="6" t="n"/>
      <c r="P157" s="73" t="n"/>
    </row>
    <row r="158" ht="15.75" customHeight="1" s="271">
      <c r="A158" s="1" t="n"/>
      <c r="B158" s="14" t="n"/>
      <c r="C158" s="6" t="n"/>
      <c r="D158" s="72" t="n"/>
      <c r="E158" s="6" t="n"/>
      <c r="F158" s="72" t="n"/>
      <c r="G158" s="6" t="n"/>
      <c r="H158" s="6" t="n"/>
      <c r="I158" s="6" t="n"/>
      <c r="J158" s="6" t="n"/>
      <c r="K158" s="6" t="n"/>
      <c r="L158" s="72" t="n"/>
      <c r="M158" s="6" t="n"/>
      <c r="N158" s="6" t="n"/>
      <c r="O158" s="6" t="n"/>
      <c r="P158" s="73" t="n"/>
    </row>
    <row r="159" ht="15.75" customHeight="1" s="271">
      <c r="A159" s="1" t="n"/>
      <c r="B159" s="14" t="n"/>
      <c r="C159" s="6" t="n"/>
      <c r="D159" s="72" t="n"/>
      <c r="E159" s="6" t="n"/>
      <c r="F159" s="72" t="n"/>
      <c r="G159" s="6" t="n"/>
      <c r="H159" s="6" t="n"/>
      <c r="I159" s="6" t="n"/>
      <c r="J159" s="6" t="n"/>
      <c r="K159" s="6" t="n"/>
      <c r="L159" s="72" t="n"/>
      <c r="M159" s="6" t="n"/>
      <c r="N159" s="6" t="n"/>
      <c r="O159" s="6" t="n"/>
      <c r="P159" s="73" t="n"/>
    </row>
    <row r="160" ht="15.75" customHeight="1" s="271">
      <c r="A160" s="1" t="n"/>
      <c r="B160" s="14" t="n"/>
      <c r="C160" s="6" t="n"/>
      <c r="D160" s="72" t="n"/>
      <c r="E160" s="6" t="n"/>
      <c r="F160" s="72" t="n"/>
      <c r="G160" s="6" t="n"/>
      <c r="H160" s="6" t="n"/>
      <c r="I160" s="6" t="n"/>
      <c r="J160" s="6" t="n"/>
      <c r="K160" s="6" t="n"/>
      <c r="L160" s="72" t="n"/>
      <c r="M160" s="6" t="n"/>
      <c r="N160" s="6" t="n"/>
      <c r="O160" s="6" t="n"/>
      <c r="P160" s="73" t="n"/>
    </row>
    <row r="161" ht="15.75" customHeight="1" s="271">
      <c r="A161" s="1" t="n"/>
      <c r="B161" s="14" t="n"/>
      <c r="C161" s="6" t="n"/>
      <c r="D161" s="72" t="n"/>
      <c r="E161" s="6" t="n"/>
      <c r="F161" s="72" t="n"/>
      <c r="G161" s="6" t="n"/>
      <c r="H161" s="6" t="n"/>
      <c r="I161" s="6" t="n"/>
      <c r="J161" s="6" t="n"/>
      <c r="K161" s="6" t="n"/>
      <c r="L161" s="72" t="n"/>
      <c r="M161" s="6" t="n"/>
      <c r="N161" s="6" t="n"/>
      <c r="O161" s="6" t="n"/>
      <c r="P161" s="73" t="n"/>
    </row>
    <row r="162" ht="15.75" customHeight="1" s="271">
      <c r="A162" s="1" t="n"/>
      <c r="B162" s="14" t="n"/>
      <c r="C162" s="6" t="n"/>
      <c r="D162" s="72" t="n"/>
      <c r="E162" s="6" t="n"/>
      <c r="F162" s="72" t="n"/>
      <c r="G162" s="6" t="n"/>
      <c r="H162" s="6" t="n"/>
      <c r="I162" s="6" t="n"/>
      <c r="J162" s="6" t="n"/>
      <c r="K162" s="6" t="n"/>
      <c r="L162" s="72" t="n"/>
      <c r="M162" s="6" t="n"/>
      <c r="N162" s="6" t="n"/>
      <c r="O162" s="6" t="n"/>
      <c r="P162" s="73" t="n"/>
    </row>
    <row r="163" ht="15.75" customHeight="1" s="271">
      <c r="A163" s="1" t="n"/>
      <c r="B163" s="14" t="n"/>
      <c r="C163" s="6" t="n"/>
      <c r="D163" s="72" t="n"/>
      <c r="E163" s="6" t="n"/>
      <c r="F163" s="72" t="n"/>
      <c r="G163" s="6" t="n"/>
      <c r="H163" s="6" t="n"/>
      <c r="I163" s="6" t="n"/>
      <c r="J163" s="6" t="n"/>
      <c r="K163" s="6" t="n"/>
      <c r="L163" s="72" t="n"/>
      <c r="M163" s="6" t="n"/>
      <c r="N163" s="6" t="n"/>
      <c r="O163" s="6" t="n"/>
      <c r="P163" s="73" t="n"/>
    </row>
    <row r="164" ht="15.75" customHeight="1" s="271">
      <c r="A164" s="1" t="n"/>
      <c r="B164" s="14" t="n"/>
      <c r="C164" s="6" t="n"/>
      <c r="D164" s="72" t="n"/>
      <c r="E164" s="6" t="n"/>
      <c r="F164" s="72" t="n"/>
      <c r="G164" s="6" t="n"/>
      <c r="H164" s="6" t="n"/>
      <c r="I164" s="6" t="n"/>
      <c r="J164" s="6" t="n"/>
      <c r="K164" s="6" t="n"/>
      <c r="L164" s="72" t="n"/>
      <c r="M164" s="6" t="n"/>
      <c r="N164" s="6" t="n"/>
      <c r="O164" s="6" t="n"/>
      <c r="P164" s="73" t="n"/>
    </row>
    <row r="165" ht="15.75" customHeight="1" s="271">
      <c r="A165" s="1" t="n"/>
      <c r="B165" s="14" t="n"/>
      <c r="C165" s="6" t="n"/>
      <c r="D165" s="72" t="n"/>
      <c r="E165" s="6" t="n"/>
      <c r="F165" s="72" t="n"/>
      <c r="G165" s="6" t="n"/>
      <c r="H165" s="6" t="n"/>
      <c r="I165" s="6" t="n"/>
      <c r="J165" s="6" t="n"/>
      <c r="K165" s="6" t="n"/>
      <c r="L165" s="72" t="n"/>
      <c r="M165" s="6" t="n"/>
      <c r="N165" s="6" t="n"/>
      <c r="O165" s="6" t="n"/>
      <c r="P165" s="73" t="n"/>
    </row>
    <row r="166" ht="15.75" customHeight="1" s="271">
      <c r="A166" s="1" t="n"/>
      <c r="B166" s="14" t="n"/>
      <c r="C166" s="6" t="n"/>
      <c r="D166" s="72" t="n"/>
      <c r="E166" s="6" t="n"/>
      <c r="F166" s="72" t="n"/>
      <c r="G166" s="6" t="n"/>
      <c r="H166" s="6" t="n"/>
      <c r="I166" s="6" t="n"/>
      <c r="J166" s="6" t="n"/>
      <c r="K166" s="6" t="n"/>
      <c r="L166" s="72" t="n"/>
      <c r="M166" s="6" t="n"/>
      <c r="N166" s="6" t="n"/>
      <c r="O166" s="6" t="n"/>
      <c r="P166" s="73" t="n"/>
    </row>
    <row r="167" ht="15.75" customHeight="1" s="271">
      <c r="A167" s="1" t="n"/>
      <c r="B167" s="14" t="n"/>
      <c r="C167" s="6" t="n"/>
      <c r="D167" s="72" t="n"/>
      <c r="E167" s="6" t="n"/>
      <c r="F167" s="72" t="n"/>
      <c r="G167" s="6" t="n"/>
      <c r="H167" s="6" t="n"/>
      <c r="I167" s="6" t="n"/>
      <c r="J167" s="6" t="n"/>
      <c r="K167" s="6" t="n"/>
      <c r="L167" s="72" t="n"/>
      <c r="M167" s="6" t="n"/>
      <c r="N167" s="6" t="n"/>
      <c r="O167" s="6" t="n"/>
      <c r="P167" s="73" t="n"/>
    </row>
    <row r="168" ht="15.75" customHeight="1" s="271">
      <c r="A168" s="1" t="n"/>
      <c r="B168" s="14" t="n"/>
      <c r="C168" s="6" t="n"/>
      <c r="D168" s="72" t="n"/>
      <c r="E168" s="6" t="n"/>
      <c r="F168" s="72" t="n"/>
      <c r="G168" s="6" t="n"/>
      <c r="H168" s="6" t="n"/>
      <c r="I168" s="6" t="n"/>
      <c r="J168" s="6" t="n"/>
      <c r="K168" s="6" t="n"/>
      <c r="L168" s="72" t="n"/>
      <c r="M168" s="6" t="n"/>
      <c r="N168" s="6" t="n"/>
      <c r="O168" s="6" t="n"/>
      <c r="P168" s="73" t="n"/>
    </row>
    <row r="169" ht="15.75" customHeight="1" s="271">
      <c r="A169" s="1" t="n"/>
      <c r="B169" s="14" t="n"/>
      <c r="C169" s="6" t="n"/>
      <c r="D169" s="72" t="n"/>
      <c r="E169" s="6" t="n"/>
      <c r="F169" s="72" t="n"/>
      <c r="G169" s="6" t="n"/>
      <c r="H169" s="6" t="n"/>
      <c r="I169" s="6" t="n"/>
      <c r="J169" s="6" t="n"/>
      <c r="K169" s="6" t="n"/>
      <c r="L169" s="72" t="n"/>
      <c r="M169" s="6" t="n"/>
      <c r="N169" s="6" t="n"/>
      <c r="O169" s="6" t="n"/>
      <c r="P169" s="73" t="n"/>
    </row>
    <row r="170" ht="15.75" customHeight="1" s="271">
      <c r="A170" s="1" t="n"/>
      <c r="B170" s="14" t="n"/>
      <c r="C170" s="6" t="n"/>
      <c r="D170" s="72" t="n"/>
      <c r="E170" s="6" t="n"/>
      <c r="F170" s="72" t="n"/>
      <c r="G170" s="6" t="n"/>
      <c r="H170" s="6" t="n"/>
      <c r="I170" s="6" t="n"/>
      <c r="J170" s="6" t="n"/>
      <c r="K170" s="6" t="n"/>
      <c r="L170" s="72" t="n"/>
      <c r="M170" s="6" t="n"/>
      <c r="N170" s="6" t="n"/>
      <c r="O170" s="6" t="n"/>
      <c r="P170" s="73" t="n"/>
    </row>
    <row r="171" ht="15.75" customHeight="1" s="271">
      <c r="A171" s="1" t="n"/>
      <c r="B171" s="14" t="n"/>
      <c r="C171" s="6" t="n"/>
      <c r="D171" s="72" t="n"/>
      <c r="E171" s="6" t="n"/>
      <c r="F171" s="72" t="n"/>
      <c r="G171" s="6" t="n"/>
      <c r="H171" s="6" t="n"/>
      <c r="I171" s="6" t="n"/>
      <c r="J171" s="6" t="n"/>
      <c r="K171" s="6" t="n"/>
      <c r="L171" s="72" t="n"/>
      <c r="M171" s="6" t="n"/>
      <c r="N171" s="6" t="n"/>
      <c r="O171" s="6" t="n"/>
      <c r="P171" s="73" t="n"/>
    </row>
    <row r="172" ht="15.75" customHeight="1" s="271">
      <c r="A172" s="1" t="n"/>
      <c r="B172" s="14" t="n"/>
      <c r="C172" s="6" t="n"/>
      <c r="D172" s="72" t="n"/>
      <c r="E172" s="6" t="n"/>
      <c r="F172" s="72" t="n"/>
      <c r="G172" s="6" t="n"/>
      <c r="H172" s="6" t="n"/>
      <c r="I172" s="6" t="n"/>
      <c r="J172" s="6" t="n"/>
      <c r="K172" s="6" t="n"/>
      <c r="L172" s="72" t="n"/>
      <c r="M172" s="6" t="n"/>
      <c r="N172" s="6" t="n"/>
      <c r="O172" s="6" t="n"/>
      <c r="P172" s="73" t="n"/>
    </row>
    <row r="173" ht="15.75" customHeight="1" s="271">
      <c r="A173" s="1" t="n"/>
      <c r="B173" s="14" t="n"/>
      <c r="C173" s="6" t="n"/>
      <c r="D173" s="72" t="n"/>
      <c r="E173" s="6" t="n"/>
      <c r="F173" s="72" t="n"/>
      <c r="G173" s="6" t="n"/>
      <c r="H173" s="6" t="n"/>
      <c r="I173" s="6" t="n"/>
      <c r="J173" s="6" t="n"/>
      <c r="K173" s="6" t="n"/>
      <c r="L173" s="72" t="n"/>
      <c r="M173" s="6" t="n"/>
      <c r="N173" s="6" t="n"/>
      <c r="O173" s="6" t="n"/>
      <c r="P173" s="73" t="n"/>
    </row>
    <row r="174" ht="15.75" customHeight="1" s="271">
      <c r="A174" s="1" t="n"/>
      <c r="B174" s="14" t="n"/>
      <c r="C174" s="6" t="n"/>
      <c r="D174" s="72" t="n"/>
      <c r="E174" s="6" t="n"/>
      <c r="F174" s="72" t="n"/>
      <c r="G174" s="6" t="n"/>
      <c r="H174" s="6" t="n"/>
      <c r="I174" s="6" t="n"/>
      <c r="J174" s="6" t="n"/>
      <c r="K174" s="6" t="n"/>
      <c r="L174" s="72" t="n"/>
      <c r="M174" s="6" t="n"/>
      <c r="N174" s="6" t="n"/>
      <c r="O174" s="6" t="n"/>
      <c r="P174" s="73" t="n"/>
    </row>
    <row r="175" ht="15.75" customHeight="1" s="271">
      <c r="A175" s="1" t="n"/>
      <c r="B175" s="14" t="n"/>
      <c r="C175" s="6" t="n"/>
      <c r="D175" s="72" t="n"/>
      <c r="E175" s="6" t="n"/>
      <c r="F175" s="72" t="n"/>
      <c r="G175" s="6" t="n"/>
      <c r="H175" s="6" t="n"/>
      <c r="I175" s="6" t="n"/>
      <c r="J175" s="6" t="n"/>
      <c r="K175" s="6" t="n"/>
      <c r="L175" s="72" t="n"/>
      <c r="M175" s="6" t="n"/>
      <c r="N175" s="6" t="n"/>
      <c r="O175" s="6" t="n"/>
      <c r="P175" s="73" t="n"/>
    </row>
    <row r="176" ht="15.75" customHeight="1" s="271">
      <c r="A176" s="1" t="n"/>
      <c r="B176" s="14" t="n"/>
      <c r="C176" s="6" t="n"/>
      <c r="D176" s="72" t="n"/>
      <c r="E176" s="6" t="n"/>
      <c r="F176" s="72" t="n"/>
      <c r="G176" s="6" t="n"/>
      <c r="H176" s="6" t="n"/>
      <c r="I176" s="6" t="n"/>
      <c r="J176" s="6" t="n"/>
      <c r="K176" s="6" t="n"/>
      <c r="L176" s="72" t="n"/>
      <c r="M176" s="6" t="n"/>
      <c r="N176" s="6" t="n"/>
      <c r="O176" s="6" t="n"/>
      <c r="P176" s="73" t="n"/>
    </row>
    <row r="177" ht="15.75" customHeight="1" s="271">
      <c r="A177" s="1" t="n"/>
      <c r="B177" s="14" t="n"/>
      <c r="C177" s="6" t="n"/>
      <c r="D177" s="72" t="n"/>
      <c r="E177" s="6" t="n"/>
      <c r="F177" s="72" t="n"/>
      <c r="G177" s="6" t="n"/>
      <c r="H177" s="6" t="n"/>
      <c r="I177" s="6" t="n"/>
      <c r="J177" s="6" t="n"/>
      <c r="K177" s="6" t="n"/>
      <c r="L177" s="72" t="n"/>
      <c r="M177" s="6" t="n"/>
      <c r="N177" s="6" t="n"/>
      <c r="O177" s="6" t="n"/>
      <c r="P177" s="73" t="n"/>
    </row>
    <row r="178" ht="15.75" customHeight="1" s="271">
      <c r="A178" s="1" t="n"/>
      <c r="B178" s="14" t="n"/>
      <c r="C178" s="6" t="n"/>
      <c r="D178" s="72" t="n"/>
      <c r="E178" s="6" t="n"/>
      <c r="F178" s="72" t="n"/>
      <c r="G178" s="6" t="n"/>
      <c r="H178" s="6" t="n"/>
      <c r="I178" s="6" t="n"/>
      <c r="J178" s="6" t="n"/>
      <c r="K178" s="6" t="n"/>
      <c r="L178" s="72" t="n"/>
      <c r="M178" s="6" t="n"/>
      <c r="N178" s="6" t="n"/>
      <c r="O178" s="6" t="n"/>
      <c r="P178" s="73" t="n"/>
    </row>
    <row r="179" ht="15.75" customHeight="1" s="271">
      <c r="A179" s="1" t="n"/>
      <c r="B179" s="14" t="n"/>
      <c r="C179" s="6" t="n"/>
      <c r="D179" s="72" t="n"/>
      <c r="E179" s="6" t="n"/>
      <c r="F179" s="72" t="n"/>
      <c r="G179" s="6" t="n"/>
      <c r="H179" s="6" t="n"/>
      <c r="I179" s="6" t="n"/>
      <c r="J179" s="6" t="n"/>
      <c r="K179" s="6" t="n"/>
      <c r="L179" s="72" t="n"/>
      <c r="M179" s="6" t="n"/>
      <c r="N179" s="6" t="n"/>
      <c r="O179" s="6" t="n"/>
      <c r="P179" s="73" t="n"/>
    </row>
    <row r="180" ht="15.75" customHeight="1" s="271">
      <c r="A180" s="1" t="n"/>
      <c r="B180" s="14" t="n"/>
      <c r="C180" s="6" t="n"/>
      <c r="D180" s="72" t="n"/>
      <c r="E180" s="6" t="n"/>
      <c r="F180" s="72" t="n"/>
      <c r="G180" s="6" t="n"/>
      <c r="H180" s="6" t="n"/>
      <c r="I180" s="6" t="n"/>
      <c r="J180" s="6" t="n"/>
      <c r="K180" s="6" t="n"/>
      <c r="L180" s="72" t="n"/>
      <c r="M180" s="6" t="n"/>
      <c r="N180" s="6" t="n"/>
      <c r="O180" s="6" t="n"/>
      <c r="P180" s="73" t="n"/>
    </row>
    <row r="181" ht="15.75" customHeight="1" s="271">
      <c r="A181" s="1" t="n"/>
      <c r="B181" s="14" t="n"/>
      <c r="C181" s="6" t="n"/>
      <c r="D181" s="72" t="n"/>
      <c r="E181" s="6" t="n"/>
      <c r="F181" s="72" t="n"/>
      <c r="G181" s="6" t="n"/>
      <c r="H181" s="6" t="n"/>
      <c r="I181" s="6" t="n"/>
      <c r="J181" s="6" t="n"/>
      <c r="K181" s="6" t="n"/>
      <c r="L181" s="72" t="n"/>
      <c r="M181" s="6" t="n"/>
      <c r="N181" s="6" t="n"/>
      <c r="O181" s="6" t="n"/>
      <c r="P181" s="73" t="n"/>
    </row>
    <row r="182" ht="15.75" customHeight="1" s="271">
      <c r="A182" s="1" t="n"/>
      <c r="B182" s="14" t="n"/>
      <c r="C182" s="6" t="n"/>
      <c r="D182" s="72" t="n"/>
      <c r="E182" s="6" t="n"/>
      <c r="F182" s="72" t="n"/>
      <c r="G182" s="6" t="n"/>
      <c r="H182" s="6" t="n"/>
      <c r="I182" s="6" t="n"/>
      <c r="J182" s="6" t="n"/>
      <c r="K182" s="6" t="n"/>
      <c r="L182" s="72" t="n"/>
      <c r="M182" s="6" t="n"/>
      <c r="N182" s="6" t="n"/>
      <c r="O182" s="6" t="n"/>
      <c r="P182" s="73" t="n"/>
    </row>
    <row r="183" ht="15.75" customHeight="1" s="271">
      <c r="A183" s="1" t="n"/>
      <c r="B183" s="14" t="n"/>
      <c r="C183" s="6" t="n"/>
      <c r="D183" s="72" t="n"/>
      <c r="E183" s="6" t="n"/>
      <c r="F183" s="72" t="n"/>
      <c r="G183" s="6" t="n"/>
      <c r="H183" s="6" t="n"/>
      <c r="I183" s="6" t="n"/>
      <c r="J183" s="6" t="n"/>
      <c r="K183" s="6" t="n"/>
      <c r="L183" s="72" t="n"/>
      <c r="M183" s="6" t="n"/>
      <c r="N183" s="6" t="n"/>
      <c r="O183" s="6" t="n"/>
      <c r="P183" s="73" t="n"/>
    </row>
    <row r="184" ht="15.75" customHeight="1" s="271">
      <c r="A184" s="1" t="n"/>
      <c r="B184" s="14" t="n"/>
      <c r="C184" s="6" t="n"/>
      <c r="D184" s="72" t="n"/>
      <c r="E184" s="6" t="n"/>
      <c r="F184" s="72" t="n"/>
      <c r="G184" s="6" t="n"/>
      <c r="H184" s="6" t="n"/>
      <c r="I184" s="6" t="n"/>
      <c r="J184" s="6" t="n"/>
      <c r="K184" s="6" t="n"/>
      <c r="L184" s="72" t="n"/>
      <c r="M184" s="6" t="n"/>
      <c r="N184" s="6" t="n"/>
      <c r="O184" s="6" t="n"/>
      <c r="P184" s="73" t="n"/>
    </row>
    <row r="185" ht="15.75" customHeight="1" s="271">
      <c r="A185" s="1" t="n"/>
      <c r="B185" s="14" t="n"/>
      <c r="C185" s="6" t="n"/>
      <c r="D185" s="72" t="n"/>
      <c r="E185" s="6" t="n"/>
      <c r="F185" s="72" t="n"/>
      <c r="G185" s="6" t="n"/>
      <c r="H185" s="6" t="n"/>
      <c r="I185" s="6" t="n"/>
      <c r="J185" s="6" t="n"/>
      <c r="K185" s="6" t="n"/>
      <c r="L185" s="72" t="n"/>
      <c r="M185" s="6" t="n"/>
      <c r="N185" s="6" t="n"/>
      <c r="O185" s="6" t="n"/>
      <c r="P185" s="73" t="n"/>
    </row>
    <row r="186" ht="15.75" customHeight="1" s="271">
      <c r="A186" s="1" t="n"/>
      <c r="B186" s="14" t="n"/>
      <c r="C186" s="6" t="n"/>
      <c r="D186" s="72" t="n"/>
      <c r="E186" s="6" t="n"/>
      <c r="F186" s="72" t="n"/>
      <c r="G186" s="6" t="n"/>
      <c r="H186" s="6" t="n"/>
      <c r="I186" s="6" t="n"/>
      <c r="J186" s="6" t="n"/>
      <c r="K186" s="6" t="n"/>
      <c r="L186" s="72" t="n"/>
      <c r="M186" s="6" t="n"/>
      <c r="N186" s="6" t="n"/>
      <c r="O186" s="6" t="n"/>
      <c r="P186" s="73" t="n"/>
    </row>
    <row r="187" ht="15.75" customHeight="1" s="271">
      <c r="A187" s="1" t="n"/>
      <c r="B187" s="14" t="n"/>
      <c r="C187" s="6" t="n"/>
      <c r="D187" s="72" t="n"/>
      <c r="E187" s="6" t="n"/>
      <c r="F187" s="72" t="n"/>
      <c r="G187" s="6" t="n"/>
      <c r="H187" s="6" t="n"/>
      <c r="I187" s="6" t="n"/>
      <c r="J187" s="6" t="n"/>
      <c r="K187" s="6" t="n"/>
      <c r="L187" s="72" t="n"/>
      <c r="M187" s="6" t="n"/>
      <c r="N187" s="6" t="n"/>
      <c r="O187" s="6" t="n"/>
      <c r="P187" s="73" t="n"/>
    </row>
    <row r="188" ht="15.75" customHeight="1" s="271">
      <c r="A188" s="1" t="n"/>
      <c r="B188" s="14" t="n"/>
      <c r="C188" s="6" t="n"/>
      <c r="D188" s="72" t="n"/>
      <c r="E188" s="6" t="n"/>
      <c r="F188" s="72" t="n"/>
      <c r="G188" s="6" t="n"/>
      <c r="H188" s="6" t="n"/>
      <c r="I188" s="6" t="n"/>
      <c r="J188" s="6" t="n"/>
      <c r="K188" s="6" t="n"/>
      <c r="L188" s="72" t="n"/>
      <c r="M188" s="6" t="n"/>
      <c r="N188" s="6" t="n"/>
      <c r="O188" s="6" t="n"/>
      <c r="P188" s="73" t="n"/>
    </row>
    <row r="189" ht="15.75" customHeight="1" s="271">
      <c r="A189" s="1" t="n"/>
      <c r="B189" s="14" t="n"/>
      <c r="C189" s="6" t="n"/>
      <c r="D189" s="72" t="n"/>
      <c r="E189" s="6" t="n"/>
      <c r="F189" s="72" t="n"/>
      <c r="G189" s="6" t="n"/>
      <c r="H189" s="6" t="n"/>
      <c r="I189" s="6" t="n"/>
      <c r="J189" s="6" t="n"/>
      <c r="K189" s="6" t="n"/>
      <c r="L189" s="72" t="n"/>
      <c r="M189" s="6" t="n"/>
      <c r="N189" s="6" t="n"/>
      <c r="O189" s="6" t="n"/>
      <c r="P189" s="73" t="n"/>
    </row>
    <row r="190" ht="15.75" customHeight="1" s="271">
      <c r="A190" s="1" t="n"/>
      <c r="B190" s="14" t="n"/>
      <c r="C190" s="6" t="n"/>
      <c r="D190" s="72" t="n"/>
      <c r="E190" s="6" t="n"/>
      <c r="F190" s="72" t="n"/>
      <c r="G190" s="6" t="n"/>
      <c r="H190" s="6" t="n"/>
      <c r="I190" s="6" t="n"/>
      <c r="J190" s="6" t="n"/>
      <c r="K190" s="6" t="n"/>
      <c r="L190" s="72" t="n"/>
      <c r="M190" s="6" t="n"/>
      <c r="N190" s="6" t="n"/>
      <c r="O190" s="6" t="n"/>
      <c r="P190" s="73" t="n"/>
    </row>
    <row r="191" ht="15.75" customHeight="1" s="271">
      <c r="A191" s="1" t="n"/>
      <c r="B191" s="14" t="n"/>
      <c r="C191" s="6" t="n"/>
      <c r="D191" s="72" t="n"/>
      <c r="E191" s="6" t="n"/>
      <c r="F191" s="72" t="n"/>
      <c r="G191" s="6" t="n"/>
      <c r="H191" s="6" t="n"/>
      <c r="I191" s="6" t="n"/>
      <c r="J191" s="6" t="n"/>
      <c r="K191" s="6" t="n"/>
      <c r="L191" s="72" t="n"/>
      <c r="M191" s="6" t="n"/>
      <c r="N191" s="6" t="n"/>
      <c r="O191" s="6" t="n"/>
      <c r="P191" s="73" t="n"/>
    </row>
    <row r="192" ht="15.75" customHeight="1" s="271">
      <c r="A192" s="1" t="n"/>
      <c r="B192" s="14" t="n"/>
      <c r="C192" s="6" t="n"/>
      <c r="D192" s="72" t="n"/>
      <c r="E192" s="6" t="n"/>
      <c r="F192" s="72" t="n"/>
      <c r="G192" s="6" t="n"/>
      <c r="H192" s="6" t="n"/>
      <c r="I192" s="6" t="n"/>
      <c r="J192" s="6" t="n"/>
      <c r="K192" s="6" t="n"/>
      <c r="L192" s="72" t="n"/>
      <c r="M192" s="6" t="n"/>
      <c r="N192" s="6" t="n"/>
      <c r="O192" s="6" t="n"/>
      <c r="P192" s="73" t="n"/>
    </row>
    <row r="193" ht="15.75" customHeight="1" s="271">
      <c r="A193" s="1" t="n"/>
      <c r="B193" s="14" t="n"/>
      <c r="C193" s="6" t="n"/>
      <c r="D193" s="72" t="n"/>
      <c r="E193" s="6" t="n"/>
      <c r="F193" s="72" t="n"/>
      <c r="G193" s="6" t="n"/>
      <c r="H193" s="6" t="n"/>
      <c r="I193" s="6" t="n"/>
      <c r="J193" s="6" t="n"/>
      <c r="K193" s="6" t="n"/>
      <c r="L193" s="72" t="n"/>
      <c r="M193" s="6" t="n"/>
      <c r="N193" s="6" t="n"/>
      <c r="O193" s="6" t="n"/>
      <c r="P193" s="73" t="n"/>
    </row>
    <row r="194" ht="15.75" customHeight="1" s="271">
      <c r="A194" s="1" t="n"/>
      <c r="B194" s="14" t="n"/>
      <c r="C194" s="6" t="n"/>
      <c r="D194" s="72" t="n"/>
      <c r="E194" s="6" t="n"/>
      <c r="F194" s="72" t="n"/>
      <c r="G194" s="6" t="n"/>
      <c r="H194" s="6" t="n"/>
      <c r="I194" s="6" t="n"/>
      <c r="J194" s="6" t="n"/>
      <c r="K194" s="6" t="n"/>
      <c r="L194" s="72" t="n"/>
      <c r="M194" s="6" t="n"/>
      <c r="N194" s="6" t="n"/>
      <c r="O194" s="6" t="n"/>
      <c r="P194" s="73" t="n"/>
    </row>
    <row r="195" ht="15.75" customHeight="1" s="271">
      <c r="A195" s="1" t="n"/>
      <c r="B195" s="14" t="n"/>
      <c r="C195" s="6" t="n"/>
      <c r="D195" s="72" t="n"/>
      <c r="E195" s="6" t="n"/>
      <c r="F195" s="72" t="n"/>
      <c r="G195" s="6" t="n"/>
      <c r="H195" s="6" t="n"/>
      <c r="I195" s="6" t="n"/>
      <c r="J195" s="6" t="n"/>
      <c r="K195" s="6" t="n"/>
      <c r="L195" s="72" t="n"/>
      <c r="M195" s="6" t="n"/>
      <c r="N195" s="6" t="n"/>
      <c r="O195" s="6" t="n"/>
      <c r="P195" s="73" t="n"/>
    </row>
    <row r="196" ht="15.75" customHeight="1" s="271">
      <c r="A196" s="1" t="n"/>
      <c r="B196" s="14" t="n"/>
      <c r="C196" s="6" t="n"/>
      <c r="D196" s="72" t="n"/>
      <c r="E196" s="6" t="n"/>
      <c r="F196" s="72" t="n"/>
      <c r="G196" s="6" t="n"/>
      <c r="H196" s="6" t="n"/>
      <c r="I196" s="6" t="n"/>
      <c r="J196" s="6" t="n"/>
      <c r="K196" s="6" t="n"/>
      <c r="L196" s="72" t="n"/>
      <c r="M196" s="6" t="n"/>
      <c r="N196" s="6" t="n"/>
      <c r="O196" s="6" t="n"/>
      <c r="P196" s="73" t="n"/>
    </row>
    <row r="197" ht="15.75" customHeight="1" s="271">
      <c r="A197" s="1" t="n"/>
      <c r="B197" s="14" t="n"/>
      <c r="C197" s="6" t="n"/>
      <c r="D197" s="72" t="n"/>
      <c r="E197" s="6" t="n"/>
      <c r="F197" s="72" t="n"/>
      <c r="G197" s="6" t="n"/>
      <c r="H197" s="6" t="n"/>
      <c r="I197" s="6" t="n"/>
      <c r="J197" s="6" t="n"/>
      <c r="K197" s="6" t="n"/>
      <c r="L197" s="72" t="n"/>
      <c r="M197" s="6" t="n"/>
      <c r="N197" s="6" t="n"/>
      <c r="O197" s="6" t="n"/>
      <c r="P197" s="73" t="n"/>
    </row>
    <row r="198" ht="15.75" customHeight="1" s="271">
      <c r="A198" s="1" t="n"/>
      <c r="B198" s="14" t="n"/>
      <c r="C198" s="6" t="n"/>
      <c r="D198" s="72" t="n"/>
      <c r="E198" s="6" t="n"/>
      <c r="F198" s="72" t="n"/>
      <c r="G198" s="6" t="n"/>
      <c r="H198" s="6" t="n"/>
      <c r="I198" s="6" t="n"/>
      <c r="J198" s="6" t="n"/>
      <c r="K198" s="6" t="n"/>
      <c r="L198" s="72" t="n"/>
      <c r="M198" s="6" t="n"/>
      <c r="N198" s="6" t="n"/>
      <c r="O198" s="6" t="n"/>
      <c r="P198" s="73" t="n"/>
    </row>
    <row r="199" ht="15.75" customHeight="1" s="271">
      <c r="A199" s="1" t="n"/>
      <c r="B199" s="14" t="n"/>
      <c r="C199" s="6" t="n"/>
      <c r="D199" s="72" t="n"/>
      <c r="E199" s="6" t="n"/>
      <c r="F199" s="72" t="n"/>
      <c r="G199" s="6" t="n"/>
      <c r="H199" s="6" t="n"/>
      <c r="I199" s="6" t="n"/>
      <c r="J199" s="6" t="n"/>
      <c r="K199" s="6" t="n"/>
      <c r="L199" s="72" t="n"/>
      <c r="M199" s="6" t="n"/>
      <c r="N199" s="6" t="n"/>
      <c r="O199" s="6" t="n"/>
      <c r="P199" s="73" t="n"/>
    </row>
    <row r="200" ht="15.75" customHeight="1" s="271">
      <c r="A200" s="1" t="n"/>
      <c r="B200" s="14" t="n"/>
      <c r="C200" s="6" t="n"/>
      <c r="D200" s="72" t="n"/>
      <c r="E200" s="6" t="n"/>
      <c r="F200" s="72" t="n"/>
      <c r="G200" s="6" t="n"/>
      <c r="H200" s="6" t="n"/>
      <c r="I200" s="6" t="n"/>
      <c r="J200" s="6" t="n"/>
      <c r="K200" s="6" t="n"/>
      <c r="L200" s="72" t="n"/>
      <c r="M200" s="6" t="n"/>
      <c r="N200" s="6" t="n"/>
      <c r="O200" s="6" t="n"/>
      <c r="P200" s="73" t="n"/>
    </row>
    <row r="201" ht="15.75" customHeight="1" s="271">
      <c r="A201" s="1" t="n"/>
      <c r="B201" s="14" t="n"/>
      <c r="C201" s="6" t="n"/>
      <c r="D201" s="72" t="n"/>
      <c r="E201" s="6" t="n"/>
      <c r="F201" s="72" t="n"/>
      <c r="G201" s="6" t="n"/>
      <c r="H201" s="6" t="n"/>
      <c r="I201" s="6" t="n"/>
      <c r="J201" s="6" t="n"/>
      <c r="K201" s="6" t="n"/>
      <c r="L201" s="72" t="n"/>
      <c r="M201" s="6" t="n"/>
      <c r="N201" s="6" t="n"/>
      <c r="O201" s="6" t="n"/>
      <c r="P201" s="73" t="n"/>
    </row>
    <row r="202" ht="15.75" customHeight="1" s="271">
      <c r="A202" s="1" t="n"/>
      <c r="B202" s="14" t="n"/>
      <c r="C202" s="6" t="n"/>
      <c r="D202" s="72" t="n"/>
      <c r="E202" s="6" t="n"/>
      <c r="F202" s="72" t="n"/>
      <c r="G202" s="6" t="n"/>
      <c r="H202" s="6" t="n"/>
      <c r="I202" s="6" t="n"/>
      <c r="J202" s="6" t="n"/>
      <c r="K202" s="6" t="n"/>
      <c r="L202" s="72" t="n"/>
      <c r="M202" s="6" t="n"/>
      <c r="N202" s="6" t="n"/>
      <c r="O202" s="6" t="n"/>
      <c r="P202" s="73" t="n"/>
    </row>
    <row r="203" ht="15.75" customHeight="1" s="271">
      <c r="A203" s="1" t="n"/>
      <c r="B203" s="14" t="n"/>
      <c r="C203" s="6" t="n"/>
      <c r="D203" s="72" t="n"/>
      <c r="E203" s="6" t="n"/>
      <c r="F203" s="72" t="n"/>
      <c r="G203" s="6" t="n"/>
      <c r="H203" s="6" t="n"/>
      <c r="I203" s="6" t="n"/>
      <c r="J203" s="6" t="n"/>
      <c r="K203" s="6" t="n"/>
      <c r="L203" s="72" t="n"/>
      <c r="M203" s="6" t="n"/>
      <c r="N203" s="6" t="n"/>
      <c r="O203" s="6" t="n"/>
      <c r="P203" s="73" t="n"/>
    </row>
    <row r="204" ht="15.75" customHeight="1" s="271">
      <c r="A204" s="1" t="n"/>
      <c r="B204" s="14" t="n"/>
      <c r="C204" s="6" t="n"/>
      <c r="D204" s="72" t="n"/>
      <c r="E204" s="6" t="n"/>
      <c r="F204" s="72" t="n"/>
      <c r="G204" s="6" t="n"/>
      <c r="H204" s="6" t="n"/>
      <c r="I204" s="6" t="n"/>
      <c r="J204" s="6" t="n"/>
      <c r="K204" s="6" t="n"/>
      <c r="L204" s="72" t="n"/>
      <c r="M204" s="6" t="n"/>
      <c r="N204" s="6" t="n"/>
      <c r="O204" s="6" t="n"/>
      <c r="P204" s="73" t="n"/>
    </row>
    <row r="205" ht="15.75" customHeight="1" s="271">
      <c r="A205" s="1" t="n"/>
      <c r="B205" s="14" t="n"/>
      <c r="C205" s="6" t="n"/>
      <c r="D205" s="72" t="n"/>
      <c r="E205" s="6" t="n"/>
      <c r="F205" s="72" t="n"/>
      <c r="G205" s="6" t="n"/>
      <c r="H205" s="6" t="n"/>
      <c r="I205" s="6" t="n"/>
      <c r="J205" s="6" t="n"/>
      <c r="K205" s="6" t="n"/>
      <c r="L205" s="72" t="n"/>
      <c r="M205" s="6" t="n"/>
      <c r="N205" s="6" t="n"/>
      <c r="O205" s="6" t="n"/>
      <c r="P205" s="73" t="n"/>
    </row>
    <row r="206" ht="15.75" customHeight="1" s="271">
      <c r="A206" s="1" t="n"/>
      <c r="B206" s="14" t="n"/>
      <c r="C206" s="6" t="n"/>
      <c r="D206" s="72" t="n"/>
      <c r="E206" s="6" t="n"/>
      <c r="F206" s="72" t="n"/>
      <c r="G206" s="6" t="n"/>
      <c r="H206" s="6" t="n"/>
      <c r="I206" s="6" t="n"/>
      <c r="J206" s="6" t="n"/>
      <c r="K206" s="6" t="n"/>
      <c r="L206" s="72" t="n"/>
      <c r="M206" s="6" t="n"/>
      <c r="N206" s="6" t="n"/>
      <c r="O206" s="6" t="n"/>
      <c r="P206" s="73" t="n"/>
    </row>
    <row r="207" ht="15.75" customHeight="1" s="271">
      <c r="A207" s="1" t="n"/>
      <c r="B207" s="14" t="n"/>
      <c r="C207" s="6" t="n"/>
      <c r="D207" s="72" t="n"/>
      <c r="E207" s="6" t="n"/>
      <c r="F207" s="72" t="n"/>
      <c r="G207" s="6" t="n"/>
      <c r="H207" s="6" t="n"/>
      <c r="I207" s="6" t="n"/>
      <c r="J207" s="6" t="n"/>
      <c r="K207" s="6" t="n"/>
      <c r="L207" s="72" t="n"/>
      <c r="M207" s="6" t="n"/>
      <c r="N207" s="6" t="n"/>
      <c r="O207" s="6" t="n"/>
      <c r="P207" s="73" t="n"/>
    </row>
    <row r="208" ht="15.75" customHeight="1" s="271">
      <c r="A208" s="1" t="n"/>
      <c r="B208" s="14" t="n"/>
      <c r="C208" s="6" t="n"/>
      <c r="D208" s="72" t="n"/>
      <c r="E208" s="6" t="n"/>
      <c r="F208" s="72" t="n"/>
      <c r="G208" s="6" t="n"/>
      <c r="H208" s="6" t="n"/>
      <c r="I208" s="6" t="n"/>
      <c r="J208" s="6" t="n"/>
      <c r="K208" s="6" t="n"/>
      <c r="L208" s="72" t="n"/>
      <c r="M208" s="6" t="n"/>
      <c r="N208" s="6" t="n"/>
      <c r="O208" s="6" t="n"/>
      <c r="P208" s="73" t="n"/>
    </row>
    <row r="209" ht="15.75" customHeight="1" s="271">
      <c r="A209" s="1" t="n"/>
      <c r="B209" s="14" t="n"/>
      <c r="C209" s="6" t="n"/>
      <c r="D209" s="72" t="n"/>
      <c r="E209" s="6" t="n"/>
      <c r="F209" s="72" t="n"/>
      <c r="G209" s="6" t="n"/>
      <c r="H209" s="6" t="n"/>
      <c r="I209" s="6" t="n"/>
      <c r="J209" s="6" t="n"/>
      <c r="K209" s="6" t="n"/>
      <c r="L209" s="72" t="n"/>
      <c r="M209" s="6" t="n"/>
      <c r="N209" s="6" t="n"/>
      <c r="O209" s="6" t="n"/>
      <c r="P209" s="73" t="n"/>
    </row>
    <row r="210" ht="15.75" customHeight="1" s="271">
      <c r="A210" s="1" t="n"/>
      <c r="B210" s="14" t="n"/>
      <c r="C210" s="6" t="n"/>
      <c r="D210" s="72" t="n"/>
      <c r="E210" s="6" t="n"/>
      <c r="F210" s="72" t="n"/>
      <c r="G210" s="6" t="n"/>
      <c r="H210" s="6" t="n"/>
      <c r="I210" s="6" t="n"/>
      <c r="J210" s="6" t="n"/>
      <c r="K210" s="6" t="n"/>
      <c r="L210" s="72" t="n"/>
      <c r="M210" s="6" t="n"/>
      <c r="N210" s="6" t="n"/>
      <c r="O210" s="6" t="n"/>
      <c r="P210" s="73" t="n"/>
    </row>
    <row r="211" ht="15.75" customHeight="1" s="271">
      <c r="A211" s="1" t="n"/>
      <c r="B211" s="14" t="n"/>
      <c r="C211" s="6" t="n"/>
      <c r="D211" s="72" t="n"/>
      <c r="E211" s="6" t="n"/>
      <c r="F211" s="72" t="n"/>
      <c r="G211" s="6" t="n"/>
      <c r="H211" s="6" t="n"/>
      <c r="I211" s="6" t="n"/>
      <c r="J211" s="6" t="n"/>
      <c r="K211" s="6" t="n"/>
      <c r="L211" s="72" t="n"/>
      <c r="M211" s="6" t="n"/>
      <c r="N211" s="6" t="n"/>
      <c r="O211" s="6" t="n"/>
      <c r="P211" s="73" t="n"/>
    </row>
    <row r="212" ht="15.75" customHeight="1" s="271">
      <c r="A212" s="1" t="n"/>
      <c r="B212" s="14" t="n"/>
      <c r="C212" s="6" t="n"/>
      <c r="D212" s="72" t="n"/>
      <c r="E212" s="6" t="n"/>
      <c r="F212" s="72" t="n"/>
      <c r="G212" s="6" t="n"/>
      <c r="H212" s="6" t="n"/>
      <c r="I212" s="6" t="n"/>
      <c r="J212" s="6" t="n"/>
      <c r="K212" s="6" t="n"/>
      <c r="L212" s="72" t="n"/>
      <c r="M212" s="6" t="n"/>
      <c r="N212" s="6" t="n"/>
      <c r="O212" s="6" t="n"/>
      <c r="P212" s="73" t="n"/>
    </row>
    <row r="213" ht="15.75" customHeight="1" s="271">
      <c r="A213" s="1" t="n"/>
      <c r="B213" s="14" t="n"/>
      <c r="C213" s="6" t="n"/>
      <c r="D213" s="72" t="n"/>
      <c r="E213" s="6" t="n"/>
      <c r="F213" s="72" t="n"/>
      <c r="G213" s="6" t="n"/>
      <c r="H213" s="6" t="n"/>
      <c r="I213" s="6" t="n"/>
      <c r="J213" s="6" t="n"/>
      <c r="K213" s="6" t="n"/>
      <c r="L213" s="72" t="n"/>
      <c r="M213" s="6" t="n"/>
      <c r="N213" s="6" t="n"/>
      <c r="O213" s="6" t="n"/>
      <c r="P213" s="73" t="n"/>
    </row>
    <row r="214" ht="15.75" customHeight="1" s="271">
      <c r="A214" s="1" t="n"/>
      <c r="B214" s="14" t="n"/>
      <c r="C214" s="6" t="n"/>
      <c r="D214" s="72" t="n"/>
      <c r="E214" s="6" t="n"/>
      <c r="F214" s="72" t="n"/>
      <c r="G214" s="6" t="n"/>
      <c r="H214" s="6" t="n"/>
      <c r="I214" s="6" t="n"/>
      <c r="J214" s="6" t="n"/>
      <c r="K214" s="6" t="n"/>
      <c r="L214" s="72" t="n"/>
      <c r="M214" s="6" t="n"/>
      <c r="N214" s="6" t="n"/>
      <c r="O214" s="6" t="n"/>
      <c r="P214" s="73" t="n"/>
    </row>
    <row r="215" ht="15.75" customHeight="1" s="271">
      <c r="A215" s="1" t="n"/>
      <c r="B215" s="14" t="n"/>
      <c r="C215" s="6" t="n"/>
      <c r="D215" s="72" t="n"/>
      <c r="E215" s="6" t="n"/>
      <c r="F215" s="72" t="n"/>
      <c r="G215" s="6" t="n"/>
      <c r="H215" s="6" t="n"/>
      <c r="I215" s="6" t="n"/>
      <c r="J215" s="6" t="n"/>
      <c r="K215" s="6" t="n"/>
      <c r="L215" s="72" t="n"/>
      <c r="M215" s="6" t="n"/>
      <c r="N215" s="6" t="n"/>
      <c r="O215" s="6" t="n"/>
      <c r="P215" s="73" t="n"/>
    </row>
    <row r="216" ht="15.75" customHeight="1" s="271">
      <c r="A216" s="1" t="n"/>
      <c r="B216" s="14" t="n"/>
      <c r="C216" s="6" t="n"/>
      <c r="D216" s="72" t="n"/>
      <c r="E216" s="6" t="n"/>
      <c r="F216" s="72" t="n"/>
      <c r="G216" s="6" t="n"/>
      <c r="H216" s="6" t="n"/>
      <c r="I216" s="6" t="n"/>
      <c r="J216" s="6" t="n"/>
      <c r="K216" s="6" t="n"/>
      <c r="L216" s="72" t="n"/>
      <c r="M216" s="6" t="n"/>
      <c r="N216" s="6" t="n"/>
      <c r="O216" s="6" t="n"/>
      <c r="P216" s="73" t="n"/>
    </row>
    <row r="217" ht="15.75" customHeight="1" s="271">
      <c r="A217" s="1" t="n"/>
      <c r="B217" s="14" t="n"/>
      <c r="C217" s="6" t="n"/>
      <c r="D217" s="72" t="n"/>
      <c r="E217" s="6" t="n"/>
      <c r="F217" s="72" t="n"/>
      <c r="G217" s="6" t="n"/>
      <c r="H217" s="6" t="n"/>
      <c r="I217" s="6" t="n"/>
      <c r="J217" s="6" t="n"/>
      <c r="K217" s="6" t="n"/>
      <c r="L217" s="72" t="n"/>
      <c r="M217" s="6" t="n"/>
      <c r="N217" s="6" t="n"/>
      <c r="O217" s="6" t="n"/>
      <c r="P217" s="73" t="n"/>
    </row>
    <row r="218" ht="15.75" customHeight="1" s="271">
      <c r="A218" s="1" t="n"/>
      <c r="B218" s="14" t="n"/>
      <c r="C218" s="6" t="n"/>
      <c r="D218" s="72" t="n"/>
      <c r="E218" s="6" t="n"/>
      <c r="F218" s="72" t="n"/>
      <c r="G218" s="6" t="n"/>
      <c r="H218" s="6" t="n"/>
      <c r="I218" s="6" t="n"/>
      <c r="J218" s="6" t="n"/>
      <c r="K218" s="6" t="n"/>
      <c r="L218" s="72" t="n"/>
      <c r="M218" s="6" t="n"/>
      <c r="N218" s="6" t="n"/>
      <c r="O218" s="6" t="n"/>
      <c r="P218" s="73" t="n"/>
    </row>
    <row r="219" ht="15.75" customHeight="1" s="271">
      <c r="A219" s="1" t="n"/>
      <c r="B219" s="14" t="n"/>
      <c r="C219" s="6" t="n"/>
      <c r="D219" s="72" t="n"/>
      <c r="E219" s="6" t="n"/>
      <c r="F219" s="72" t="n"/>
      <c r="G219" s="6" t="n"/>
      <c r="H219" s="6" t="n"/>
      <c r="I219" s="6" t="n"/>
      <c r="J219" s="6" t="n"/>
      <c r="K219" s="6" t="n"/>
      <c r="L219" s="72" t="n"/>
      <c r="M219" s="6" t="n"/>
      <c r="N219" s="6" t="n"/>
      <c r="O219" s="6" t="n"/>
      <c r="P219" s="73" t="n"/>
    </row>
    <row r="220" ht="15.75" customHeight="1" s="271">
      <c r="A220" s="1" t="n"/>
      <c r="B220" s="14" t="n"/>
      <c r="C220" s="6" t="n"/>
      <c r="D220" s="72" t="n"/>
      <c r="E220" s="6" t="n"/>
      <c r="F220" s="72" t="n"/>
      <c r="G220" s="6" t="n"/>
      <c r="H220" s="6" t="n"/>
      <c r="I220" s="6" t="n"/>
      <c r="J220" s="6" t="n"/>
      <c r="K220" s="6" t="n"/>
      <c r="L220" s="72" t="n"/>
      <c r="M220" s="6" t="n"/>
      <c r="N220" s="6" t="n"/>
      <c r="O220" s="6" t="n"/>
      <c r="P220" s="73" t="n"/>
    </row>
    <row r="221" ht="15.75" customHeight="1" s="271">
      <c r="A221" s="1" t="n"/>
      <c r="B221" s="14" t="n"/>
      <c r="C221" s="6" t="n"/>
      <c r="D221" s="72" t="n"/>
      <c r="E221" s="6" t="n"/>
      <c r="F221" s="72" t="n"/>
      <c r="G221" s="6" t="n"/>
      <c r="H221" s="6" t="n"/>
      <c r="I221" s="6" t="n"/>
      <c r="J221" s="6" t="n"/>
      <c r="K221" s="6" t="n"/>
      <c r="L221" s="72" t="n"/>
      <c r="M221" s="6" t="n"/>
      <c r="N221" s="6" t="n"/>
      <c r="O221" s="6" t="n"/>
      <c r="P221" s="73" t="n"/>
    </row>
    <row r="222" ht="15.75" customHeight="1" s="271">
      <c r="A222" s="1" t="n"/>
      <c r="B222" s="14" t="n"/>
      <c r="C222" s="6" t="n"/>
      <c r="D222" s="72" t="n"/>
      <c r="E222" s="6" t="n"/>
      <c r="F222" s="72" t="n"/>
      <c r="G222" s="6" t="n"/>
      <c r="H222" s="6" t="n"/>
      <c r="I222" s="6" t="n"/>
      <c r="J222" s="6" t="n"/>
      <c r="K222" s="6" t="n"/>
      <c r="L222" s="72" t="n"/>
      <c r="M222" s="6" t="n"/>
      <c r="N222" s="6" t="n"/>
      <c r="O222" s="6" t="n"/>
      <c r="P222" s="73" t="n"/>
    </row>
    <row r="223" ht="15.75" customHeight="1" s="271">
      <c r="A223" s="1" t="n"/>
      <c r="B223" s="14" t="n"/>
      <c r="C223" s="6" t="n"/>
      <c r="D223" s="72" t="n"/>
      <c r="E223" s="6" t="n"/>
      <c r="F223" s="72" t="n"/>
      <c r="G223" s="6" t="n"/>
      <c r="H223" s="6" t="n"/>
      <c r="I223" s="6" t="n"/>
      <c r="J223" s="6" t="n"/>
      <c r="K223" s="6" t="n"/>
      <c r="L223" s="72" t="n"/>
      <c r="M223" s="6" t="n"/>
      <c r="N223" s="6" t="n"/>
      <c r="O223" s="6" t="n"/>
      <c r="P223" s="73" t="n"/>
    </row>
    <row r="224" ht="15.75" customHeight="1" s="271">
      <c r="A224" s="1" t="n"/>
      <c r="B224" s="14" t="n"/>
      <c r="C224" s="6" t="n"/>
      <c r="D224" s="72" t="n"/>
      <c r="E224" s="6" t="n"/>
      <c r="F224" s="72" t="n"/>
      <c r="G224" s="6" t="n"/>
      <c r="H224" s="6" t="n"/>
      <c r="I224" s="6" t="n"/>
      <c r="J224" s="6" t="n"/>
      <c r="K224" s="6" t="n"/>
      <c r="L224" s="72" t="n"/>
      <c r="M224" s="6" t="n"/>
      <c r="N224" s="6" t="n"/>
      <c r="O224" s="6" t="n"/>
      <c r="P224" s="73" t="n"/>
    </row>
    <row r="225" ht="15.75" customHeight="1" s="271">
      <c r="A225" s="1" t="n"/>
      <c r="B225" s="14" t="n"/>
      <c r="C225" s="6" t="n"/>
      <c r="D225" s="72" t="n"/>
      <c r="E225" s="6" t="n"/>
      <c r="F225" s="72" t="n"/>
      <c r="G225" s="6" t="n"/>
      <c r="H225" s="6" t="n"/>
      <c r="I225" s="6" t="n"/>
      <c r="J225" s="6" t="n"/>
      <c r="K225" s="6" t="n"/>
      <c r="L225" s="72" t="n"/>
      <c r="M225" s="6" t="n"/>
      <c r="N225" s="6" t="n"/>
      <c r="O225" s="6" t="n"/>
      <c r="P225" s="73" t="n"/>
    </row>
    <row r="226" ht="15.75" customHeight="1" s="271">
      <c r="A226" s="1" t="n"/>
      <c r="B226" s="14" t="n"/>
      <c r="C226" s="6" t="n"/>
      <c r="D226" s="72" t="n"/>
      <c r="E226" s="6" t="n"/>
      <c r="F226" s="72" t="n"/>
      <c r="G226" s="6" t="n"/>
      <c r="H226" s="6" t="n"/>
      <c r="I226" s="6" t="n"/>
      <c r="J226" s="6" t="n"/>
      <c r="K226" s="6" t="n"/>
      <c r="L226" s="72" t="n"/>
      <c r="M226" s="6" t="n"/>
      <c r="N226" s="6" t="n"/>
      <c r="O226" s="6" t="n"/>
      <c r="P226" s="73" t="n"/>
    </row>
    <row r="227" ht="15.75" customHeight="1" s="271">
      <c r="A227" s="1" t="n"/>
      <c r="B227" s="14" t="n"/>
      <c r="C227" s="6" t="n"/>
      <c r="D227" s="72" t="n"/>
      <c r="E227" s="6" t="n"/>
      <c r="F227" s="72" t="n"/>
      <c r="G227" s="6" t="n"/>
      <c r="H227" s="6" t="n"/>
      <c r="I227" s="6" t="n"/>
      <c r="J227" s="6" t="n"/>
      <c r="K227" s="6" t="n"/>
      <c r="L227" s="72" t="n"/>
      <c r="M227" s="6" t="n"/>
      <c r="N227" s="6" t="n"/>
      <c r="O227" s="6" t="n"/>
      <c r="P227" s="73" t="n"/>
    </row>
    <row r="228" ht="15.75" customHeight="1" s="271">
      <c r="A228" s="1" t="n"/>
      <c r="B228" s="14" t="n"/>
      <c r="C228" s="6" t="n"/>
      <c r="D228" s="72" t="n"/>
      <c r="E228" s="6" t="n"/>
      <c r="F228" s="72" t="n"/>
      <c r="G228" s="6" t="n"/>
      <c r="H228" s="6" t="n"/>
      <c r="I228" s="6" t="n"/>
      <c r="J228" s="6" t="n"/>
      <c r="K228" s="6" t="n"/>
      <c r="L228" s="72" t="n"/>
      <c r="M228" s="6" t="n"/>
      <c r="N228" s="6" t="n"/>
      <c r="O228" s="6" t="n"/>
      <c r="P228" s="73" t="n"/>
    </row>
    <row r="229" ht="15.75" customHeight="1" s="271">
      <c r="A229" s="1" t="n"/>
      <c r="B229" s="14" t="n"/>
      <c r="C229" s="6" t="n"/>
      <c r="D229" s="72" t="n"/>
      <c r="E229" s="6" t="n"/>
      <c r="F229" s="72" t="n"/>
      <c r="G229" s="6" t="n"/>
      <c r="H229" s="6" t="n"/>
      <c r="I229" s="6" t="n"/>
      <c r="J229" s="6" t="n"/>
      <c r="K229" s="6" t="n"/>
      <c r="L229" s="72" t="n"/>
      <c r="M229" s="6" t="n"/>
      <c r="N229" s="6" t="n"/>
      <c r="O229" s="6" t="n"/>
      <c r="P229" s="73" t="n"/>
    </row>
    <row r="230" ht="15.75" customHeight="1" s="271">
      <c r="A230" s="1" t="n"/>
      <c r="B230" s="14" t="n"/>
      <c r="C230" s="6" t="n"/>
      <c r="D230" s="72" t="n"/>
      <c r="E230" s="6" t="n"/>
      <c r="F230" s="72" t="n"/>
      <c r="G230" s="6" t="n"/>
      <c r="H230" s="6" t="n"/>
      <c r="I230" s="6" t="n"/>
      <c r="J230" s="6" t="n"/>
      <c r="K230" s="6" t="n"/>
      <c r="L230" s="72" t="n"/>
      <c r="M230" s="6" t="n"/>
      <c r="N230" s="6" t="n"/>
      <c r="O230" s="6" t="n"/>
      <c r="P230" s="73" t="n"/>
    </row>
    <row r="231" ht="15.75" customHeight="1" s="271">
      <c r="A231" s="1" t="n"/>
      <c r="B231" s="14" t="n"/>
      <c r="C231" s="6" t="n"/>
      <c r="D231" s="72" t="n"/>
      <c r="E231" s="6" t="n"/>
      <c r="F231" s="72" t="n"/>
      <c r="G231" s="6" t="n"/>
      <c r="H231" s="6" t="n"/>
      <c r="I231" s="6" t="n"/>
      <c r="J231" s="6" t="n"/>
      <c r="K231" s="6" t="n"/>
      <c r="L231" s="72" t="n"/>
      <c r="M231" s="6" t="n"/>
      <c r="N231" s="6" t="n"/>
      <c r="O231" s="6" t="n"/>
      <c r="P231" s="73" t="n"/>
    </row>
    <row r="232" ht="15.75" customHeight="1" s="271">
      <c r="A232" s="1" t="n"/>
      <c r="B232" s="14" t="n"/>
      <c r="C232" s="6" t="n"/>
      <c r="D232" s="72" t="n"/>
      <c r="E232" s="6" t="n"/>
      <c r="F232" s="72" t="n"/>
      <c r="G232" s="6" t="n"/>
      <c r="H232" s="6" t="n"/>
      <c r="I232" s="6" t="n"/>
      <c r="J232" s="6" t="n"/>
      <c r="K232" s="6" t="n"/>
      <c r="L232" s="72" t="n"/>
      <c r="M232" s="6" t="n"/>
      <c r="N232" s="6" t="n"/>
      <c r="O232" s="6" t="n"/>
      <c r="P232" s="73" t="n"/>
    </row>
    <row r="233" ht="15.75" customHeight="1" s="271">
      <c r="A233" s="1" t="n"/>
      <c r="B233" s="14" t="n"/>
      <c r="C233" s="6" t="n"/>
      <c r="D233" s="72" t="n"/>
      <c r="E233" s="6" t="n"/>
      <c r="F233" s="72" t="n"/>
      <c r="G233" s="6" t="n"/>
      <c r="H233" s="6" t="n"/>
      <c r="I233" s="6" t="n"/>
      <c r="J233" s="6" t="n"/>
      <c r="K233" s="6" t="n"/>
      <c r="L233" s="72" t="n"/>
      <c r="M233" s="6" t="n"/>
      <c r="N233" s="6" t="n"/>
      <c r="O233" s="6" t="n"/>
      <c r="P233" s="73" t="n"/>
    </row>
    <row r="234" ht="15.75" customHeight="1" s="271">
      <c r="A234" s="1" t="n"/>
      <c r="B234" s="14" t="n"/>
      <c r="C234" s="6" t="n"/>
      <c r="D234" s="72" t="n"/>
      <c r="E234" s="6" t="n"/>
      <c r="F234" s="72" t="n"/>
      <c r="G234" s="6" t="n"/>
      <c r="H234" s="6" t="n"/>
      <c r="I234" s="6" t="n"/>
      <c r="J234" s="6" t="n"/>
      <c r="K234" s="6" t="n"/>
      <c r="L234" s="72" t="n"/>
      <c r="M234" s="6" t="n"/>
      <c r="N234" s="6" t="n"/>
      <c r="O234" s="6" t="n"/>
      <c r="P234" s="73" t="n"/>
    </row>
    <row r="235" ht="15.75" customHeight="1" s="271">
      <c r="A235" s="1" t="n"/>
      <c r="B235" s="14" t="n"/>
      <c r="C235" s="6" t="n"/>
      <c r="D235" s="72" t="n"/>
      <c r="E235" s="6" t="n"/>
      <c r="F235" s="72" t="n"/>
      <c r="G235" s="6" t="n"/>
      <c r="H235" s="6" t="n"/>
      <c r="I235" s="6" t="n"/>
      <c r="J235" s="6" t="n"/>
      <c r="K235" s="6" t="n"/>
      <c r="L235" s="72" t="n"/>
      <c r="M235" s="6" t="n"/>
      <c r="N235" s="6" t="n"/>
      <c r="O235" s="6" t="n"/>
      <c r="P235" s="73" t="n"/>
    </row>
    <row r="236" ht="15.75" customHeight="1" s="271">
      <c r="A236" s="1" t="n"/>
      <c r="B236" s="14" t="n"/>
      <c r="C236" s="6" t="n"/>
      <c r="D236" s="72" t="n"/>
      <c r="E236" s="6" t="n"/>
      <c r="F236" s="72" t="n"/>
      <c r="G236" s="6" t="n"/>
      <c r="H236" s="6" t="n"/>
      <c r="I236" s="6" t="n"/>
      <c r="J236" s="6" t="n"/>
      <c r="K236" s="6" t="n"/>
      <c r="L236" s="72" t="n"/>
      <c r="M236" s="6" t="n"/>
      <c r="N236" s="6" t="n"/>
      <c r="O236" s="6" t="n"/>
      <c r="P236" s="73" t="n"/>
    </row>
    <row r="237" ht="15.75" customHeight="1" s="271">
      <c r="A237" s="1" t="n"/>
      <c r="B237" s="14" t="n"/>
      <c r="C237" s="6" t="n"/>
      <c r="D237" s="72" t="n"/>
      <c r="E237" s="6" t="n"/>
      <c r="F237" s="72" t="n"/>
      <c r="G237" s="6" t="n"/>
      <c r="H237" s="6" t="n"/>
      <c r="I237" s="6" t="n"/>
      <c r="J237" s="6" t="n"/>
      <c r="K237" s="6" t="n"/>
      <c r="L237" s="72" t="n"/>
      <c r="M237" s="6" t="n"/>
      <c r="N237" s="6" t="n"/>
      <c r="O237" s="6" t="n"/>
      <c r="P237" s="73" t="n"/>
    </row>
    <row r="238" ht="15.75" customHeight="1" s="271">
      <c r="A238" s="1" t="n"/>
      <c r="B238" s="14" t="n"/>
      <c r="C238" s="6" t="n"/>
      <c r="D238" s="72" t="n"/>
      <c r="E238" s="6" t="n"/>
      <c r="F238" s="72" t="n"/>
      <c r="G238" s="6" t="n"/>
      <c r="H238" s="6" t="n"/>
      <c r="I238" s="6" t="n"/>
      <c r="J238" s="6" t="n"/>
      <c r="K238" s="6" t="n"/>
      <c r="L238" s="72" t="n"/>
      <c r="M238" s="6" t="n"/>
      <c r="N238" s="6" t="n"/>
      <c r="O238" s="6" t="n"/>
      <c r="P238" s="73" t="n"/>
    </row>
    <row r="239" ht="15.75" customHeight="1" s="271">
      <c r="A239" s="1" t="n"/>
      <c r="B239" s="14" t="n"/>
      <c r="C239" s="6" t="n"/>
      <c r="D239" s="72" t="n"/>
      <c r="E239" s="6" t="n"/>
      <c r="F239" s="72" t="n"/>
      <c r="G239" s="6" t="n"/>
      <c r="H239" s="6" t="n"/>
      <c r="I239" s="6" t="n"/>
      <c r="J239" s="6" t="n"/>
      <c r="K239" s="6" t="n"/>
      <c r="L239" s="72" t="n"/>
      <c r="M239" s="6" t="n"/>
      <c r="N239" s="6" t="n"/>
      <c r="O239" s="6" t="n"/>
      <c r="P239" s="73" t="n"/>
    </row>
    <row r="240" ht="15.75" customHeight="1" s="271">
      <c r="A240" s="1" t="n"/>
      <c r="B240" s="14" t="n"/>
      <c r="C240" s="6" t="n"/>
      <c r="D240" s="72" t="n"/>
      <c r="E240" s="6" t="n"/>
      <c r="F240" s="72" t="n"/>
      <c r="G240" s="6" t="n"/>
      <c r="H240" s="6" t="n"/>
      <c r="I240" s="6" t="n"/>
      <c r="J240" s="6" t="n"/>
      <c r="K240" s="6" t="n"/>
      <c r="L240" s="72" t="n"/>
      <c r="M240" s="6" t="n"/>
      <c r="N240" s="6" t="n"/>
      <c r="O240" s="6" t="n"/>
      <c r="P240" s="73" t="n"/>
    </row>
    <row r="241" ht="15.75" customHeight="1" s="271">
      <c r="A241" s="1" t="n"/>
      <c r="B241" s="14" t="n"/>
      <c r="C241" s="6" t="n"/>
      <c r="D241" s="72" t="n"/>
      <c r="E241" s="6" t="n"/>
      <c r="F241" s="72" t="n"/>
      <c r="G241" s="6" t="n"/>
      <c r="H241" s="6" t="n"/>
      <c r="I241" s="6" t="n"/>
      <c r="J241" s="6" t="n"/>
      <c r="K241" s="6" t="n"/>
      <c r="L241" s="72" t="n"/>
      <c r="M241" s="6" t="n"/>
      <c r="N241" s="6" t="n"/>
      <c r="O241" s="6" t="n"/>
      <c r="P241" s="73" t="n"/>
    </row>
    <row r="242" ht="15.75" customHeight="1" s="271">
      <c r="A242" s="1" t="n"/>
      <c r="B242" s="14" t="n"/>
      <c r="C242" s="6" t="n"/>
      <c r="D242" s="72" t="n"/>
      <c r="E242" s="6" t="n"/>
      <c r="F242" s="72" t="n"/>
      <c r="G242" s="6" t="n"/>
      <c r="H242" s="6" t="n"/>
      <c r="I242" s="6" t="n"/>
      <c r="J242" s="6" t="n"/>
      <c r="K242" s="6" t="n"/>
      <c r="L242" s="72" t="n"/>
      <c r="M242" s="6" t="n"/>
      <c r="N242" s="6" t="n"/>
      <c r="O242" s="6" t="n"/>
      <c r="P242" s="73" t="n"/>
    </row>
    <row r="243" ht="15.75" customHeight="1" s="271">
      <c r="A243" s="1" t="n"/>
      <c r="B243" s="14" t="n"/>
      <c r="C243" s="6" t="n"/>
      <c r="D243" s="72" t="n"/>
      <c r="E243" s="6" t="n"/>
      <c r="F243" s="72" t="n"/>
      <c r="G243" s="6" t="n"/>
      <c r="H243" s="6" t="n"/>
      <c r="I243" s="6" t="n"/>
      <c r="J243" s="6" t="n"/>
      <c r="K243" s="6" t="n"/>
      <c r="L243" s="72" t="n"/>
      <c r="M243" s="6" t="n"/>
      <c r="N243" s="6" t="n"/>
      <c r="O243" s="6" t="n"/>
      <c r="P243" s="73" t="n"/>
    </row>
    <row r="244" ht="15.75" customHeight="1" s="271">
      <c r="A244" s="1" t="n"/>
      <c r="B244" s="14" t="n"/>
      <c r="C244" s="6" t="n"/>
      <c r="D244" s="72" t="n"/>
      <c r="E244" s="6" t="n"/>
      <c r="F244" s="72" t="n"/>
      <c r="G244" s="6" t="n"/>
      <c r="H244" s="6" t="n"/>
      <c r="I244" s="6" t="n"/>
      <c r="J244" s="6" t="n"/>
      <c r="K244" s="6" t="n"/>
      <c r="L244" s="72" t="n"/>
      <c r="M244" s="6" t="n"/>
      <c r="N244" s="6" t="n"/>
      <c r="O244" s="6" t="n"/>
      <c r="P244" s="73" t="n"/>
    </row>
    <row r="245" ht="15.75" customHeight="1" s="271">
      <c r="A245" s="1" t="n"/>
      <c r="B245" s="14" t="n"/>
      <c r="C245" s="6" t="n"/>
      <c r="D245" s="72" t="n"/>
      <c r="E245" s="6" t="n"/>
      <c r="F245" s="72" t="n"/>
      <c r="G245" s="6" t="n"/>
      <c r="H245" s="6" t="n"/>
      <c r="I245" s="6" t="n"/>
      <c r="J245" s="6" t="n"/>
      <c r="K245" s="6" t="n"/>
      <c r="L245" s="72" t="n"/>
      <c r="M245" s="6" t="n"/>
      <c r="N245" s="6" t="n"/>
      <c r="O245" s="6" t="n"/>
      <c r="P245" s="73" t="n"/>
    </row>
    <row r="246" ht="15.75" customHeight="1" s="271">
      <c r="A246" s="1" t="n"/>
      <c r="B246" s="14" t="n"/>
      <c r="C246" s="6" t="n"/>
      <c r="D246" s="72" t="n"/>
      <c r="E246" s="6" t="n"/>
      <c r="F246" s="72" t="n"/>
      <c r="G246" s="6" t="n"/>
      <c r="H246" s="6" t="n"/>
      <c r="I246" s="6" t="n"/>
      <c r="J246" s="6" t="n"/>
      <c r="K246" s="6" t="n"/>
      <c r="L246" s="72" t="n"/>
      <c r="M246" s="6" t="n"/>
      <c r="N246" s="6" t="n"/>
      <c r="O246" s="6" t="n"/>
      <c r="P246" s="73" t="n"/>
    </row>
    <row r="247" ht="15.75" customHeight="1" s="271">
      <c r="A247" s="1" t="n"/>
      <c r="B247" s="14" t="n"/>
      <c r="C247" s="6" t="n"/>
      <c r="D247" s="72" t="n"/>
      <c r="E247" s="6" t="n"/>
      <c r="F247" s="72" t="n"/>
      <c r="G247" s="6" t="n"/>
      <c r="H247" s="6" t="n"/>
      <c r="I247" s="6" t="n"/>
      <c r="J247" s="6" t="n"/>
      <c r="K247" s="6" t="n"/>
      <c r="L247" s="72" t="n"/>
      <c r="M247" s="6" t="n"/>
      <c r="N247" s="6" t="n"/>
      <c r="O247" s="6" t="n"/>
      <c r="P247" s="73" t="n"/>
    </row>
    <row r="248" ht="15.75" customHeight="1" s="271">
      <c r="A248" s="1" t="n"/>
      <c r="B248" s="14" t="n"/>
      <c r="C248" s="6" t="n"/>
      <c r="D248" s="72" t="n"/>
      <c r="E248" s="6" t="n"/>
      <c r="F248" s="72" t="n"/>
      <c r="G248" s="6" t="n"/>
      <c r="H248" s="6" t="n"/>
      <c r="I248" s="6" t="n"/>
      <c r="J248" s="6" t="n"/>
      <c r="K248" s="6" t="n"/>
      <c r="L248" s="72" t="n"/>
      <c r="M248" s="6" t="n"/>
      <c r="N248" s="6" t="n"/>
      <c r="O248" s="6" t="n"/>
      <c r="P248" s="73" t="n"/>
    </row>
    <row r="249" ht="15.75" customHeight="1" s="271">
      <c r="A249" s="1" t="n"/>
      <c r="B249" s="14" t="n"/>
      <c r="C249" s="6" t="n"/>
      <c r="D249" s="72" t="n"/>
      <c r="E249" s="6" t="n"/>
      <c r="F249" s="72" t="n"/>
      <c r="G249" s="6" t="n"/>
      <c r="H249" s="6" t="n"/>
      <c r="I249" s="6" t="n"/>
      <c r="J249" s="6" t="n"/>
      <c r="K249" s="6" t="n"/>
      <c r="L249" s="72" t="n"/>
      <c r="M249" s="6" t="n"/>
      <c r="N249" s="6" t="n"/>
      <c r="O249" s="6" t="n"/>
      <c r="P249" s="73" t="n"/>
    </row>
    <row r="250" ht="15.75" customHeight="1" s="271">
      <c r="A250" s="1" t="n"/>
      <c r="B250" s="14" t="n"/>
      <c r="C250" s="6" t="n"/>
      <c r="D250" s="72" t="n"/>
      <c r="E250" s="6" t="n"/>
      <c r="F250" s="72" t="n"/>
      <c r="G250" s="6" t="n"/>
      <c r="H250" s="6" t="n"/>
      <c r="I250" s="6" t="n"/>
      <c r="J250" s="6" t="n"/>
      <c r="K250" s="6" t="n"/>
      <c r="L250" s="72" t="n"/>
      <c r="M250" s="6" t="n"/>
      <c r="N250" s="6" t="n"/>
      <c r="O250" s="6" t="n"/>
      <c r="P250" s="73" t="n"/>
    </row>
    <row r="251" ht="15.75" customHeight="1" s="271">
      <c r="A251" s="1" t="n"/>
      <c r="B251" s="14" t="n"/>
      <c r="C251" s="6" t="n"/>
      <c r="D251" s="72" t="n"/>
      <c r="E251" s="6" t="n"/>
      <c r="F251" s="72" t="n"/>
      <c r="G251" s="6" t="n"/>
      <c r="H251" s="6" t="n"/>
      <c r="I251" s="6" t="n"/>
      <c r="J251" s="6" t="n"/>
      <c r="K251" s="6" t="n"/>
      <c r="L251" s="72" t="n"/>
      <c r="M251" s="6" t="n"/>
      <c r="N251" s="6" t="n"/>
      <c r="O251" s="6" t="n"/>
      <c r="P251" s="73" t="n"/>
    </row>
    <row r="252" ht="15.75" customHeight="1" s="271">
      <c r="A252" s="1" t="n"/>
      <c r="B252" s="14" t="n"/>
      <c r="C252" s="6" t="n"/>
      <c r="D252" s="72" t="n"/>
      <c r="E252" s="6" t="n"/>
      <c r="F252" s="72" t="n"/>
      <c r="G252" s="6" t="n"/>
      <c r="H252" s="6" t="n"/>
      <c r="I252" s="6" t="n"/>
      <c r="J252" s="6" t="n"/>
      <c r="K252" s="6" t="n"/>
      <c r="L252" s="72" t="n"/>
      <c r="M252" s="6" t="n"/>
      <c r="N252" s="6" t="n"/>
      <c r="O252" s="6" t="n"/>
      <c r="P252" s="73" t="n"/>
    </row>
    <row r="253" ht="15.75" customHeight="1" s="271">
      <c r="A253" s="1" t="n"/>
      <c r="B253" s="14" t="n"/>
      <c r="C253" s="6" t="n"/>
      <c r="D253" s="72" t="n"/>
      <c r="E253" s="6" t="n"/>
      <c r="F253" s="72" t="n"/>
      <c r="G253" s="6" t="n"/>
      <c r="H253" s="6" t="n"/>
      <c r="I253" s="6" t="n"/>
      <c r="J253" s="6" t="n"/>
      <c r="K253" s="6" t="n"/>
      <c r="L253" s="72" t="n"/>
      <c r="M253" s="6" t="n"/>
      <c r="N253" s="6" t="n"/>
      <c r="O253" s="6" t="n"/>
      <c r="P253" s="73" t="n"/>
    </row>
    <row r="254" ht="15.75" customHeight="1" s="271">
      <c r="A254" s="1" t="n"/>
      <c r="B254" s="14" t="n"/>
      <c r="C254" s="6" t="n"/>
      <c r="D254" s="72" t="n"/>
      <c r="E254" s="6" t="n"/>
      <c r="F254" s="72" t="n"/>
      <c r="G254" s="6" t="n"/>
      <c r="H254" s="6" t="n"/>
      <c r="I254" s="6" t="n"/>
      <c r="J254" s="6" t="n"/>
      <c r="K254" s="6" t="n"/>
      <c r="L254" s="72" t="n"/>
      <c r="M254" s="6" t="n"/>
      <c r="N254" s="6" t="n"/>
      <c r="O254" s="6" t="n"/>
      <c r="P254" s="73" t="n"/>
    </row>
    <row r="255" ht="15.75" customHeight="1" s="271">
      <c r="A255" s="1" t="n"/>
      <c r="B255" s="14" t="n"/>
      <c r="C255" s="6" t="n"/>
      <c r="D255" s="72" t="n"/>
      <c r="E255" s="6" t="n"/>
      <c r="F255" s="72" t="n"/>
      <c r="G255" s="6" t="n"/>
      <c r="H255" s="6" t="n"/>
      <c r="I255" s="6" t="n"/>
      <c r="J255" s="6" t="n"/>
      <c r="K255" s="6" t="n"/>
      <c r="L255" s="72" t="n"/>
      <c r="M255" s="6" t="n"/>
      <c r="N255" s="6" t="n"/>
      <c r="O255" s="6" t="n"/>
      <c r="P255" s="73" t="n"/>
    </row>
    <row r="256" ht="15.75" customHeight="1" s="271">
      <c r="A256" s="1" t="n"/>
      <c r="B256" s="14" t="n"/>
      <c r="C256" s="6" t="n"/>
      <c r="D256" s="72" t="n"/>
      <c r="E256" s="6" t="n"/>
      <c r="F256" s="72" t="n"/>
      <c r="G256" s="6" t="n"/>
      <c r="H256" s="6" t="n"/>
      <c r="I256" s="6" t="n"/>
      <c r="J256" s="6" t="n"/>
      <c r="K256" s="6" t="n"/>
      <c r="L256" s="72" t="n"/>
      <c r="M256" s="6" t="n"/>
      <c r="N256" s="6" t="n"/>
      <c r="O256" s="6" t="n"/>
      <c r="P256" s="73" t="n"/>
    </row>
    <row r="257" ht="15.75" customHeight="1" s="271">
      <c r="A257" s="1" t="n"/>
      <c r="B257" s="14" t="n"/>
      <c r="C257" s="6" t="n"/>
      <c r="D257" s="72" t="n"/>
      <c r="E257" s="6" t="n"/>
      <c r="F257" s="72" t="n"/>
      <c r="G257" s="6" t="n"/>
      <c r="H257" s="6" t="n"/>
      <c r="I257" s="6" t="n"/>
      <c r="J257" s="6" t="n"/>
      <c r="K257" s="6" t="n"/>
      <c r="L257" s="72" t="n"/>
      <c r="M257" s="6" t="n"/>
      <c r="N257" s="6" t="n"/>
      <c r="O257" s="6" t="n"/>
      <c r="P257" s="73" t="n"/>
    </row>
    <row r="258" ht="15.75" customHeight="1" s="271">
      <c r="A258" s="1" t="n"/>
      <c r="B258" s="14" t="n"/>
      <c r="C258" s="6" t="n"/>
      <c r="D258" s="72" t="n"/>
      <c r="E258" s="6" t="n"/>
      <c r="F258" s="72" t="n"/>
      <c r="G258" s="6" t="n"/>
      <c r="H258" s="6" t="n"/>
      <c r="I258" s="6" t="n"/>
      <c r="J258" s="6" t="n"/>
      <c r="K258" s="6" t="n"/>
      <c r="L258" s="72" t="n"/>
      <c r="M258" s="6" t="n"/>
      <c r="N258" s="6" t="n"/>
      <c r="O258" s="6" t="n"/>
      <c r="P258" s="73" t="n"/>
    </row>
    <row r="259" ht="15.75" customHeight="1" s="271">
      <c r="A259" s="1" t="n"/>
      <c r="B259" s="14" t="n"/>
      <c r="C259" s="6" t="n"/>
      <c r="D259" s="72" t="n"/>
      <c r="E259" s="6" t="n"/>
      <c r="F259" s="72" t="n"/>
      <c r="G259" s="6" t="n"/>
      <c r="H259" s="6" t="n"/>
      <c r="I259" s="6" t="n"/>
      <c r="J259" s="6" t="n"/>
      <c r="K259" s="6" t="n"/>
      <c r="L259" s="72" t="n"/>
      <c r="M259" s="6" t="n"/>
      <c r="N259" s="6" t="n"/>
      <c r="O259" s="6" t="n"/>
      <c r="P259" s="73" t="n"/>
    </row>
    <row r="260" ht="15.75" customHeight="1" s="271">
      <c r="A260" s="1" t="n"/>
      <c r="B260" s="14" t="n"/>
      <c r="C260" s="6" t="n"/>
      <c r="D260" s="72" t="n"/>
      <c r="E260" s="6" t="n"/>
      <c r="F260" s="72" t="n"/>
      <c r="G260" s="6" t="n"/>
      <c r="H260" s="6" t="n"/>
      <c r="I260" s="6" t="n"/>
      <c r="J260" s="6" t="n"/>
      <c r="K260" s="6" t="n"/>
      <c r="L260" s="72" t="n"/>
      <c r="M260" s="6" t="n"/>
      <c r="N260" s="6" t="n"/>
      <c r="O260" s="6" t="n"/>
      <c r="P260" s="73" t="n"/>
    </row>
    <row r="261" ht="15.75" customHeight="1" s="271">
      <c r="A261" s="1" t="n"/>
      <c r="B261" s="14" t="n"/>
      <c r="C261" s="6" t="n"/>
      <c r="D261" s="72" t="n"/>
      <c r="E261" s="6" t="n"/>
      <c r="F261" s="72" t="n"/>
      <c r="G261" s="6" t="n"/>
      <c r="H261" s="6" t="n"/>
      <c r="I261" s="6" t="n"/>
      <c r="J261" s="6" t="n"/>
      <c r="K261" s="6" t="n"/>
      <c r="L261" s="72" t="n"/>
      <c r="M261" s="6" t="n"/>
      <c r="N261" s="6" t="n"/>
      <c r="O261" s="6" t="n"/>
      <c r="P261" s="73" t="n"/>
    </row>
    <row r="262" ht="15.75" customHeight="1" s="271">
      <c r="A262" s="1" t="n"/>
      <c r="B262" s="14" t="n"/>
      <c r="C262" s="6" t="n"/>
      <c r="D262" s="72" t="n"/>
      <c r="E262" s="6" t="n"/>
      <c r="F262" s="72" t="n"/>
      <c r="G262" s="6" t="n"/>
      <c r="H262" s="6" t="n"/>
      <c r="I262" s="6" t="n"/>
      <c r="J262" s="6" t="n"/>
      <c r="K262" s="6" t="n"/>
      <c r="L262" s="72" t="n"/>
      <c r="M262" s="6" t="n"/>
      <c r="N262" s="6" t="n"/>
      <c r="O262" s="6" t="n"/>
      <c r="P262" s="73" t="n"/>
    </row>
    <row r="263" ht="15.75" customHeight="1" s="271">
      <c r="A263" s="1" t="n"/>
      <c r="B263" s="14" t="n"/>
      <c r="C263" s="6" t="n"/>
      <c r="D263" s="72" t="n"/>
      <c r="E263" s="6" t="n"/>
      <c r="F263" s="72" t="n"/>
      <c r="G263" s="6" t="n"/>
      <c r="H263" s="6" t="n"/>
      <c r="I263" s="6" t="n"/>
      <c r="J263" s="6" t="n"/>
      <c r="K263" s="6" t="n"/>
      <c r="L263" s="72" t="n"/>
      <c r="M263" s="6" t="n"/>
      <c r="N263" s="6" t="n"/>
      <c r="O263" s="6" t="n"/>
      <c r="P263" s="73" t="n"/>
    </row>
    <row r="264" ht="15.75" customHeight="1" s="271">
      <c r="A264" s="1" t="n"/>
      <c r="B264" s="14" t="n"/>
      <c r="C264" s="6" t="n"/>
      <c r="D264" s="72" t="n"/>
      <c r="E264" s="6" t="n"/>
      <c r="F264" s="72" t="n"/>
      <c r="G264" s="6" t="n"/>
      <c r="H264" s="6" t="n"/>
      <c r="I264" s="6" t="n"/>
      <c r="J264" s="6" t="n"/>
      <c r="K264" s="6" t="n"/>
      <c r="L264" s="72" t="n"/>
      <c r="M264" s="6" t="n"/>
      <c r="N264" s="6" t="n"/>
      <c r="O264" s="6" t="n"/>
      <c r="P264" s="73" t="n"/>
    </row>
    <row r="265" ht="15.75" customHeight="1" s="271">
      <c r="A265" s="1" t="n"/>
      <c r="B265" s="14" t="n"/>
      <c r="C265" s="6" t="n"/>
      <c r="D265" s="72" t="n"/>
      <c r="E265" s="6" t="n"/>
      <c r="F265" s="72" t="n"/>
      <c r="G265" s="6" t="n"/>
      <c r="H265" s="6" t="n"/>
      <c r="I265" s="6" t="n"/>
      <c r="J265" s="6" t="n"/>
      <c r="K265" s="6" t="n"/>
      <c r="L265" s="72" t="n"/>
      <c r="M265" s="6" t="n"/>
      <c r="N265" s="6" t="n"/>
      <c r="O265" s="6" t="n"/>
      <c r="P265" s="73" t="n"/>
    </row>
    <row r="266" ht="15.75" customHeight="1" s="271">
      <c r="A266" s="1" t="n"/>
      <c r="B266" s="14" t="n"/>
      <c r="C266" s="6" t="n"/>
      <c r="D266" s="72" t="n"/>
      <c r="E266" s="6" t="n"/>
      <c r="F266" s="72" t="n"/>
      <c r="G266" s="6" t="n"/>
      <c r="H266" s="6" t="n"/>
      <c r="I266" s="6" t="n"/>
      <c r="J266" s="6" t="n"/>
      <c r="K266" s="6" t="n"/>
      <c r="L266" s="72" t="n"/>
      <c r="M266" s="6" t="n"/>
      <c r="N266" s="6" t="n"/>
      <c r="O266" s="6" t="n"/>
      <c r="P266" s="73" t="n"/>
    </row>
    <row r="267" ht="15.75" customHeight="1" s="271">
      <c r="A267" s="1" t="n"/>
      <c r="B267" s="14" t="n"/>
      <c r="C267" s="6" t="n"/>
      <c r="D267" s="72" t="n"/>
      <c r="E267" s="6" t="n"/>
      <c r="F267" s="72" t="n"/>
      <c r="G267" s="6" t="n"/>
      <c r="H267" s="6" t="n"/>
      <c r="I267" s="6" t="n"/>
      <c r="J267" s="6" t="n"/>
      <c r="K267" s="6" t="n"/>
      <c r="L267" s="72" t="n"/>
      <c r="M267" s="6" t="n"/>
      <c r="N267" s="6" t="n"/>
      <c r="O267" s="6" t="n"/>
      <c r="P267" s="73" t="n"/>
    </row>
    <row r="268" ht="15.75" customHeight="1" s="271">
      <c r="A268" s="1" t="n"/>
      <c r="B268" s="14" t="n"/>
      <c r="C268" s="6" t="n"/>
      <c r="D268" s="72" t="n"/>
      <c r="E268" s="6" t="n"/>
      <c r="F268" s="72" t="n"/>
      <c r="G268" s="6" t="n"/>
      <c r="H268" s="6" t="n"/>
      <c r="I268" s="6" t="n"/>
      <c r="J268" s="6" t="n"/>
      <c r="K268" s="6" t="n"/>
      <c r="L268" s="72" t="n"/>
      <c r="M268" s="6" t="n"/>
      <c r="N268" s="6" t="n"/>
      <c r="O268" s="6" t="n"/>
      <c r="P268" s="73" t="n"/>
    </row>
    <row r="269" ht="15.75" customHeight="1" s="271">
      <c r="A269" s="1" t="n"/>
      <c r="B269" s="14" t="n"/>
      <c r="C269" s="6" t="n"/>
      <c r="D269" s="72" t="n"/>
      <c r="E269" s="6" t="n"/>
      <c r="F269" s="72" t="n"/>
      <c r="G269" s="6" t="n"/>
      <c r="H269" s="6" t="n"/>
      <c r="I269" s="6" t="n"/>
      <c r="J269" s="6" t="n"/>
      <c r="K269" s="6" t="n"/>
      <c r="L269" s="72" t="n"/>
      <c r="M269" s="6" t="n"/>
      <c r="N269" s="6" t="n"/>
      <c r="O269" s="6" t="n"/>
      <c r="P269" s="73" t="n"/>
    </row>
    <row r="270" ht="15.75" customHeight="1" s="271">
      <c r="A270" s="1" t="n"/>
      <c r="B270" s="14" t="n"/>
      <c r="C270" s="6" t="n"/>
      <c r="D270" s="72" t="n"/>
      <c r="E270" s="6" t="n"/>
      <c r="F270" s="72" t="n"/>
      <c r="G270" s="6" t="n"/>
      <c r="H270" s="6" t="n"/>
      <c r="I270" s="6" t="n"/>
      <c r="J270" s="6" t="n"/>
      <c r="K270" s="6" t="n"/>
      <c r="L270" s="72" t="n"/>
      <c r="M270" s="6" t="n"/>
      <c r="N270" s="6" t="n"/>
      <c r="O270" s="6" t="n"/>
      <c r="P270" s="73" t="n"/>
    </row>
    <row r="271" ht="15.75" customHeight="1" s="271">
      <c r="A271" s="1" t="n"/>
      <c r="B271" s="14" t="n"/>
      <c r="C271" s="6" t="n"/>
      <c r="D271" s="72" t="n"/>
      <c r="E271" s="6" t="n"/>
      <c r="F271" s="72" t="n"/>
      <c r="G271" s="6" t="n"/>
      <c r="H271" s="6" t="n"/>
      <c r="I271" s="6" t="n"/>
      <c r="J271" s="6" t="n"/>
      <c r="K271" s="6" t="n"/>
      <c r="L271" s="72" t="n"/>
      <c r="M271" s="6" t="n"/>
      <c r="N271" s="6" t="n"/>
      <c r="O271" s="6" t="n"/>
      <c r="P271" s="73" t="n"/>
    </row>
    <row r="272" ht="15.75" customHeight="1" s="271">
      <c r="A272" s="1" t="n"/>
      <c r="B272" s="14" t="n"/>
      <c r="C272" s="6" t="n"/>
      <c r="D272" s="72" t="n"/>
      <c r="E272" s="6" t="n"/>
      <c r="F272" s="72" t="n"/>
      <c r="G272" s="6" t="n"/>
      <c r="H272" s="6" t="n"/>
      <c r="I272" s="6" t="n"/>
      <c r="J272" s="6" t="n"/>
      <c r="K272" s="6" t="n"/>
      <c r="L272" s="72" t="n"/>
      <c r="M272" s="6" t="n"/>
      <c r="N272" s="6" t="n"/>
      <c r="O272" s="6" t="n"/>
      <c r="P272" s="73" t="n"/>
    </row>
    <row r="273" ht="15.75" customHeight="1" s="271">
      <c r="A273" s="1" t="n"/>
      <c r="B273" s="14" t="n"/>
      <c r="C273" s="6" t="n"/>
      <c r="D273" s="72" t="n"/>
      <c r="E273" s="6" t="n"/>
      <c r="F273" s="72" t="n"/>
      <c r="G273" s="6" t="n"/>
      <c r="H273" s="6" t="n"/>
      <c r="I273" s="6" t="n"/>
      <c r="J273" s="6" t="n"/>
      <c r="K273" s="6" t="n"/>
      <c r="L273" s="72" t="n"/>
      <c r="M273" s="6" t="n"/>
      <c r="N273" s="6" t="n"/>
      <c r="O273" s="6" t="n"/>
      <c r="P273" s="73" t="n"/>
    </row>
    <row r="274" ht="15.75" customHeight="1" s="271">
      <c r="A274" s="1" t="n"/>
      <c r="B274" s="14" t="n"/>
      <c r="C274" s="6" t="n"/>
      <c r="D274" s="72" t="n"/>
      <c r="E274" s="6" t="n"/>
      <c r="F274" s="72" t="n"/>
      <c r="G274" s="6" t="n"/>
      <c r="H274" s="6" t="n"/>
      <c r="I274" s="6" t="n"/>
      <c r="J274" s="6" t="n"/>
      <c r="K274" s="6" t="n"/>
      <c r="L274" s="72" t="n"/>
      <c r="M274" s="6" t="n"/>
      <c r="N274" s="6" t="n"/>
      <c r="O274" s="6" t="n"/>
      <c r="P274" s="73" t="n"/>
    </row>
    <row r="275" ht="15.75" customHeight="1" s="271">
      <c r="A275" s="1" t="n"/>
      <c r="B275" s="14" t="n"/>
      <c r="C275" s="6" t="n"/>
      <c r="D275" s="72" t="n"/>
      <c r="E275" s="6" t="n"/>
      <c r="F275" s="72" t="n"/>
      <c r="G275" s="6" t="n"/>
      <c r="H275" s="6" t="n"/>
      <c r="I275" s="6" t="n"/>
      <c r="J275" s="6" t="n"/>
      <c r="K275" s="6" t="n"/>
      <c r="L275" s="72" t="n"/>
      <c r="M275" s="6" t="n"/>
      <c r="N275" s="6" t="n"/>
      <c r="O275" s="6" t="n"/>
      <c r="P275" s="73" t="n"/>
    </row>
    <row r="276" ht="15.75" customHeight="1" s="271">
      <c r="A276" s="1" t="n"/>
      <c r="B276" s="14" t="n"/>
      <c r="C276" s="6" t="n"/>
      <c r="D276" s="72" t="n"/>
      <c r="E276" s="6" t="n"/>
      <c r="F276" s="72" t="n"/>
      <c r="G276" s="6" t="n"/>
      <c r="H276" s="6" t="n"/>
      <c r="I276" s="6" t="n"/>
      <c r="J276" s="6" t="n"/>
      <c r="K276" s="6" t="n"/>
      <c r="L276" s="72" t="n"/>
      <c r="M276" s="6" t="n"/>
      <c r="N276" s="6" t="n"/>
      <c r="O276" s="6" t="n"/>
      <c r="P276" s="73" t="n"/>
    </row>
    <row r="277" ht="15.75" customHeight="1" s="271">
      <c r="A277" s="1" t="n"/>
      <c r="B277" s="14" t="n"/>
      <c r="C277" s="6" t="n"/>
      <c r="D277" s="72" t="n"/>
      <c r="E277" s="6" t="n"/>
      <c r="F277" s="72" t="n"/>
      <c r="G277" s="6" t="n"/>
      <c r="H277" s="6" t="n"/>
      <c r="I277" s="6" t="n"/>
      <c r="J277" s="6" t="n"/>
      <c r="K277" s="6" t="n"/>
      <c r="L277" s="72" t="n"/>
      <c r="M277" s="6" t="n"/>
      <c r="N277" s="6" t="n"/>
      <c r="O277" s="6" t="n"/>
      <c r="P277" s="73" t="n"/>
    </row>
    <row r="278" ht="15.75" customHeight="1" s="271">
      <c r="A278" s="1" t="n"/>
      <c r="B278" s="14" t="n"/>
      <c r="C278" s="6" t="n"/>
      <c r="D278" s="72" t="n"/>
      <c r="E278" s="6" t="n"/>
      <c r="F278" s="72" t="n"/>
      <c r="G278" s="6" t="n"/>
      <c r="H278" s="6" t="n"/>
      <c r="I278" s="6" t="n"/>
      <c r="J278" s="6" t="n"/>
      <c r="K278" s="6" t="n"/>
      <c r="L278" s="72" t="n"/>
      <c r="M278" s="6" t="n"/>
      <c r="N278" s="6" t="n"/>
      <c r="O278" s="6" t="n"/>
      <c r="P278" s="73" t="n"/>
    </row>
    <row r="279" ht="15.75" customHeight="1" s="271">
      <c r="A279" s="1" t="n"/>
      <c r="B279" s="14" t="n"/>
      <c r="C279" s="6" t="n"/>
      <c r="D279" s="72" t="n"/>
      <c r="E279" s="6" t="n"/>
      <c r="F279" s="72" t="n"/>
      <c r="G279" s="6" t="n"/>
      <c r="H279" s="6" t="n"/>
      <c r="I279" s="6" t="n"/>
      <c r="J279" s="6" t="n"/>
      <c r="K279" s="6" t="n"/>
      <c r="L279" s="72" t="n"/>
      <c r="M279" s="6" t="n"/>
      <c r="N279" s="6" t="n"/>
      <c r="O279" s="6" t="n"/>
      <c r="P279" s="73" t="n"/>
    </row>
    <row r="280" ht="15.75" customHeight="1" s="271">
      <c r="A280" s="1" t="n"/>
      <c r="B280" s="14" t="n"/>
      <c r="C280" s="6" t="n"/>
      <c r="D280" s="72" t="n"/>
      <c r="E280" s="6" t="n"/>
      <c r="F280" s="72" t="n"/>
      <c r="G280" s="6" t="n"/>
      <c r="H280" s="6" t="n"/>
      <c r="I280" s="6" t="n"/>
      <c r="J280" s="6" t="n"/>
      <c r="K280" s="6" t="n"/>
      <c r="L280" s="72" t="n"/>
      <c r="M280" s="6" t="n"/>
      <c r="N280" s="6" t="n"/>
      <c r="O280" s="6" t="n"/>
      <c r="P280" s="73" t="n"/>
    </row>
    <row r="281" ht="15.75" customHeight="1" s="271">
      <c r="A281" s="1" t="n"/>
      <c r="B281" s="14" t="n"/>
      <c r="C281" s="6" t="n"/>
      <c r="D281" s="72" t="n"/>
      <c r="E281" s="6" t="n"/>
      <c r="F281" s="72" t="n"/>
      <c r="G281" s="6" t="n"/>
      <c r="H281" s="6" t="n"/>
      <c r="I281" s="6" t="n"/>
      <c r="J281" s="6" t="n"/>
      <c r="K281" s="6" t="n"/>
      <c r="L281" s="72" t="n"/>
      <c r="M281" s="6" t="n"/>
      <c r="N281" s="6" t="n"/>
      <c r="O281" s="6" t="n"/>
      <c r="P281" s="73" t="n"/>
    </row>
    <row r="282" ht="15.75" customHeight="1" s="271">
      <c r="A282" s="1" t="n"/>
      <c r="B282" s="14" t="n"/>
      <c r="C282" s="6" t="n"/>
      <c r="D282" s="72" t="n"/>
      <c r="E282" s="6" t="n"/>
      <c r="F282" s="72" t="n"/>
      <c r="G282" s="6" t="n"/>
      <c r="H282" s="6" t="n"/>
      <c r="I282" s="6" t="n"/>
      <c r="J282" s="6" t="n"/>
      <c r="K282" s="6" t="n"/>
      <c r="L282" s="72" t="n"/>
      <c r="M282" s="6" t="n"/>
      <c r="N282" s="6" t="n"/>
      <c r="O282" s="6" t="n"/>
      <c r="P282" s="73" t="n"/>
    </row>
    <row r="283" ht="15.75" customHeight="1" s="271">
      <c r="A283" s="1" t="n"/>
      <c r="B283" s="14" t="n"/>
      <c r="C283" s="6" t="n"/>
      <c r="D283" s="72" t="n"/>
      <c r="E283" s="6" t="n"/>
      <c r="F283" s="72" t="n"/>
      <c r="G283" s="6" t="n"/>
      <c r="H283" s="6" t="n"/>
      <c r="I283" s="6" t="n"/>
      <c r="J283" s="6" t="n"/>
      <c r="K283" s="6" t="n"/>
      <c r="L283" s="72" t="n"/>
      <c r="M283" s="6" t="n"/>
      <c r="N283" s="6" t="n"/>
      <c r="O283" s="6" t="n"/>
      <c r="P283" s="73" t="n"/>
    </row>
    <row r="284" ht="15.75" customHeight="1" s="271">
      <c r="A284" s="1" t="n"/>
      <c r="B284" s="14" t="n"/>
      <c r="C284" s="6" t="n"/>
      <c r="D284" s="72" t="n"/>
      <c r="E284" s="6" t="n"/>
      <c r="F284" s="72" t="n"/>
      <c r="G284" s="6" t="n"/>
      <c r="H284" s="6" t="n"/>
      <c r="I284" s="6" t="n"/>
      <c r="J284" s="6" t="n"/>
      <c r="K284" s="6" t="n"/>
      <c r="L284" s="72" t="n"/>
      <c r="M284" s="6" t="n"/>
      <c r="N284" s="6" t="n"/>
      <c r="O284" s="6" t="n"/>
      <c r="P284" s="73" t="n"/>
    </row>
    <row r="285" ht="15.75" customHeight="1" s="271">
      <c r="A285" s="1" t="n"/>
      <c r="B285" s="14" t="n"/>
      <c r="C285" s="6" t="n"/>
      <c r="D285" s="72" t="n"/>
      <c r="E285" s="6" t="n"/>
      <c r="F285" s="72" t="n"/>
      <c r="G285" s="6" t="n"/>
      <c r="H285" s="6" t="n"/>
      <c r="I285" s="6" t="n"/>
      <c r="J285" s="6" t="n"/>
      <c r="K285" s="6" t="n"/>
      <c r="L285" s="72" t="n"/>
      <c r="M285" s="6" t="n"/>
      <c r="N285" s="6" t="n"/>
      <c r="O285" s="6" t="n"/>
      <c r="P285" s="73" t="n"/>
    </row>
    <row r="286" ht="15.75" customHeight="1" s="271">
      <c r="A286" s="1" t="n"/>
      <c r="B286" s="14" t="n"/>
      <c r="C286" s="6" t="n"/>
      <c r="D286" s="72" t="n"/>
      <c r="E286" s="6" t="n"/>
      <c r="F286" s="72" t="n"/>
      <c r="G286" s="6" t="n"/>
      <c r="H286" s="6" t="n"/>
      <c r="I286" s="6" t="n"/>
      <c r="J286" s="6" t="n"/>
      <c r="K286" s="6" t="n"/>
      <c r="L286" s="72" t="n"/>
      <c r="M286" s="6" t="n"/>
      <c r="N286" s="6" t="n"/>
      <c r="O286" s="6" t="n"/>
      <c r="P286" s="73" t="n"/>
    </row>
    <row r="287" ht="15.75" customHeight="1" s="271">
      <c r="A287" s="1" t="n"/>
      <c r="B287" s="14" t="n"/>
      <c r="C287" s="6" t="n"/>
      <c r="D287" s="72" t="n"/>
      <c r="E287" s="6" t="n"/>
      <c r="F287" s="72" t="n"/>
      <c r="G287" s="6" t="n"/>
      <c r="H287" s="6" t="n"/>
      <c r="I287" s="6" t="n"/>
      <c r="J287" s="6" t="n"/>
      <c r="K287" s="6" t="n"/>
      <c r="L287" s="72" t="n"/>
      <c r="M287" s="6" t="n"/>
      <c r="N287" s="6" t="n"/>
      <c r="O287" s="6" t="n"/>
      <c r="P287" s="73" t="n"/>
    </row>
    <row r="288" ht="15.75" customHeight="1" s="271">
      <c r="A288" s="1" t="n"/>
      <c r="B288" s="14" t="n"/>
      <c r="C288" s="6" t="n"/>
      <c r="D288" s="72" t="n"/>
      <c r="E288" s="6" t="n"/>
      <c r="F288" s="72" t="n"/>
      <c r="G288" s="6" t="n"/>
      <c r="H288" s="6" t="n"/>
      <c r="I288" s="6" t="n"/>
      <c r="J288" s="6" t="n"/>
      <c r="K288" s="6" t="n"/>
      <c r="L288" s="72" t="n"/>
      <c r="M288" s="6" t="n"/>
      <c r="N288" s="6" t="n"/>
      <c r="O288" s="6" t="n"/>
      <c r="P288" s="73" t="n"/>
    </row>
    <row r="289" ht="15.75" customHeight="1" s="271">
      <c r="A289" s="1" t="n"/>
      <c r="B289" s="14" t="n"/>
      <c r="C289" s="6" t="n"/>
      <c r="D289" s="72" t="n"/>
      <c r="E289" s="6" t="n"/>
      <c r="F289" s="72" t="n"/>
      <c r="G289" s="6" t="n"/>
      <c r="H289" s="6" t="n"/>
      <c r="I289" s="6" t="n"/>
      <c r="J289" s="6" t="n"/>
      <c r="K289" s="6" t="n"/>
      <c r="L289" s="72" t="n"/>
      <c r="M289" s="6" t="n"/>
      <c r="N289" s="6" t="n"/>
      <c r="O289" s="6" t="n"/>
      <c r="P289" s="73" t="n"/>
    </row>
    <row r="290" ht="15.75" customHeight="1" s="271">
      <c r="A290" s="1" t="n"/>
      <c r="B290" s="14" t="n"/>
      <c r="C290" s="6" t="n"/>
      <c r="D290" s="72" t="n"/>
      <c r="E290" s="6" t="n"/>
      <c r="F290" s="72" t="n"/>
      <c r="G290" s="6" t="n"/>
      <c r="H290" s="6" t="n"/>
      <c r="I290" s="6" t="n"/>
      <c r="J290" s="6" t="n"/>
      <c r="K290" s="6" t="n"/>
      <c r="L290" s="72" t="n"/>
      <c r="M290" s="6" t="n"/>
      <c r="N290" s="6" t="n"/>
      <c r="O290" s="6" t="n"/>
      <c r="P290" s="73" t="n"/>
    </row>
    <row r="291" ht="15.75" customHeight="1" s="271">
      <c r="A291" s="1" t="n"/>
      <c r="B291" s="14" t="n"/>
      <c r="C291" s="6" t="n"/>
      <c r="D291" s="72" t="n"/>
      <c r="E291" s="6" t="n"/>
      <c r="F291" s="72" t="n"/>
      <c r="G291" s="6" t="n"/>
      <c r="H291" s="6" t="n"/>
      <c r="I291" s="6" t="n"/>
      <c r="J291" s="6" t="n"/>
      <c r="K291" s="6" t="n"/>
      <c r="L291" s="72" t="n"/>
      <c r="M291" s="6" t="n"/>
      <c r="N291" s="6" t="n"/>
      <c r="O291" s="6" t="n"/>
      <c r="P291" s="73" t="n"/>
    </row>
    <row r="292" ht="15.75" customHeight="1" s="271">
      <c r="A292" s="1" t="n"/>
      <c r="B292" s="14" t="n"/>
      <c r="C292" s="6" t="n"/>
      <c r="D292" s="72" t="n"/>
      <c r="E292" s="6" t="n"/>
      <c r="F292" s="72" t="n"/>
      <c r="G292" s="6" t="n"/>
      <c r="H292" s="6" t="n"/>
      <c r="I292" s="6" t="n"/>
      <c r="J292" s="6" t="n"/>
      <c r="K292" s="6" t="n"/>
      <c r="L292" s="72" t="n"/>
      <c r="M292" s="6" t="n"/>
      <c r="N292" s="6" t="n"/>
      <c r="O292" s="6" t="n"/>
      <c r="P292" s="73" t="n"/>
    </row>
    <row r="293" ht="15.75" customHeight="1" s="271">
      <c r="A293" s="1" t="n"/>
      <c r="B293" s="14" t="n"/>
      <c r="C293" s="6" t="n"/>
      <c r="D293" s="72" t="n"/>
      <c r="E293" s="6" t="n"/>
      <c r="F293" s="72" t="n"/>
      <c r="G293" s="6" t="n"/>
      <c r="H293" s="6" t="n"/>
      <c r="I293" s="6" t="n"/>
      <c r="J293" s="6" t="n"/>
      <c r="K293" s="6" t="n"/>
      <c r="L293" s="72" t="n"/>
      <c r="M293" s="6" t="n"/>
      <c r="N293" s="6" t="n"/>
      <c r="O293" s="6" t="n"/>
      <c r="P293" s="73" t="n"/>
    </row>
    <row r="294" ht="15.75" customHeight="1" s="271">
      <c r="A294" s="1" t="n"/>
      <c r="B294" s="14" t="n"/>
      <c r="C294" s="6" t="n"/>
      <c r="D294" s="72" t="n"/>
      <c r="E294" s="6" t="n"/>
      <c r="F294" s="72" t="n"/>
      <c r="G294" s="6" t="n"/>
      <c r="H294" s="6" t="n"/>
      <c r="I294" s="6" t="n"/>
      <c r="J294" s="6" t="n"/>
      <c r="K294" s="6" t="n"/>
      <c r="L294" s="72" t="n"/>
      <c r="M294" s="6" t="n"/>
      <c r="N294" s="6" t="n"/>
      <c r="O294" s="6" t="n"/>
      <c r="P294" s="73" t="n"/>
    </row>
    <row r="295" ht="15.75" customHeight="1" s="271">
      <c r="A295" s="1" t="n"/>
      <c r="B295" s="14" t="n"/>
      <c r="C295" s="6" t="n"/>
      <c r="D295" s="72" t="n"/>
      <c r="E295" s="6" t="n"/>
      <c r="F295" s="72" t="n"/>
      <c r="G295" s="6" t="n"/>
      <c r="H295" s="6" t="n"/>
      <c r="I295" s="6" t="n"/>
      <c r="J295" s="6" t="n"/>
      <c r="K295" s="6" t="n"/>
      <c r="L295" s="72" t="n"/>
      <c r="M295" s="6" t="n"/>
      <c r="N295" s="6" t="n"/>
      <c r="O295" s="6" t="n"/>
      <c r="P295" s="73" t="n"/>
    </row>
    <row r="296" ht="15.75" customHeight="1" s="271">
      <c r="A296" s="1" t="n"/>
      <c r="B296" s="14" t="n"/>
      <c r="C296" s="6" t="n"/>
      <c r="D296" s="72" t="n"/>
      <c r="E296" s="6" t="n"/>
      <c r="F296" s="72" t="n"/>
      <c r="G296" s="6" t="n"/>
      <c r="H296" s="6" t="n"/>
      <c r="I296" s="6" t="n"/>
      <c r="J296" s="6" t="n"/>
      <c r="K296" s="6" t="n"/>
      <c r="L296" s="72" t="n"/>
      <c r="M296" s="6" t="n"/>
      <c r="N296" s="6" t="n"/>
      <c r="O296" s="6" t="n"/>
      <c r="P296" s="73" t="n"/>
    </row>
    <row r="297" ht="15.75" customHeight="1" s="271">
      <c r="A297" s="1" t="n"/>
      <c r="B297" s="14" t="n"/>
      <c r="C297" s="6" t="n"/>
      <c r="D297" s="72" t="n"/>
      <c r="E297" s="6" t="n"/>
      <c r="F297" s="72" t="n"/>
      <c r="G297" s="6" t="n"/>
      <c r="H297" s="6" t="n"/>
      <c r="I297" s="6" t="n"/>
      <c r="J297" s="6" t="n"/>
      <c r="K297" s="6" t="n"/>
      <c r="L297" s="72" t="n"/>
      <c r="M297" s="6" t="n"/>
      <c r="N297" s="6" t="n"/>
      <c r="O297" s="6" t="n"/>
      <c r="P297" s="73" t="n"/>
    </row>
    <row r="298" ht="15.75" customHeight="1" s="271">
      <c r="A298" s="1" t="n"/>
      <c r="B298" s="14" t="n"/>
      <c r="C298" s="6" t="n"/>
      <c r="D298" s="72" t="n"/>
      <c r="E298" s="6" t="n"/>
      <c r="F298" s="72" t="n"/>
      <c r="G298" s="6" t="n"/>
      <c r="H298" s="6" t="n"/>
      <c r="I298" s="6" t="n"/>
      <c r="J298" s="6" t="n"/>
      <c r="K298" s="6" t="n"/>
      <c r="L298" s="72" t="n"/>
      <c r="M298" s="6" t="n"/>
      <c r="N298" s="6" t="n"/>
      <c r="O298" s="6" t="n"/>
      <c r="P298" s="73" t="n"/>
    </row>
    <row r="299" ht="15.75" customHeight="1" s="271">
      <c r="A299" s="1" t="n"/>
      <c r="B299" s="14" t="n"/>
      <c r="C299" s="6" t="n"/>
      <c r="D299" s="72" t="n"/>
      <c r="E299" s="6" t="n"/>
      <c r="F299" s="72" t="n"/>
      <c r="G299" s="6" t="n"/>
      <c r="H299" s="6" t="n"/>
      <c r="I299" s="6" t="n"/>
      <c r="J299" s="6" t="n"/>
      <c r="K299" s="6" t="n"/>
      <c r="L299" s="72" t="n"/>
      <c r="M299" s="6" t="n"/>
      <c r="N299" s="6" t="n"/>
      <c r="O299" s="6" t="n"/>
      <c r="P299" s="73" t="n"/>
    </row>
    <row r="300" ht="15.75" customHeight="1" s="271">
      <c r="A300" s="1" t="n"/>
      <c r="B300" s="14" t="n"/>
      <c r="C300" s="6" t="n"/>
      <c r="D300" s="72" t="n"/>
      <c r="E300" s="6" t="n"/>
      <c r="F300" s="72" t="n"/>
      <c r="G300" s="6" t="n"/>
      <c r="H300" s="6" t="n"/>
      <c r="I300" s="6" t="n"/>
      <c r="J300" s="6" t="n"/>
      <c r="K300" s="6" t="n"/>
      <c r="L300" s="72" t="n"/>
      <c r="M300" s="6" t="n"/>
      <c r="N300" s="6" t="n"/>
      <c r="O300" s="6" t="n"/>
      <c r="P300" s="73" t="n"/>
    </row>
    <row r="301" ht="15.75" customHeight="1" s="271">
      <c r="A301" s="1" t="n"/>
      <c r="B301" s="14" t="n"/>
      <c r="C301" s="6" t="n"/>
      <c r="D301" s="72" t="n"/>
      <c r="E301" s="6" t="n"/>
      <c r="F301" s="72" t="n"/>
      <c r="G301" s="6" t="n"/>
      <c r="H301" s="6" t="n"/>
      <c r="I301" s="6" t="n"/>
      <c r="J301" s="6" t="n"/>
      <c r="K301" s="6" t="n"/>
      <c r="L301" s="72" t="n"/>
      <c r="M301" s="6" t="n"/>
      <c r="N301" s="6" t="n"/>
      <c r="O301" s="6" t="n"/>
      <c r="P301" s="73" t="n"/>
    </row>
    <row r="302" ht="15.75" customHeight="1" s="271">
      <c r="A302" s="1" t="n"/>
      <c r="B302" s="14" t="n"/>
      <c r="C302" s="6" t="n"/>
      <c r="D302" s="72" t="n"/>
      <c r="E302" s="6" t="n"/>
      <c r="F302" s="72" t="n"/>
      <c r="G302" s="6" t="n"/>
      <c r="H302" s="6" t="n"/>
      <c r="I302" s="6" t="n"/>
      <c r="J302" s="6" t="n"/>
      <c r="K302" s="6" t="n"/>
      <c r="L302" s="72" t="n"/>
      <c r="M302" s="6" t="n"/>
      <c r="N302" s="6" t="n"/>
      <c r="O302" s="6" t="n"/>
      <c r="P302" s="73" t="n"/>
    </row>
    <row r="303" ht="15.75" customHeight="1" s="271">
      <c r="A303" s="1" t="n"/>
      <c r="B303" s="14" t="n"/>
      <c r="C303" s="6" t="n"/>
      <c r="D303" s="72" t="n"/>
      <c r="E303" s="6" t="n"/>
      <c r="F303" s="72" t="n"/>
      <c r="G303" s="6" t="n"/>
      <c r="H303" s="6" t="n"/>
      <c r="I303" s="6" t="n"/>
      <c r="J303" s="6" t="n"/>
      <c r="K303" s="6" t="n"/>
      <c r="L303" s="72" t="n"/>
      <c r="M303" s="6" t="n"/>
      <c r="N303" s="6" t="n"/>
      <c r="O303" s="6" t="n"/>
      <c r="P303" s="73" t="n"/>
    </row>
    <row r="304" ht="15.75" customHeight="1" s="271">
      <c r="A304" s="1" t="n"/>
      <c r="B304" s="14" t="n"/>
      <c r="C304" s="6" t="n"/>
      <c r="D304" s="72" t="n"/>
      <c r="E304" s="6" t="n"/>
      <c r="F304" s="72" t="n"/>
      <c r="G304" s="6" t="n"/>
      <c r="H304" s="6" t="n"/>
      <c r="I304" s="6" t="n"/>
      <c r="J304" s="6" t="n"/>
      <c r="K304" s="6" t="n"/>
      <c r="L304" s="72" t="n"/>
      <c r="M304" s="6" t="n"/>
      <c r="N304" s="6" t="n"/>
      <c r="O304" s="6" t="n"/>
      <c r="P304" s="73" t="n"/>
    </row>
    <row r="305" ht="15.75" customHeight="1" s="271">
      <c r="A305" s="1" t="n"/>
      <c r="B305" s="14" t="n"/>
      <c r="C305" s="6" t="n"/>
      <c r="D305" s="72" t="n"/>
      <c r="E305" s="6" t="n"/>
      <c r="F305" s="72" t="n"/>
      <c r="G305" s="6" t="n"/>
      <c r="H305" s="6" t="n"/>
      <c r="I305" s="6" t="n"/>
      <c r="J305" s="6" t="n"/>
      <c r="K305" s="6" t="n"/>
      <c r="L305" s="72" t="n"/>
      <c r="M305" s="6" t="n"/>
      <c r="N305" s="6" t="n"/>
      <c r="O305" s="6" t="n"/>
      <c r="P305" s="73" t="n"/>
    </row>
    <row r="306" ht="15.75" customHeight="1" s="271">
      <c r="A306" s="1" t="n"/>
      <c r="B306" s="14" t="n"/>
      <c r="C306" s="6" t="n"/>
      <c r="D306" s="72" t="n"/>
      <c r="E306" s="6" t="n"/>
      <c r="F306" s="72" t="n"/>
      <c r="G306" s="6" t="n"/>
      <c r="H306" s="6" t="n"/>
      <c r="I306" s="6" t="n"/>
      <c r="J306" s="6" t="n"/>
      <c r="K306" s="6" t="n"/>
      <c r="L306" s="72" t="n"/>
      <c r="M306" s="6" t="n"/>
      <c r="N306" s="6" t="n"/>
      <c r="O306" s="6" t="n"/>
      <c r="P306" s="73" t="n"/>
    </row>
    <row r="307" ht="15.75" customHeight="1" s="271">
      <c r="A307" s="1" t="n"/>
      <c r="B307" s="14" t="n"/>
      <c r="C307" s="6" t="n"/>
      <c r="D307" s="72" t="n"/>
      <c r="E307" s="6" t="n"/>
      <c r="F307" s="72" t="n"/>
      <c r="G307" s="6" t="n"/>
      <c r="H307" s="6" t="n"/>
      <c r="I307" s="6" t="n"/>
      <c r="J307" s="6" t="n"/>
      <c r="K307" s="6" t="n"/>
      <c r="L307" s="72" t="n"/>
      <c r="M307" s="6" t="n"/>
      <c r="N307" s="6" t="n"/>
      <c r="O307" s="6" t="n"/>
      <c r="P307" s="73" t="n"/>
    </row>
    <row r="308" ht="15.75" customHeight="1" s="271">
      <c r="A308" s="1" t="n"/>
      <c r="B308" s="14" t="n"/>
      <c r="C308" s="6" t="n"/>
      <c r="D308" s="72" t="n"/>
      <c r="E308" s="6" t="n"/>
      <c r="F308" s="72" t="n"/>
      <c r="G308" s="6" t="n"/>
      <c r="H308" s="6" t="n"/>
      <c r="I308" s="6" t="n"/>
      <c r="J308" s="6" t="n"/>
      <c r="K308" s="6" t="n"/>
      <c r="L308" s="72" t="n"/>
      <c r="M308" s="6" t="n"/>
      <c r="N308" s="6" t="n"/>
      <c r="O308" s="6" t="n"/>
      <c r="P308" s="73" t="n"/>
    </row>
    <row r="309" ht="15.75" customHeight="1" s="271">
      <c r="A309" s="1" t="n"/>
      <c r="B309" s="14" t="n"/>
      <c r="C309" s="6" t="n"/>
      <c r="D309" s="72" t="n"/>
      <c r="E309" s="6" t="n"/>
      <c r="F309" s="72" t="n"/>
      <c r="G309" s="6" t="n"/>
      <c r="H309" s="6" t="n"/>
      <c r="I309" s="6" t="n"/>
      <c r="J309" s="6" t="n"/>
      <c r="K309" s="6" t="n"/>
      <c r="L309" s="72" t="n"/>
      <c r="M309" s="6" t="n"/>
      <c r="N309" s="6" t="n"/>
      <c r="O309" s="6" t="n"/>
      <c r="P309" s="73" t="n"/>
    </row>
    <row r="310" ht="15.75" customHeight="1" s="271">
      <c r="A310" s="1" t="n"/>
      <c r="B310" s="14" t="n"/>
      <c r="C310" s="6" t="n"/>
      <c r="D310" s="72" t="n"/>
      <c r="E310" s="6" t="n"/>
      <c r="F310" s="72" t="n"/>
      <c r="G310" s="6" t="n"/>
      <c r="H310" s="6" t="n"/>
      <c r="I310" s="6" t="n"/>
      <c r="J310" s="6" t="n"/>
      <c r="K310" s="6" t="n"/>
      <c r="L310" s="72" t="n"/>
      <c r="M310" s="6" t="n"/>
      <c r="N310" s="6" t="n"/>
      <c r="O310" s="6" t="n"/>
      <c r="P310" s="73" t="n"/>
    </row>
    <row r="311" ht="15.75" customHeight="1" s="271">
      <c r="A311" s="1" t="n"/>
      <c r="B311" s="14" t="n"/>
      <c r="C311" s="6" t="n"/>
      <c r="D311" s="72" t="n"/>
      <c r="E311" s="6" t="n"/>
      <c r="F311" s="72" t="n"/>
      <c r="G311" s="6" t="n"/>
      <c r="H311" s="6" t="n"/>
      <c r="I311" s="6" t="n"/>
      <c r="J311" s="6" t="n"/>
      <c r="K311" s="6" t="n"/>
      <c r="L311" s="72" t="n"/>
      <c r="M311" s="6" t="n"/>
      <c r="N311" s="6" t="n"/>
      <c r="O311" s="6" t="n"/>
      <c r="P311" s="73" t="n"/>
    </row>
    <row r="312" ht="15.75" customHeight="1" s="271">
      <c r="A312" s="1" t="n"/>
      <c r="B312" s="14" t="n"/>
      <c r="C312" s="6" t="n"/>
      <c r="D312" s="72" t="n"/>
      <c r="E312" s="6" t="n"/>
      <c r="F312" s="72" t="n"/>
      <c r="G312" s="6" t="n"/>
      <c r="H312" s="6" t="n"/>
      <c r="I312" s="6" t="n"/>
      <c r="J312" s="6" t="n"/>
      <c r="K312" s="6" t="n"/>
      <c r="L312" s="72" t="n"/>
      <c r="M312" s="6" t="n"/>
      <c r="N312" s="6" t="n"/>
      <c r="O312" s="6" t="n"/>
      <c r="P312" s="73" t="n"/>
    </row>
    <row r="313" ht="15.75" customHeight="1" s="271">
      <c r="A313" s="1" t="n"/>
      <c r="B313" s="14" t="n"/>
      <c r="C313" s="6" t="n"/>
      <c r="D313" s="72" t="n"/>
      <c r="E313" s="6" t="n"/>
      <c r="F313" s="72" t="n"/>
      <c r="G313" s="6" t="n"/>
      <c r="H313" s="6" t="n"/>
      <c r="I313" s="6" t="n"/>
      <c r="J313" s="6" t="n"/>
      <c r="K313" s="6" t="n"/>
      <c r="L313" s="72" t="n"/>
      <c r="M313" s="6" t="n"/>
      <c r="N313" s="6" t="n"/>
      <c r="O313" s="6" t="n"/>
      <c r="P313" s="73" t="n"/>
    </row>
    <row r="314" ht="15.75" customHeight="1" s="271">
      <c r="A314" s="1" t="n"/>
      <c r="B314" s="14" t="n"/>
      <c r="C314" s="6" t="n"/>
      <c r="D314" s="72" t="n"/>
      <c r="E314" s="6" t="n"/>
      <c r="F314" s="72" t="n"/>
      <c r="G314" s="6" t="n"/>
      <c r="H314" s="6" t="n"/>
      <c r="I314" s="6" t="n"/>
      <c r="J314" s="6" t="n"/>
      <c r="K314" s="6" t="n"/>
      <c r="L314" s="72" t="n"/>
      <c r="M314" s="6" t="n"/>
      <c r="N314" s="6" t="n"/>
      <c r="O314" s="6" t="n"/>
      <c r="P314" s="73" t="n"/>
    </row>
    <row r="315" ht="15.75" customHeight="1" s="271">
      <c r="A315" s="1" t="n"/>
      <c r="B315" s="14" t="n"/>
      <c r="C315" s="6" t="n"/>
      <c r="D315" s="72" t="n"/>
      <c r="E315" s="6" t="n"/>
      <c r="F315" s="72" t="n"/>
      <c r="G315" s="6" t="n"/>
      <c r="H315" s="6" t="n"/>
      <c r="I315" s="6" t="n"/>
      <c r="J315" s="6" t="n"/>
      <c r="K315" s="6" t="n"/>
      <c r="L315" s="72" t="n"/>
      <c r="M315" s="6" t="n"/>
      <c r="N315" s="6" t="n"/>
      <c r="O315" s="6" t="n"/>
      <c r="P315" s="73" t="n"/>
    </row>
    <row r="316" ht="15.75" customHeight="1" s="271">
      <c r="A316" s="1" t="n"/>
      <c r="B316" s="14" t="n"/>
      <c r="C316" s="6" t="n"/>
      <c r="D316" s="72" t="n"/>
      <c r="E316" s="6" t="n"/>
      <c r="F316" s="72" t="n"/>
      <c r="G316" s="6" t="n"/>
      <c r="H316" s="6" t="n"/>
      <c r="I316" s="6" t="n"/>
      <c r="J316" s="6" t="n"/>
      <c r="K316" s="6" t="n"/>
      <c r="L316" s="72" t="n"/>
      <c r="M316" s="6" t="n"/>
      <c r="N316" s="6" t="n"/>
      <c r="O316" s="6" t="n"/>
      <c r="P316" s="73" t="n"/>
    </row>
    <row r="317" ht="15.75" customHeight="1" s="271">
      <c r="A317" s="1" t="n"/>
      <c r="B317" s="14" t="n"/>
      <c r="C317" s="6" t="n"/>
      <c r="D317" s="72" t="n"/>
      <c r="E317" s="6" t="n"/>
      <c r="F317" s="72" t="n"/>
      <c r="G317" s="6" t="n"/>
      <c r="H317" s="6" t="n"/>
      <c r="I317" s="6" t="n"/>
      <c r="J317" s="6" t="n"/>
      <c r="K317" s="6" t="n"/>
      <c r="L317" s="72" t="n"/>
      <c r="M317" s="6" t="n"/>
      <c r="N317" s="6" t="n"/>
      <c r="O317" s="6" t="n"/>
      <c r="P317" s="73" t="n"/>
    </row>
    <row r="318" ht="15.75" customHeight="1" s="271">
      <c r="A318" s="1" t="n"/>
      <c r="B318" s="14" t="n"/>
      <c r="C318" s="6" t="n"/>
      <c r="D318" s="72" t="n"/>
      <c r="E318" s="6" t="n"/>
      <c r="F318" s="72" t="n"/>
      <c r="G318" s="6" t="n"/>
      <c r="H318" s="6" t="n"/>
      <c r="I318" s="6" t="n"/>
      <c r="J318" s="6" t="n"/>
      <c r="K318" s="6" t="n"/>
      <c r="L318" s="72" t="n"/>
      <c r="M318" s="6" t="n"/>
      <c r="N318" s="6" t="n"/>
      <c r="O318" s="6" t="n"/>
      <c r="P318" s="73" t="n"/>
    </row>
    <row r="319" ht="15.75" customHeight="1" s="271">
      <c r="A319" s="1" t="n"/>
      <c r="B319" s="14" t="n"/>
      <c r="C319" s="6" t="n"/>
      <c r="D319" s="72" t="n"/>
      <c r="E319" s="6" t="n"/>
      <c r="F319" s="72" t="n"/>
      <c r="G319" s="6" t="n"/>
      <c r="H319" s="6" t="n"/>
      <c r="I319" s="6" t="n"/>
      <c r="J319" s="6" t="n"/>
      <c r="K319" s="6" t="n"/>
      <c r="L319" s="72" t="n"/>
      <c r="M319" s="6" t="n"/>
      <c r="N319" s="6" t="n"/>
      <c r="O319" s="6" t="n"/>
      <c r="P319" s="73" t="n"/>
    </row>
    <row r="320" ht="15.75" customHeight="1" s="271">
      <c r="A320" s="1" t="n"/>
      <c r="B320" s="14" t="n"/>
      <c r="C320" s="6" t="n"/>
      <c r="D320" s="72" t="n"/>
      <c r="E320" s="6" t="n"/>
      <c r="F320" s="72" t="n"/>
      <c r="G320" s="6" t="n"/>
      <c r="H320" s="6" t="n"/>
      <c r="I320" s="6" t="n"/>
      <c r="J320" s="6" t="n"/>
      <c r="K320" s="6" t="n"/>
      <c r="L320" s="72" t="n"/>
      <c r="M320" s="6" t="n"/>
      <c r="N320" s="6" t="n"/>
      <c r="O320" s="6" t="n"/>
      <c r="P320" s="73" t="n"/>
    </row>
    <row r="321" ht="15.75" customHeight="1" s="271">
      <c r="A321" s="1" t="n"/>
      <c r="B321" s="14" t="n"/>
      <c r="C321" s="6" t="n"/>
      <c r="D321" s="72" t="n"/>
      <c r="E321" s="6" t="n"/>
      <c r="F321" s="72" t="n"/>
      <c r="G321" s="6" t="n"/>
      <c r="H321" s="6" t="n"/>
      <c r="I321" s="6" t="n"/>
      <c r="J321" s="6" t="n"/>
      <c r="K321" s="6" t="n"/>
      <c r="L321" s="72" t="n"/>
      <c r="M321" s="6" t="n"/>
      <c r="N321" s="6" t="n"/>
      <c r="O321" s="6" t="n"/>
      <c r="P321" s="73" t="n"/>
    </row>
    <row r="322" ht="15.75" customHeight="1" s="271">
      <c r="A322" s="1" t="n"/>
      <c r="B322" s="14" t="n"/>
      <c r="C322" s="6" t="n"/>
      <c r="D322" s="72" t="n"/>
      <c r="E322" s="6" t="n"/>
      <c r="F322" s="72" t="n"/>
      <c r="G322" s="6" t="n"/>
      <c r="H322" s="6" t="n"/>
      <c r="I322" s="6" t="n"/>
      <c r="J322" s="6" t="n"/>
      <c r="K322" s="6" t="n"/>
      <c r="L322" s="72" t="n"/>
      <c r="M322" s="6" t="n"/>
      <c r="N322" s="6" t="n"/>
      <c r="O322" s="6" t="n"/>
      <c r="P322" s="73" t="n"/>
    </row>
    <row r="323" ht="15.75" customHeight="1" s="271">
      <c r="A323" s="1" t="n"/>
      <c r="B323" s="14" t="n"/>
      <c r="C323" s="6" t="n"/>
      <c r="D323" s="72" t="n"/>
      <c r="E323" s="6" t="n"/>
      <c r="F323" s="72" t="n"/>
      <c r="G323" s="6" t="n"/>
      <c r="H323" s="6" t="n"/>
      <c r="I323" s="6" t="n"/>
      <c r="J323" s="6" t="n"/>
      <c r="K323" s="6" t="n"/>
      <c r="L323" s="72" t="n"/>
      <c r="M323" s="6" t="n"/>
      <c r="N323" s="6" t="n"/>
      <c r="O323" s="6" t="n"/>
      <c r="P323" s="73" t="n"/>
    </row>
    <row r="324" ht="15.75" customHeight="1" s="271">
      <c r="A324" s="1" t="n"/>
      <c r="B324" s="14" t="n"/>
      <c r="C324" s="6" t="n"/>
      <c r="D324" s="72" t="n"/>
      <c r="E324" s="6" t="n"/>
      <c r="F324" s="72" t="n"/>
      <c r="G324" s="6" t="n"/>
      <c r="H324" s="6" t="n"/>
      <c r="I324" s="6" t="n"/>
      <c r="J324" s="6" t="n"/>
      <c r="K324" s="6" t="n"/>
      <c r="L324" s="72" t="n"/>
      <c r="M324" s="6" t="n"/>
      <c r="N324" s="6" t="n"/>
      <c r="O324" s="6" t="n"/>
      <c r="P324" s="73" t="n"/>
    </row>
    <row r="325" ht="15.75" customHeight="1" s="271">
      <c r="A325" s="1" t="n"/>
      <c r="B325" s="14" t="n"/>
      <c r="C325" s="6" t="n"/>
      <c r="D325" s="72" t="n"/>
      <c r="E325" s="6" t="n"/>
      <c r="F325" s="72" t="n"/>
      <c r="G325" s="6" t="n"/>
      <c r="H325" s="6" t="n"/>
      <c r="I325" s="6" t="n"/>
      <c r="J325" s="6" t="n"/>
      <c r="K325" s="6" t="n"/>
      <c r="L325" s="72" t="n"/>
      <c r="M325" s="6" t="n"/>
      <c r="N325" s="6" t="n"/>
      <c r="O325" s="6" t="n"/>
      <c r="P325" s="73" t="n"/>
    </row>
    <row r="326" ht="15.75" customHeight="1" s="271">
      <c r="A326" s="1" t="n"/>
      <c r="B326" s="14" t="n"/>
      <c r="C326" s="6" t="n"/>
      <c r="D326" s="72" t="n"/>
      <c r="E326" s="6" t="n"/>
      <c r="F326" s="72" t="n"/>
      <c r="G326" s="6" t="n"/>
      <c r="H326" s="6" t="n"/>
      <c r="I326" s="6" t="n"/>
      <c r="J326" s="6" t="n"/>
      <c r="K326" s="6" t="n"/>
      <c r="L326" s="72" t="n"/>
      <c r="M326" s="6" t="n"/>
      <c r="N326" s="6" t="n"/>
      <c r="O326" s="6" t="n"/>
      <c r="P326" s="73" t="n"/>
    </row>
    <row r="327" ht="15.75" customHeight="1" s="271">
      <c r="A327" s="1" t="n"/>
      <c r="B327" s="14" t="n"/>
      <c r="C327" s="6" t="n"/>
      <c r="D327" s="72" t="n"/>
      <c r="E327" s="6" t="n"/>
      <c r="F327" s="72" t="n"/>
      <c r="G327" s="6" t="n"/>
      <c r="H327" s="6" t="n"/>
      <c r="I327" s="6" t="n"/>
      <c r="J327" s="6" t="n"/>
      <c r="K327" s="6" t="n"/>
      <c r="L327" s="72" t="n"/>
      <c r="M327" s="6" t="n"/>
      <c r="N327" s="6" t="n"/>
      <c r="O327" s="6" t="n"/>
      <c r="P327" s="73" t="n"/>
    </row>
    <row r="328" ht="15.75" customHeight="1" s="271">
      <c r="A328" s="1" t="n"/>
      <c r="B328" s="14" t="n"/>
      <c r="C328" s="6" t="n"/>
      <c r="D328" s="72" t="n"/>
      <c r="E328" s="6" t="n"/>
      <c r="F328" s="72" t="n"/>
      <c r="G328" s="6" t="n"/>
      <c r="H328" s="6" t="n"/>
      <c r="I328" s="6" t="n"/>
      <c r="J328" s="6" t="n"/>
      <c r="K328" s="6" t="n"/>
      <c r="L328" s="72" t="n"/>
      <c r="M328" s="6" t="n"/>
      <c r="N328" s="6" t="n"/>
      <c r="O328" s="6" t="n"/>
      <c r="P328" s="73" t="n"/>
    </row>
    <row r="329" ht="15.75" customHeight="1" s="271">
      <c r="A329" s="1" t="n"/>
      <c r="B329" s="14" t="n"/>
      <c r="C329" s="6" t="n"/>
      <c r="D329" s="72" t="n"/>
      <c r="E329" s="6" t="n"/>
      <c r="F329" s="72" t="n"/>
      <c r="G329" s="6" t="n"/>
      <c r="H329" s="6" t="n"/>
      <c r="I329" s="6" t="n"/>
      <c r="J329" s="6" t="n"/>
      <c r="K329" s="6" t="n"/>
      <c r="L329" s="72" t="n"/>
      <c r="M329" s="6" t="n"/>
      <c r="N329" s="6" t="n"/>
      <c r="O329" s="6" t="n"/>
      <c r="P329" s="73" t="n"/>
    </row>
    <row r="330" ht="15.75" customHeight="1" s="271">
      <c r="A330" s="1" t="n"/>
      <c r="B330" s="14" t="n"/>
      <c r="C330" s="6" t="n"/>
      <c r="D330" s="72" t="n"/>
      <c r="E330" s="6" t="n"/>
      <c r="F330" s="72" t="n"/>
      <c r="G330" s="6" t="n"/>
      <c r="H330" s="6" t="n"/>
      <c r="I330" s="6" t="n"/>
      <c r="J330" s="6" t="n"/>
      <c r="K330" s="6" t="n"/>
      <c r="L330" s="72" t="n"/>
      <c r="M330" s="6" t="n"/>
      <c r="N330" s="6" t="n"/>
      <c r="O330" s="6" t="n"/>
      <c r="P330" s="73" t="n"/>
    </row>
    <row r="331" ht="15.75" customHeight="1" s="271">
      <c r="A331" s="1" t="n"/>
      <c r="B331" s="14" t="n"/>
      <c r="C331" s="6" t="n"/>
      <c r="D331" s="72" t="n"/>
      <c r="E331" s="6" t="n"/>
      <c r="F331" s="72" t="n"/>
      <c r="G331" s="6" t="n"/>
      <c r="H331" s="6" t="n"/>
      <c r="I331" s="6" t="n"/>
      <c r="J331" s="6" t="n"/>
      <c r="K331" s="6" t="n"/>
      <c r="L331" s="72" t="n"/>
      <c r="M331" s="6" t="n"/>
      <c r="N331" s="6" t="n"/>
      <c r="O331" s="6" t="n"/>
      <c r="P331" s="73" t="n"/>
    </row>
    <row r="332" ht="15.75" customHeight="1" s="271">
      <c r="A332" s="1" t="n"/>
      <c r="B332" s="14" t="n"/>
      <c r="C332" s="6" t="n"/>
      <c r="D332" s="72" t="n"/>
      <c r="E332" s="6" t="n"/>
      <c r="F332" s="72" t="n"/>
      <c r="G332" s="6" t="n"/>
      <c r="H332" s="6" t="n"/>
      <c r="I332" s="6" t="n"/>
      <c r="J332" s="6" t="n"/>
      <c r="K332" s="6" t="n"/>
      <c r="L332" s="72" t="n"/>
      <c r="M332" s="6" t="n"/>
      <c r="N332" s="6" t="n"/>
      <c r="O332" s="6" t="n"/>
      <c r="P332" s="73" t="n"/>
    </row>
    <row r="333" ht="15.75" customHeight="1" s="271">
      <c r="A333" s="1" t="n"/>
      <c r="B333" s="14" t="n"/>
      <c r="C333" s="6" t="n"/>
      <c r="D333" s="72" t="n"/>
      <c r="E333" s="6" t="n"/>
      <c r="F333" s="72" t="n"/>
      <c r="G333" s="6" t="n"/>
      <c r="H333" s="6" t="n"/>
      <c r="I333" s="6" t="n"/>
      <c r="J333" s="6" t="n"/>
      <c r="K333" s="6" t="n"/>
      <c r="L333" s="72" t="n"/>
      <c r="M333" s="6" t="n"/>
      <c r="N333" s="6" t="n"/>
      <c r="O333" s="6" t="n"/>
      <c r="P333" s="73" t="n"/>
    </row>
    <row r="334" ht="15.75" customHeight="1" s="271">
      <c r="A334" s="1" t="n"/>
      <c r="B334" s="14" t="n"/>
      <c r="C334" s="6" t="n"/>
      <c r="D334" s="72" t="n"/>
      <c r="E334" s="6" t="n"/>
      <c r="F334" s="72" t="n"/>
      <c r="G334" s="6" t="n"/>
      <c r="H334" s="6" t="n"/>
      <c r="I334" s="6" t="n"/>
      <c r="J334" s="6" t="n"/>
      <c r="K334" s="6" t="n"/>
      <c r="L334" s="72" t="n"/>
      <c r="M334" s="6" t="n"/>
      <c r="N334" s="6" t="n"/>
      <c r="O334" s="6" t="n"/>
      <c r="P334" s="73" t="n"/>
    </row>
    <row r="335" ht="15.75" customHeight="1" s="271">
      <c r="A335" s="1" t="n"/>
      <c r="B335" s="14" t="n"/>
      <c r="C335" s="6" t="n"/>
      <c r="D335" s="72" t="n"/>
      <c r="E335" s="6" t="n"/>
      <c r="F335" s="72" t="n"/>
      <c r="G335" s="6" t="n"/>
      <c r="H335" s="6" t="n"/>
      <c r="I335" s="6" t="n"/>
      <c r="J335" s="6" t="n"/>
      <c r="K335" s="6" t="n"/>
      <c r="L335" s="72" t="n"/>
      <c r="M335" s="6" t="n"/>
      <c r="N335" s="6" t="n"/>
      <c r="O335" s="6" t="n"/>
      <c r="P335" s="73" t="n"/>
    </row>
    <row r="336" ht="15.75" customHeight="1" s="271">
      <c r="A336" s="1" t="n"/>
      <c r="B336" s="14" t="n"/>
      <c r="C336" s="6" t="n"/>
      <c r="D336" s="72" t="n"/>
      <c r="E336" s="6" t="n"/>
      <c r="F336" s="72" t="n"/>
      <c r="G336" s="6" t="n"/>
      <c r="H336" s="6" t="n"/>
      <c r="I336" s="6" t="n"/>
      <c r="J336" s="6" t="n"/>
      <c r="K336" s="6" t="n"/>
      <c r="L336" s="72" t="n"/>
      <c r="M336" s="6" t="n"/>
      <c r="N336" s="6" t="n"/>
      <c r="O336" s="6" t="n"/>
      <c r="P336" s="73" t="n"/>
    </row>
    <row r="337" ht="15.75" customHeight="1" s="271">
      <c r="A337" s="1" t="n"/>
      <c r="B337" s="14" t="n"/>
      <c r="C337" s="6" t="n"/>
      <c r="D337" s="72" t="n"/>
      <c r="E337" s="6" t="n"/>
      <c r="F337" s="72" t="n"/>
      <c r="G337" s="6" t="n"/>
      <c r="H337" s="6" t="n"/>
      <c r="I337" s="6" t="n"/>
      <c r="J337" s="6" t="n"/>
      <c r="K337" s="6" t="n"/>
      <c r="L337" s="72" t="n"/>
      <c r="M337" s="6" t="n"/>
      <c r="N337" s="6" t="n"/>
      <c r="O337" s="6" t="n"/>
      <c r="P337" s="73" t="n"/>
    </row>
    <row r="338" ht="15.75" customHeight="1" s="271">
      <c r="A338" s="1" t="n"/>
      <c r="B338" s="14" t="n"/>
      <c r="C338" s="6" t="n"/>
      <c r="D338" s="72" t="n"/>
      <c r="E338" s="6" t="n"/>
      <c r="F338" s="72" t="n"/>
      <c r="G338" s="6" t="n"/>
      <c r="H338" s="6" t="n"/>
      <c r="I338" s="6" t="n"/>
      <c r="J338" s="6" t="n"/>
      <c r="K338" s="6" t="n"/>
      <c r="L338" s="72" t="n"/>
      <c r="M338" s="6" t="n"/>
      <c r="N338" s="6" t="n"/>
      <c r="O338" s="6" t="n"/>
      <c r="P338" s="73" t="n"/>
    </row>
    <row r="339" ht="15.75" customHeight="1" s="271">
      <c r="A339" s="1" t="n"/>
      <c r="B339" s="14" t="n"/>
      <c r="C339" s="6" t="n"/>
      <c r="D339" s="72" t="n"/>
      <c r="E339" s="6" t="n"/>
      <c r="F339" s="72" t="n"/>
      <c r="G339" s="6" t="n"/>
      <c r="H339" s="6" t="n"/>
      <c r="I339" s="6" t="n"/>
      <c r="J339" s="6" t="n"/>
      <c r="K339" s="6" t="n"/>
      <c r="L339" s="72" t="n"/>
      <c r="M339" s="6" t="n"/>
      <c r="N339" s="6" t="n"/>
      <c r="O339" s="6" t="n"/>
      <c r="P339" s="73" t="n"/>
    </row>
    <row r="340" ht="15.75" customHeight="1" s="271">
      <c r="A340" s="1" t="n"/>
      <c r="B340" s="14" t="n"/>
      <c r="C340" s="6" t="n"/>
      <c r="D340" s="72" t="n"/>
      <c r="E340" s="6" t="n"/>
      <c r="F340" s="72" t="n"/>
      <c r="G340" s="6" t="n"/>
      <c r="H340" s="6" t="n"/>
      <c r="I340" s="6" t="n"/>
      <c r="J340" s="6" t="n"/>
      <c r="K340" s="6" t="n"/>
      <c r="L340" s="72" t="n"/>
      <c r="M340" s="6" t="n"/>
      <c r="N340" s="6" t="n"/>
      <c r="O340" s="6" t="n"/>
      <c r="P340" s="73" t="n"/>
    </row>
    <row r="341" ht="15.75" customHeight="1" s="271">
      <c r="A341" s="1" t="n"/>
      <c r="B341" s="14" t="n"/>
      <c r="C341" s="6" t="n"/>
      <c r="D341" s="72" t="n"/>
      <c r="E341" s="6" t="n"/>
      <c r="F341" s="72" t="n"/>
      <c r="G341" s="6" t="n"/>
      <c r="H341" s="6" t="n"/>
      <c r="I341" s="6" t="n"/>
      <c r="J341" s="6" t="n"/>
      <c r="K341" s="6" t="n"/>
      <c r="L341" s="72" t="n"/>
      <c r="M341" s="6" t="n"/>
      <c r="N341" s="6" t="n"/>
      <c r="O341" s="6" t="n"/>
      <c r="P341" s="73" t="n"/>
    </row>
    <row r="342" ht="15.75" customHeight="1" s="271">
      <c r="A342" s="1" t="n"/>
      <c r="B342" s="14" t="n"/>
      <c r="C342" s="6" t="n"/>
      <c r="D342" s="72" t="n"/>
      <c r="E342" s="6" t="n"/>
      <c r="F342" s="72" t="n"/>
      <c r="G342" s="6" t="n"/>
      <c r="H342" s="6" t="n"/>
      <c r="I342" s="6" t="n"/>
      <c r="J342" s="6" t="n"/>
      <c r="K342" s="6" t="n"/>
      <c r="L342" s="72" t="n"/>
      <c r="M342" s="6" t="n"/>
      <c r="N342" s="6" t="n"/>
      <c r="O342" s="6" t="n"/>
      <c r="P342" s="73" t="n"/>
    </row>
    <row r="343" ht="15.75" customHeight="1" s="271">
      <c r="A343" s="1" t="n"/>
      <c r="B343" s="14" t="n"/>
      <c r="C343" s="6" t="n"/>
      <c r="D343" s="72" t="n"/>
      <c r="E343" s="6" t="n"/>
      <c r="F343" s="72" t="n"/>
      <c r="G343" s="6" t="n"/>
      <c r="H343" s="6" t="n"/>
      <c r="I343" s="6" t="n"/>
      <c r="J343" s="6" t="n"/>
      <c r="K343" s="6" t="n"/>
      <c r="L343" s="72" t="n"/>
      <c r="M343" s="6" t="n"/>
      <c r="N343" s="6" t="n"/>
      <c r="O343" s="6" t="n"/>
      <c r="P343" s="73" t="n"/>
    </row>
    <row r="344" ht="15.75" customHeight="1" s="271">
      <c r="A344" s="1" t="n"/>
      <c r="B344" s="14" t="n"/>
      <c r="C344" s="6" t="n"/>
      <c r="D344" s="72" t="n"/>
      <c r="E344" s="6" t="n"/>
      <c r="F344" s="72" t="n"/>
      <c r="G344" s="6" t="n"/>
      <c r="H344" s="6" t="n"/>
      <c r="I344" s="6" t="n"/>
      <c r="J344" s="6" t="n"/>
      <c r="K344" s="6" t="n"/>
      <c r="L344" s="72" t="n"/>
      <c r="M344" s="6" t="n"/>
      <c r="N344" s="6" t="n"/>
      <c r="O344" s="6" t="n"/>
      <c r="P344" s="73" t="n"/>
    </row>
    <row r="345" ht="15.75" customHeight="1" s="271">
      <c r="A345" s="1" t="n"/>
      <c r="B345" s="14" t="n"/>
      <c r="C345" s="6" t="n"/>
      <c r="D345" s="72" t="n"/>
      <c r="E345" s="6" t="n"/>
      <c r="F345" s="72" t="n"/>
      <c r="G345" s="6" t="n"/>
      <c r="H345" s="6" t="n"/>
      <c r="I345" s="6" t="n"/>
      <c r="J345" s="6" t="n"/>
      <c r="K345" s="6" t="n"/>
      <c r="L345" s="72" t="n"/>
      <c r="M345" s="6" t="n"/>
      <c r="N345" s="6" t="n"/>
      <c r="O345" s="6" t="n"/>
      <c r="P345" s="73" t="n"/>
    </row>
    <row r="346" ht="15.75" customHeight="1" s="271">
      <c r="A346" s="1" t="n"/>
      <c r="B346" s="14" t="n"/>
      <c r="C346" s="6" t="n"/>
      <c r="D346" s="72" t="n"/>
      <c r="E346" s="6" t="n"/>
      <c r="F346" s="72" t="n"/>
      <c r="G346" s="6" t="n"/>
      <c r="H346" s="6" t="n"/>
      <c r="I346" s="6" t="n"/>
      <c r="J346" s="6" t="n"/>
      <c r="K346" s="6" t="n"/>
      <c r="L346" s="72" t="n"/>
      <c r="M346" s="6" t="n"/>
      <c r="N346" s="6" t="n"/>
      <c r="O346" s="6" t="n"/>
      <c r="P346" s="73" t="n"/>
    </row>
    <row r="347" ht="15.75" customHeight="1" s="271">
      <c r="A347" s="1" t="n"/>
      <c r="B347" s="14" t="n"/>
      <c r="C347" s="6" t="n"/>
      <c r="D347" s="72" t="n"/>
      <c r="E347" s="6" t="n"/>
      <c r="F347" s="72" t="n"/>
      <c r="G347" s="6" t="n"/>
      <c r="H347" s="6" t="n"/>
      <c r="I347" s="6" t="n"/>
      <c r="J347" s="6" t="n"/>
      <c r="K347" s="6" t="n"/>
      <c r="L347" s="72" t="n"/>
      <c r="M347" s="6" t="n"/>
      <c r="N347" s="6" t="n"/>
      <c r="O347" s="6" t="n"/>
      <c r="P347" s="73" t="n"/>
    </row>
    <row r="348" ht="15.75" customHeight="1" s="271">
      <c r="A348" s="1" t="n"/>
      <c r="B348" s="14" t="n"/>
      <c r="C348" s="6" t="n"/>
      <c r="D348" s="72" t="n"/>
      <c r="E348" s="6" t="n"/>
      <c r="F348" s="72" t="n"/>
      <c r="G348" s="6" t="n"/>
      <c r="H348" s="6" t="n"/>
      <c r="I348" s="6" t="n"/>
      <c r="J348" s="6" t="n"/>
      <c r="K348" s="6" t="n"/>
      <c r="L348" s="72" t="n"/>
      <c r="M348" s="6" t="n"/>
      <c r="N348" s="6" t="n"/>
      <c r="O348" s="6" t="n"/>
      <c r="P348" s="73" t="n"/>
    </row>
    <row r="349" ht="15.75" customHeight="1" s="271">
      <c r="A349" s="1" t="n"/>
      <c r="B349" s="14" t="n"/>
      <c r="C349" s="6" t="n"/>
      <c r="D349" s="72" t="n"/>
      <c r="E349" s="6" t="n"/>
      <c r="F349" s="72" t="n"/>
      <c r="G349" s="6" t="n"/>
      <c r="H349" s="6" t="n"/>
      <c r="I349" s="6" t="n"/>
      <c r="J349" s="6" t="n"/>
      <c r="K349" s="6" t="n"/>
      <c r="L349" s="72" t="n"/>
      <c r="M349" s="6" t="n"/>
      <c r="N349" s="6" t="n"/>
      <c r="O349" s="6" t="n"/>
      <c r="P349" s="73" t="n"/>
    </row>
    <row r="350" ht="15.75" customHeight="1" s="271">
      <c r="A350" s="1" t="n"/>
      <c r="B350" s="14" t="n"/>
      <c r="C350" s="6" t="n"/>
      <c r="D350" s="72" t="n"/>
      <c r="E350" s="6" t="n"/>
      <c r="F350" s="72" t="n"/>
      <c r="G350" s="6" t="n"/>
      <c r="H350" s="6" t="n"/>
      <c r="I350" s="6" t="n"/>
      <c r="J350" s="6" t="n"/>
      <c r="K350" s="6" t="n"/>
      <c r="L350" s="72" t="n"/>
      <c r="M350" s="6" t="n"/>
      <c r="N350" s="6" t="n"/>
      <c r="O350" s="6" t="n"/>
      <c r="P350" s="73" t="n"/>
    </row>
    <row r="351" ht="15.75" customHeight="1" s="271">
      <c r="A351" s="1" t="n"/>
      <c r="B351" s="14" t="n"/>
      <c r="C351" s="6" t="n"/>
      <c r="D351" s="72" t="n"/>
      <c r="E351" s="6" t="n"/>
      <c r="F351" s="72" t="n"/>
      <c r="G351" s="6" t="n"/>
      <c r="H351" s="6" t="n"/>
      <c r="I351" s="6" t="n"/>
      <c r="J351" s="6" t="n"/>
      <c r="K351" s="6" t="n"/>
      <c r="L351" s="72" t="n"/>
      <c r="M351" s="6" t="n"/>
      <c r="N351" s="6" t="n"/>
      <c r="O351" s="6" t="n"/>
      <c r="P351" s="73" t="n"/>
    </row>
    <row r="352" ht="15.75" customHeight="1" s="271">
      <c r="A352" s="1" t="n"/>
      <c r="B352" s="14" t="n"/>
      <c r="C352" s="6" t="n"/>
      <c r="D352" s="72" t="n"/>
      <c r="E352" s="6" t="n"/>
      <c r="F352" s="72" t="n"/>
      <c r="G352" s="6" t="n"/>
      <c r="H352" s="6" t="n"/>
      <c r="I352" s="6" t="n"/>
      <c r="J352" s="6" t="n"/>
      <c r="K352" s="6" t="n"/>
      <c r="L352" s="72" t="n"/>
      <c r="M352" s="6" t="n"/>
      <c r="N352" s="6" t="n"/>
      <c r="O352" s="6" t="n"/>
      <c r="P352" s="73" t="n"/>
    </row>
    <row r="353" ht="15.75" customHeight="1" s="271">
      <c r="A353" s="1" t="n"/>
      <c r="B353" s="14" t="n"/>
      <c r="C353" s="6" t="n"/>
      <c r="D353" s="72" t="n"/>
      <c r="E353" s="6" t="n"/>
      <c r="F353" s="72" t="n"/>
      <c r="G353" s="6" t="n"/>
      <c r="H353" s="6" t="n"/>
      <c r="I353" s="6" t="n"/>
      <c r="J353" s="6" t="n"/>
      <c r="K353" s="6" t="n"/>
      <c r="L353" s="72" t="n"/>
      <c r="M353" s="6" t="n"/>
      <c r="N353" s="6" t="n"/>
      <c r="O353" s="6" t="n"/>
      <c r="P353" s="73" t="n"/>
    </row>
    <row r="354" ht="15.75" customHeight="1" s="271">
      <c r="A354" s="1" t="n"/>
      <c r="B354" s="14" t="n"/>
      <c r="C354" s="6" t="n"/>
      <c r="D354" s="72" t="n"/>
      <c r="E354" s="6" t="n"/>
      <c r="F354" s="72" t="n"/>
      <c r="G354" s="6" t="n"/>
      <c r="H354" s="6" t="n"/>
      <c r="I354" s="6" t="n"/>
      <c r="J354" s="6" t="n"/>
      <c r="K354" s="6" t="n"/>
      <c r="L354" s="72" t="n"/>
      <c r="M354" s="6" t="n"/>
      <c r="N354" s="6" t="n"/>
      <c r="O354" s="6" t="n"/>
      <c r="P354" s="73" t="n"/>
    </row>
    <row r="355" ht="15.75" customHeight="1" s="271">
      <c r="A355" s="1" t="n"/>
      <c r="B355" s="14" t="n"/>
      <c r="C355" s="6" t="n"/>
      <c r="D355" s="72" t="n"/>
      <c r="E355" s="6" t="n"/>
      <c r="F355" s="72" t="n"/>
      <c r="G355" s="6" t="n"/>
      <c r="H355" s="6" t="n"/>
      <c r="I355" s="6" t="n"/>
      <c r="J355" s="6" t="n"/>
      <c r="K355" s="6" t="n"/>
      <c r="L355" s="72" t="n"/>
      <c r="M355" s="6" t="n"/>
      <c r="N355" s="6" t="n"/>
      <c r="O355" s="6" t="n"/>
      <c r="P355" s="73" t="n"/>
    </row>
    <row r="356" ht="15.75" customHeight="1" s="271">
      <c r="A356" s="1" t="n"/>
      <c r="B356" s="14" t="n"/>
      <c r="C356" s="6" t="n"/>
      <c r="D356" s="72" t="n"/>
      <c r="E356" s="6" t="n"/>
      <c r="F356" s="72" t="n"/>
      <c r="G356" s="6" t="n"/>
      <c r="H356" s="6" t="n"/>
      <c r="I356" s="6" t="n"/>
      <c r="J356" s="6" t="n"/>
      <c r="K356" s="6" t="n"/>
      <c r="L356" s="72" t="n"/>
      <c r="M356" s="6" t="n"/>
      <c r="N356" s="6" t="n"/>
      <c r="O356" s="6" t="n"/>
      <c r="P356" s="73" t="n"/>
    </row>
    <row r="357" ht="15.75" customHeight="1" s="271">
      <c r="A357" s="1" t="n"/>
      <c r="B357" s="14" t="n"/>
      <c r="C357" s="6" t="n"/>
      <c r="D357" s="72" t="n"/>
      <c r="E357" s="6" t="n"/>
      <c r="F357" s="72" t="n"/>
      <c r="G357" s="6" t="n"/>
      <c r="H357" s="6" t="n"/>
      <c r="I357" s="6" t="n"/>
      <c r="J357" s="6" t="n"/>
      <c r="K357" s="6" t="n"/>
      <c r="L357" s="72" t="n"/>
      <c r="M357" s="6" t="n"/>
      <c r="N357" s="6" t="n"/>
      <c r="O357" s="6" t="n"/>
      <c r="P357" s="73" t="n"/>
    </row>
    <row r="358" ht="15.75" customHeight="1" s="271">
      <c r="A358" s="1" t="n"/>
      <c r="B358" s="14" t="n"/>
      <c r="C358" s="6" t="n"/>
      <c r="D358" s="72" t="n"/>
      <c r="E358" s="6" t="n"/>
      <c r="F358" s="72" t="n"/>
      <c r="G358" s="6" t="n"/>
      <c r="H358" s="6" t="n"/>
      <c r="I358" s="6" t="n"/>
      <c r="J358" s="6" t="n"/>
      <c r="K358" s="6" t="n"/>
      <c r="L358" s="72" t="n"/>
      <c r="M358" s="6" t="n"/>
      <c r="N358" s="6" t="n"/>
      <c r="O358" s="6" t="n"/>
      <c r="P358" s="73" t="n"/>
    </row>
    <row r="359" ht="15.75" customHeight="1" s="271">
      <c r="A359" s="1" t="n"/>
      <c r="B359" s="14" t="n"/>
      <c r="C359" s="6" t="n"/>
      <c r="D359" s="72" t="n"/>
      <c r="E359" s="6" t="n"/>
      <c r="F359" s="72" t="n"/>
      <c r="G359" s="6" t="n"/>
      <c r="H359" s="6" t="n"/>
      <c r="I359" s="6" t="n"/>
      <c r="J359" s="6" t="n"/>
      <c r="K359" s="6" t="n"/>
      <c r="L359" s="72" t="n"/>
      <c r="M359" s="6" t="n"/>
      <c r="N359" s="6" t="n"/>
      <c r="O359" s="6" t="n"/>
      <c r="P359" s="73" t="n"/>
    </row>
    <row r="360" ht="15.75" customHeight="1" s="271">
      <c r="A360" s="1" t="n"/>
      <c r="B360" s="14" t="n"/>
      <c r="C360" s="6" t="n"/>
      <c r="D360" s="72" t="n"/>
      <c r="E360" s="6" t="n"/>
      <c r="F360" s="72" t="n"/>
      <c r="G360" s="6" t="n"/>
      <c r="H360" s="6" t="n"/>
      <c r="I360" s="6" t="n"/>
      <c r="J360" s="6" t="n"/>
      <c r="K360" s="6" t="n"/>
      <c r="L360" s="72" t="n"/>
      <c r="M360" s="6" t="n"/>
      <c r="N360" s="6" t="n"/>
      <c r="O360" s="6" t="n"/>
      <c r="P360" s="73" t="n"/>
    </row>
    <row r="361" ht="15.75" customHeight="1" s="271">
      <c r="A361" s="1" t="n"/>
      <c r="B361" s="14" t="n"/>
      <c r="C361" s="6" t="n"/>
      <c r="D361" s="72" t="n"/>
      <c r="E361" s="6" t="n"/>
      <c r="F361" s="72" t="n"/>
      <c r="G361" s="6" t="n"/>
      <c r="H361" s="6" t="n"/>
      <c r="I361" s="6" t="n"/>
      <c r="J361" s="6" t="n"/>
      <c r="K361" s="6" t="n"/>
      <c r="L361" s="72" t="n"/>
      <c r="M361" s="6" t="n"/>
      <c r="N361" s="6" t="n"/>
      <c r="O361" s="6" t="n"/>
      <c r="P361" s="73" t="n"/>
    </row>
    <row r="362" ht="15.75" customHeight="1" s="271">
      <c r="A362" s="1" t="n"/>
      <c r="B362" s="14" t="n"/>
      <c r="C362" s="6" t="n"/>
      <c r="D362" s="72" t="n"/>
      <c r="E362" s="6" t="n"/>
      <c r="F362" s="72" t="n"/>
      <c r="G362" s="6" t="n"/>
      <c r="H362" s="6" t="n"/>
      <c r="I362" s="6" t="n"/>
      <c r="J362" s="6" t="n"/>
      <c r="K362" s="6" t="n"/>
      <c r="L362" s="72" t="n"/>
      <c r="M362" s="6" t="n"/>
      <c r="N362" s="6" t="n"/>
      <c r="O362" s="6" t="n"/>
      <c r="P362" s="73" t="n"/>
    </row>
    <row r="363" ht="15.75" customHeight="1" s="271">
      <c r="A363" s="1" t="n"/>
      <c r="B363" s="14" t="n"/>
      <c r="C363" s="6" t="n"/>
      <c r="D363" s="72" t="n"/>
      <c r="E363" s="6" t="n"/>
      <c r="F363" s="72" t="n"/>
      <c r="G363" s="6" t="n"/>
      <c r="H363" s="6" t="n"/>
      <c r="I363" s="6" t="n"/>
      <c r="J363" s="6" t="n"/>
      <c r="K363" s="6" t="n"/>
      <c r="L363" s="72" t="n"/>
      <c r="M363" s="6" t="n"/>
      <c r="N363" s="6" t="n"/>
      <c r="O363" s="6" t="n"/>
      <c r="P363" s="73" t="n"/>
    </row>
    <row r="364" ht="15.75" customHeight="1" s="271">
      <c r="A364" s="1" t="n"/>
      <c r="B364" s="14" t="n"/>
      <c r="C364" s="6" t="n"/>
      <c r="D364" s="72" t="n"/>
      <c r="E364" s="6" t="n"/>
      <c r="F364" s="72" t="n"/>
      <c r="G364" s="6" t="n"/>
      <c r="H364" s="6" t="n"/>
      <c r="I364" s="6" t="n"/>
      <c r="J364" s="6" t="n"/>
      <c r="K364" s="6" t="n"/>
      <c r="L364" s="72" t="n"/>
      <c r="M364" s="6" t="n"/>
      <c r="N364" s="6" t="n"/>
      <c r="O364" s="6" t="n"/>
      <c r="P364" s="73" t="n"/>
    </row>
    <row r="365" ht="15.75" customHeight="1" s="271">
      <c r="A365" s="1" t="n"/>
      <c r="B365" s="14" t="n"/>
      <c r="C365" s="6" t="n"/>
      <c r="D365" s="72" t="n"/>
      <c r="E365" s="6" t="n"/>
      <c r="F365" s="72" t="n"/>
      <c r="G365" s="6" t="n"/>
      <c r="H365" s="6" t="n"/>
      <c r="I365" s="6" t="n"/>
      <c r="J365" s="6" t="n"/>
      <c r="K365" s="6" t="n"/>
      <c r="L365" s="72" t="n"/>
      <c r="M365" s="6" t="n"/>
      <c r="N365" s="6" t="n"/>
      <c r="O365" s="6" t="n"/>
      <c r="P365" s="73" t="n"/>
    </row>
    <row r="366" ht="15.75" customHeight="1" s="271">
      <c r="A366" s="1" t="n"/>
      <c r="B366" s="14" t="n"/>
      <c r="C366" s="6" t="n"/>
      <c r="D366" s="72" t="n"/>
      <c r="E366" s="6" t="n"/>
      <c r="F366" s="72" t="n"/>
      <c r="G366" s="6" t="n"/>
      <c r="H366" s="6" t="n"/>
      <c r="I366" s="6" t="n"/>
      <c r="J366" s="6" t="n"/>
      <c r="K366" s="6" t="n"/>
      <c r="L366" s="72" t="n"/>
      <c r="M366" s="6" t="n"/>
      <c r="N366" s="6" t="n"/>
      <c r="O366" s="6" t="n"/>
      <c r="P366" s="73" t="n"/>
    </row>
    <row r="367" ht="15.75" customHeight="1" s="271">
      <c r="A367" s="1" t="n"/>
      <c r="B367" s="14" t="n"/>
      <c r="C367" s="6" t="n"/>
      <c r="D367" s="72" t="n"/>
      <c r="E367" s="6" t="n"/>
      <c r="F367" s="72" t="n"/>
      <c r="G367" s="6" t="n"/>
      <c r="H367" s="6" t="n"/>
      <c r="I367" s="6" t="n"/>
      <c r="J367" s="6" t="n"/>
      <c r="K367" s="6" t="n"/>
      <c r="L367" s="72" t="n"/>
      <c r="M367" s="6" t="n"/>
      <c r="N367" s="6" t="n"/>
      <c r="O367" s="6" t="n"/>
      <c r="P367" s="73" t="n"/>
    </row>
    <row r="368" ht="15.75" customHeight="1" s="271">
      <c r="A368" s="1" t="n"/>
      <c r="B368" s="14" t="n"/>
      <c r="C368" s="6" t="n"/>
      <c r="D368" s="72" t="n"/>
      <c r="E368" s="6" t="n"/>
      <c r="F368" s="72" t="n"/>
      <c r="G368" s="6" t="n"/>
      <c r="H368" s="6" t="n"/>
      <c r="I368" s="6" t="n"/>
      <c r="J368" s="6" t="n"/>
      <c r="K368" s="6" t="n"/>
      <c r="L368" s="72" t="n"/>
      <c r="M368" s="6" t="n"/>
      <c r="N368" s="6" t="n"/>
      <c r="O368" s="6" t="n"/>
      <c r="P368" s="73" t="n"/>
    </row>
    <row r="369" ht="15.75" customHeight="1" s="271">
      <c r="A369" s="1" t="n"/>
      <c r="B369" s="14" t="n"/>
      <c r="C369" s="6" t="n"/>
      <c r="D369" s="72" t="n"/>
      <c r="E369" s="6" t="n"/>
      <c r="F369" s="72" t="n"/>
      <c r="G369" s="6" t="n"/>
      <c r="H369" s="6" t="n"/>
      <c r="I369" s="6" t="n"/>
      <c r="J369" s="6" t="n"/>
      <c r="K369" s="6" t="n"/>
      <c r="L369" s="72" t="n"/>
      <c r="M369" s="6" t="n"/>
      <c r="N369" s="6" t="n"/>
      <c r="O369" s="6" t="n"/>
      <c r="P369" s="73" t="n"/>
    </row>
    <row r="370" ht="15.75" customHeight="1" s="271">
      <c r="A370" s="1" t="n"/>
      <c r="B370" s="14" t="n"/>
      <c r="C370" s="6" t="n"/>
      <c r="D370" s="72" t="n"/>
      <c r="E370" s="6" t="n"/>
      <c r="F370" s="72" t="n"/>
      <c r="G370" s="6" t="n"/>
      <c r="H370" s="6" t="n"/>
      <c r="I370" s="6" t="n"/>
      <c r="J370" s="6" t="n"/>
      <c r="K370" s="6" t="n"/>
      <c r="L370" s="72" t="n"/>
      <c r="M370" s="6" t="n"/>
      <c r="N370" s="6" t="n"/>
      <c r="O370" s="6" t="n"/>
      <c r="P370" s="73" t="n"/>
    </row>
    <row r="371" ht="15.75" customHeight="1" s="271">
      <c r="A371" s="1" t="n"/>
      <c r="B371" s="14" t="n"/>
      <c r="C371" s="6" t="n"/>
      <c r="D371" s="72" t="n"/>
      <c r="E371" s="6" t="n"/>
      <c r="F371" s="72" t="n"/>
      <c r="G371" s="6" t="n"/>
      <c r="H371" s="6" t="n"/>
      <c r="I371" s="6" t="n"/>
      <c r="J371" s="6" t="n"/>
      <c r="K371" s="6" t="n"/>
      <c r="L371" s="72" t="n"/>
      <c r="M371" s="6" t="n"/>
      <c r="N371" s="6" t="n"/>
      <c r="O371" s="6" t="n"/>
      <c r="P371" s="73" t="n"/>
    </row>
    <row r="372" ht="15.75" customHeight="1" s="271">
      <c r="A372" s="1" t="n"/>
      <c r="B372" s="14" t="n"/>
      <c r="C372" s="6" t="n"/>
      <c r="D372" s="72" t="n"/>
      <c r="E372" s="6" t="n"/>
      <c r="F372" s="72" t="n"/>
      <c r="G372" s="6" t="n"/>
      <c r="H372" s="6" t="n"/>
      <c r="I372" s="6" t="n"/>
      <c r="J372" s="6" t="n"/>
      <c r="K372" s="6" t="n"/>
      <c r="L372" s="72" t="n"/>
      <c r="M372" s="6" t="n"/>
      <c r="N372" s="6" t="n"/>
      <c r="O372" s="6" t="n"/>
      <c r="P372" s="73" t="n"/>
    </row>
    <row r="373" ht="15.75" customHeight="1" s="271">
      <c r="A373" s="1" t="n"/>
      <c r="B373" s="14" t="n"/>
      <c r="C373" s="6" t="n"/>
      <c r="D373" s="72" t="n"/>
      <c r="E373" s="6" t="n"/>
      <c r="F373" s="72" t="n"/>
      <c r="G373" s="6" t="n"/>
      <c r="H373" s="6" t="n"/>
      <c r="I373" s="6" t="n"/>
      <c r="J373" s="6" t="n"/>
      <c r="K373" s="6" t="n"/>
      <c r="L373" s="72" t="n"/>
      <c r="M373" s="6" t="n"/>
      <c r="N373" s="6" t="n"/>
      <c r="O373" s="6" t="n"/>
      <c r="P373" s="73" t="n"/>
    </row>
    <row r="374" ht="15.75" customHeight="1" s="271">
      <c r="A374" s="1" t="n"/>
      <c r="B374" s="14" t="n"/>
      <c r="C374" s="6" t="n"/>
      <c r="D374" s="72" t="n"/>
      <c r="E374" s="6" t="n"/>
      <c r="F374" s="72" t="n"/>
      <c r="G374" s="6" t="n"/>
      <c r="H374" s="6" t="n"/>
      <c r="I374" s="6" t="n"/>
      <c r="J374" s="6" t="n"/>
      <c r="K374" s="6" t="n"/>
      <c r="L374" s="72" t="n"/>
      <c r="M374" s="6" t="n"/>
      <c r="N374" s="6" t="n"/>
      <c r="O374" s="6" t="n"/>
      <c r="P374" s="73" t="n"/>
    </row>
    <row r="375" ht="15.75" customHeight="1" s="271">
      <c r="A375" s="1" t="n"/>
      <c r="B375" s="14" t="n"/>
      <c r="C375" s="6" t="n"/>
      <c r="D375" s="72" t="n"/>
      <c r="E375" s="6" t="n"/>
      <c r="F375" s="72" t="n"/>
      <c r="G375" s="6" t="n"/>
      <c r="H375" s="6" t="n"/>
      <c r="I375" s="6" t="n"/>
      <c r="J375" s="6" t="n"/>
      <c r="K375" s="6" t="n"/>
      <c r="L375" s="72" t="n"/>
      <c r="M375" s="6" t="n"/>
      <c r="N375" s="6" t="n"/>
      <c r="O375" s="6" t="n"/>
      <c r="P375" s="73" t="n"/>
    </row>
    <row r="376" ht="15.75" customHeight="1" s="271">
      <c r="A376" s="1" t="n"/>
      <c r="B376" s="14" t="n"/>
      <c r="C376" s="6" t="n"/>
      <c r="D376" s="72" t="n"/>
      <c r="E376" s="6" t="n"/>
      <c r="F376" s="72" t="n"/>
      <c r="G376" s="6" t="n"/>
      <c r="H376" s="6" t="n"/>
      <c r="I376" s="6" t="n"/>
      <c r="J376" s="6" t="n"/>
      <c r="K376" s="6" t="n"/>
      <c r="L376" s="72" t="n"/>
      <c r="M376" s="6" t="n"/>
      <c r="N376" s="6" t="n"/>
      <c r="O376" s="6" t="n"/>
      <c r="P376" s="73" t="n"/>
    </row>
    <row r="377" ht="15.75" customHeight="1" s="271">
      <c r="A377" s="1" t="n"/>
      <c r="B377" s="14" t="n"/>
      <c r="C377" s="6" t="n"/>
      <c r="D377" s="72" t="n"/>
      <c r="E377" s="6" t="n"/>
      <c r="F377" s="72" t="n"/>
      <c r="G377" s="6" t="n"/>
      <c r="H377" s="6" t="n"/>
      <c r="I377" s="6" t="n"/>
      <c r="J377" s="6" t="n"/>
      <c r="K377" s="6" t="n"/>
      <c r="L377" s="72" t="n"/>
      <c r="M377" s="6" t="n"/>
      <c r="N377" s="6" t="n"/>
      <c r="O377" s="6" t="n"/>
      <c r="P377" s="73" t="n"/>
    </row>
    <row r="378" ht="15.75" customHeight="1" s="271">
      <c r="A378" s="1" t="n"/>
      <c r="B378" s="14" t="n"/>
      <c r="C378" s="6" t="n"/>
      <c r="D378" s="72" t="n"/>
      <c r="E378" s="6" t="n"/>
      <c r="F378" s="72" t="n"/>
      <c r="G378" s="6" t="n"/>
      <c r="H378" s="6" t="n"/>
      <c r="I378" s="6" t="n"/>
      <c r="J378" s="6" t="n"/>
      <c r="K378" s="6" t="n"/>
      <c r="L378" s="72" t="n"/>
      <c r="M378" s="6" t="n"/>
      <c r="N378" s="6" t="n"/>
      <c r="O378" s="6" t="n"/>
      <c r="P378" s="73" t="n"/>
    </row>
    <row r="379" ht="15.75" customHeight="1" s="271">
      <c r="A379" s="1" t="n"/>
      <c r="B379" s="14" t="n"/>
      <c r="C379" s="6" t="n"/>
      <c r="D379" s="72" t="n"/>
      <c r="E379" s="6" t="n"/>
      <c r="F379" s="72" t="n"/>
      <c r="G379" s="6" t="n"/>
      <c r="H379" s="6" t="n"/>
      <c r="I379" s="6" t="n"/>
      <c r="J379" s="6" t="n"/>
      <c r="K379" s="6" t="n"/>
      <c r="L379" s="72" t="n"/>
      <c r="M379" s="6" t="n"/>
      <c r="N379" s="6" t="n"/>
      <c r="O379" s="6" t="n"/>
      <c r="P379" s="73" t="n"/>
    </row>
    <row r="380" ht="15.75" customHeight="1" s="271">
      <c r="A380" s="1" t="n"/>
      <c r="B380" s="14" t="n"/>
      <c r="C380" s="6" t="n"/>
      <c r="D380" s="72" t="n"/>
      <c r="E380" s="6" t="n"/>
      <c r="F380" s="72" t="n"/>
      <c r="G380" s="6" t="n"/>
      <c r="H380" s="6" t="n"/>
      <c r="I380" s="6" t="n"/>
      <c r="J380" s="6" t="n"/>
      <c r="K380" s="6" t="n"/>
      <c r="L380" s="72" t="n"/>
      <c r="M380" s="6" t="n"/>
      <c r="N380" s="6" t="n"/>
      <c r="O380" s="6" t="n"/>
      <c r="P380" s="73" t="n"/>
    </row>
    <row r="381" ht="15.75" customHeight="1" s="271">
      <c r="A381" s="1" t="n"/>
      <c r="B381" s="14" t="n"/>
      <c r="C381" s="6" t="n"/>
      <c r="D381" s="72" t="n"/>
      <c r="E381" s="6" t="n"/>
      <c r="F381" s="72" t="n"/>
      <c r="G381" s="6" t="n"/>
      <c r="H381" s="6" t="n"/>
      <c r="I381" s="6" t="n"/>
      <c r="J381" s="6" t="n"/>
      <c r="K381" s="6" t="n"/>
      <c r="L381" s="72" t="n"/>
      <c r="M381" s="6" t="n"/>
      <c r="N381" s="6" t="n"/>
      <c r="O381" s="6" t="n"/>
      <c r="P381" s="73" t="n"/>
    </row>
    <row r="382" ht="15.75" customHeight="1" s="271">
      <c r="A382" s="1" t="n"/>
      <c r="B382" s="14" t="n"/>
      <c r="C382" s="6" t="n"/>
      <c r="D382" s="72" t="n"/>
      <c r="E382" s="6" t="n"/>
      <c r="F382" s="72" t="n"/>
      <c r="G382" s="6" t="n"/>
      <c r="H382" s="6" t="n"/>
      <c r="I382" s="6" t="n"/>
      <c r="J382" s="6" t="n"/>
      <c r="K382" s="6" t="n"/>
      <c r="L382" s="72" t="n"/>
      <c r="M382" s="6" t="n"/>
      <c r="N382" s="6" t="n"/>
      <c r="O382" s="6" t="n"/>
      <c r="P382" s="73" t="n"/>
    </row>
    <row r="383" ht="15.75" customHeight="1" s="271">
      <c r="A383" s="1" t="n"/>
      <c r="B383" s="14" t="n"/>
      <c r="C383" s="6" t="n"/>
      <c r="D383" s="72" t="n"/>
      <c r="E383" s="6" t="n"/>
      <c r="F383" s="72" t="n"/>
      <c r="G383" s="6" t="n"/>
      <c r="H383" s="6" t="n"/>
      <c r="I383" s="6" t="n"/>
      <c r="J383" s="6" t="n"/>
      <c r="K383" s="6" t="n"/>
      <c r="L383" s="72" t="n"/>
      <c r="M383" s="6" t="n"/>
      <c r="N383" s="6" t="n"/>
      <c r="O383" s="6" t="n"/>
      <c r="P383" s="73" t="n"/>
    </row>
    <row r="384" ht="15.75" customHeight="1" s="271">
      <c r="A384" s="1" t="n"/>
      <c r="B384" s="14" t="n"/>
      <c r="C384" s="6" t="n"/>
      <c r="D384" s="72" t="n"/>
      <c r="E384" s="6" t="n"/>
      <c r="F384" s="72" t="n"/>
      <c r="G384" s="6" t="n"/>
      <c r="H384" s="6" t="n"/>
      <c r="I384" s="6" t="n"/>
      <c r="J384" s="6" t="n"/>
      <c r="K384" s="6" t="n"/>
      <c r="L384" s="72" t="n"/>
      <c r="M384" s="6" t="n"/>
      <c r="N384" s="6" t="n"/>
      <c r="O384" s="6" t="n"/>
      <c r="P384" s="73" t="n"/>
    </row>
    <row r="385" ht="15.75" customHeight="1" s="271">
      <c r="A385" s="1" t="n"/>
      <c r="B385" s="14" t="n"/>
      <c r="C385" s="6" t="n"/>
      <c r="D385" s="72" t="n"/>
      <c r="E385" s="6" t="n"/>
      <c r="F385" s="72" t="n"/>
      <c r="G385" s="6" t="n"/>
      <c r="H385" s="6" t="n"/>
      <c r="I385" s="6" t="n"/>
      <c r="J385" s="6" t="n"/>
      <c r="K385" s="6" t="n"/>
      <c r="L385" s="72" t="n"/>
      <c r="M385" s="6" t="n"/>
      <c r="N385" s="6" t="n"/>
      <c r="O385" s="6" t="n"/>
      <c r="P385" s="73" t="n"/>
    </row>
    <row r="386" ht="15.75" customHeight="1" s="271">
      <c r="A386" s="1" t="n"/>
      <c r="B386" s="14" t="n"/>
      <c r="C386" s="6" t="n"/>
      <c r="D386" s="72" t="n"/>
      <c r="E386" s="6" t="n"/>
      <c r="F386" s="72" t="n"/>
      <c r="G386" s="6" t="n"/>
      <c r="H386" s="6" t="n"/>
      <c r="I386" s="6" t="n"/>
      <c r="J386" s="6" t="n"/>
      <c r="K386" s="6" t="n"/>
      <c r="L386" s="72" t="n"/>
      <c r="M386" s="6" t="n"/>
      <c r="N386" s="6" t="n"/>
      <c r="O386" s="6" t="n"/>
      <c r="P386" s="73" t="n"/>
    </row>
    <row r="387" ht="15.75" customHeight="1" s="271">
      <c r="A387" s="1" t="n"/>
      <c r="B387" s="14" t="n"/>
      <c r="C387" s="6" t="n"/>
      <c r="D387" s="72" t="n"/>
      <c r="E387" s="6" t="n"/>
      <c r="F387" s="72" t="n"/>
      <c r="G387" s="6" t="n"/>
      <c r="H387" s="6" t="n"/>
      <c r="I387" s="6" t="n"/>
      <c r="J387" s="6" t="n"/>
      <c r="K387" s="6" t="n"/>
      <c r="L387" s="72" t="n"/>
      <c r="M387" s="6" t="n"/>
      <c r="N387" s="6" t="n"/>
      <c r="O387" s="6" t="n"/>
      <c r="P387" s="73" t="n"/>
    </row>
    <row r="388" ht="15.75" customHeight="1" s="271">
      <c r="A388" s="1" t="n"/>
      <c r="B388" s="14" t="n"/>
      <c r="C388" s="6" t="n"/>
      <c r="D388" s="72" t="n"/>
      <c r="E388" s="6" t="n"/>
      <c r="F388" s="72" t="n"/>
      <c r="G388" s="6" t="n"/>
      <c r="H388" s="6" t="n"/>
      <c r="I388" s="6" t="n"/>
      <c r="J388" s="6" t="n"/>
      <c r="K388" s="6" t="n"/>
      <c r="L388" s="72" t="n"/>
      <c r="M388" s="6" t="n"/>
      <c r="N388" s="6" t="n"/>
      <c r="O388" s="6" t="n"/>
      <c r="P388" s="73" t="n"/>
    </row>
    <row r="389" ht="15.75" customHeight="1" s="271">
      <c r="A389" s="1" t="n"/>
      <c r="B389" s="14" t="n"/>
      <c r="C389" s="6" t="n"/>
      <c r="D389" s="72" t="n"/>
      <c r="E389" s="6" t="n"/>
      <c r="F389" s="72" t="n"/>
      <c r="G389" s="6" t="n"/>
      <c r="H389" s="6" t="n"/>
      <c r="I389" s="6" t="n"/>
      <c r="J389" s="6" t="n"/>
      <c r="K389" s="6" t="n"/>
      <c r="L389" s="72" t="n"/>
      <c r="M389" s="6" t="n"/>
      <c r="N389" s="6" t="n"/>
      <c r="O389" s="6" t="n"/>
      <c r="P389" s="73" t="n"/>
    </row>
    <row r="390" ht="15.75" customHeight="1" s="271">
      <c r="A390" s="1" t="n"/>
      <c r="B390" s="14" t="n"/>
      <c r="C390" s="6" t="n"/>
      <c r="D390" s="72" t="n"/>
      <c r="E390" s="6" t="n"/>
      <c r="F390" s="72" t="n"/>
      <c r="G390" s="6" t="n"/>
      <c r="H390" s="6" t="n"/>
      <c r="I390" s="6" t="n"/>
      <c r="J390" s="6" t="n"/>
      <c r="K390" s="6" t="n"/>
      <c r="L390" s="72" t="n"/>
      <c r="M390" s="6" t="n"/>
      <c r="N390" s="6" t="n"/>
      <c r="O390" s="6" t="n"/>
      <c r="P390" s="73" t="n"/>
    </row>
    <row r="391" ht="15.75" customHeight="1" s="271">
      <c r="A391" s="1" t="n"/>
      <c r="B391" s="14" t="n"/>
      <c r="C391" s="6" t="n"/>
      <c r="D391" s="72" t="n"/>
      <c r="E391" s="6" t="n"/>
      <c r="F391" s="72" t="n"/>
      <c r="G391" s="6" t="n"/>
      <c r="H391" s="6" t="n"/>
      <c r="I391" s="6" t="n"/>
      <c r="J391" s="6" t="n"/>
      <c r="K391" s="6" t="n"/>
      <c r="L391" s="72" t="n"/>
      <c r="M391" s="6" t="n"/>
      <c r="N391" s="6" t="n"/>
      <c r="O391" s="6" t="n"/>
      <c r="P391" s="73" t="n"/>
    </row>
    <row r="392" ht="15.75" customHeight="1" s="271">
      <c r="A392" s="1" t="n"/>
      <c r="B392" s="14" t="n"/>
      <c r="C392" s="6" t="n"/>
      <c r="D392" s="72" t="n"/>
      <c r="E392" s="6" t="n"/>
      <c r="F392" s="72" t="n"/>
      <c r="G392" s="6" t="n"/>
      <c r="H392" s="6" t="n"/>
      <c r="I392" s="6" t="n"/>
      <c r="J392" s="6" t="n"/>
      <c r="K392" s="6" t="n"/>
      <c r="L392" s="72" t="n"/>
      <c r="M392" s="6" t="n"/>
      <c r="N392" s="6" t="n"/>
      <c r="O392" s="6" t="n"/>
      <c r="P392" s="73" t="n"/>
    </row>
    <row r="393" ht="15.75" customHeight="1" s="271">
      <c r="A393" s="1" t="n"/>
      <c r="B393" s="14" t="n"/>
      <c r="C393" s="6" t="n"/>
      <c r="D393" s="72" t="n"/>
      <c r="E393" s="6" t="n"/>
      <c r="F393" s="72" t="n"/>
      <c r="G393" s="6" t="n"/>
      <c r="H393" s="6" t="n"/>
      <c r="I393" s="6" t="n"/>
      <c r="J393" s="6" t="n"/>
      <c r="K393" s="6" t="n"/>
      <c r="L393" s="72" t="n"/>
      <c r="M393" s="6" t="n"/>
      <c r="N393" s="6" t="n"/>
      <c r="O393" s="6" t="n"/>
      <c r="P393" s="73" t="n"/>
    </row>
    <row r="394" ht="15.75" customHeight="1" s="271">
      <c r="A394" s="1" t="n"/>
      <c r="B394" s="14" t="n"/>
      <c r="C394" s="6" t="n"/>
      <c r="D394" s="72" t="n"/>
      <c r="E394" s="6" t="n"/>
      <c r="F394" s="72" t="n"/>
      <c r="G394" s="6" t="n"/>
      <c r="H394" s="6" t="n"/>
      <c r="I394" s="6" t="n"/>
      <c r="J394" s="6" t="n"/>
      <c r="K394" s="6" t="n"/>
      <c r="L394" s="72" t="n"/>
      <c r="M394" s="6" t="n"/>
      <c r="N394" s="6" t="n"/>
      <c r="O394" s="6" t="n"/>
      <c r="P394" s="73" t="n"/>
    </row>
    <row r="395" ht="15.75" customHeight="1" s="271">
      <c r="A395" s="1" t="n"/>
      <c r="B395" s="14" t="n"/>
      <c r="C395" s="6" t="n"/>
      <c r="D395" s="72" t="n"/>
      <c r="E395" s="6" t="n"/>
      <c r="F395" s="72" t="n"/>
      <c r="G395" s="6" t="n"/>
      <c r="H395" s="6" t="n"/>
      <c r="I395" s="6" t="n"/>
      <c r="J395" s="6" t="n"/>
      <c r="K395" s="6" t="n"/>
      <c r="L395" s="72" t="n"/>
      <c r="M395" s="6" t="n"/>
      <c r="N395" s="6" t="n"/>
      <c r="O395" s="6" t="n"/>
      <c r="P395" s="73" t="n"/>
    </row>
    <row r="396" ht="15.75" customHeight="1" s="271">
      <c r="A396" s="1" t="n"/>
      <c r="B396" s="14" t="n"/>
      <c r="C396" s="6" t="n"/>
      <c r="D396" s="72" t="n"/>
      <c r="E396" s="6" t="n"/>
      <c r="F396" s="72" t="n"/>
      <c r="G396" s="6" t="n"/>
      <c r="H396" s="6" t="n"/>
      <c r="I396" s="6" t="n"/>
      <c r="J396" s="6" t="n"/>
      <c r="K396" s="6" t="n"/>
      <c r="L396" s="72" t="n"/>
      <c r="M396" s="6" t="n"/>
      <c r="N396" s="6" t="n"/>
      <c r="O396" s="6" t="n"/>
      <c r="P396" s="73" t="n"/>
    </row>
    <row r="397" ht="15.75" customHeight="1" s="271">
      <c r="A397" s="1" t="n"/>
      <c r="B397" s="14" t="n"/>
      <c r="C397" s="6" t="n"/>
      <c r="D397" s="72" t="n"/>
      <c r="E397" s="6" t="n"/>
      <c r="F397" s="72" t="n"/>
      <c r="G397" s="6" t="n"/>
      <c r="H397" s="6" t="n"/>
      <c r="I397" s="6" t="n"/>
      <c r="J397" s="6" t="n"/>
      <c r="K397" s="6" t="n"/>
      <c r="L397" s="72" t="n"/>
      <c r="M397" s="6" t="n"/>
      <c r="N397" s="6" t="n"/>
      <c r="O397" s="6" t="n"/>
      <c r="P397" s="73" t="n"/>
    </row>
    <row r="398" ht="15.75" customHeight="1" s="271">
      <c r="A398" s="1" t="n"/>
      <c r="B398" s="14" t="n"/>
      <c r="C398" s="6" t="n"/>
      <c r="D398" s="72" t="n"/>
      <c r="E398" s="6" t="n"/>
      <c r="F398" s="72" t="n"/>
      <c r="G398" s="6" t="n"/>
      <c r="H398" s="6" t="n"/>
      <c r="I398" s="6" t="n"/>
      <c r="J398" s="6" t="n"/>
      <c r="K398" s="6" t="n"/>
      <c r="L398" s="72" t="n"/>
      <c r="M398" s="6" t="n"/>
      <c r="N398" s="6" t="n"/>
      <c r="O398" s="6" t="n"/>
      <c r="P398" s="73" t="n"/>
    </row>
    <row r="399" ht="15.75" customHeight="1" s="271">
      <c r="A399" s="1" t="n"/>
      <c r="B399" s="14" t="n"/>
      <c r="C399" s="6" t="n"/>
      <c r="D399" s="72" t="n"/>
      <c r="E399" s="6" t="n"/>
      <c r="F399" s="72" t="n"/>
      <c r="G399" s="6" t="n"/>
      <c r="H399" s="6" t="n"/>
      <c r="I399" s="6" t="n"/>
      <c r="J399" s="6" t="n"/>
      <c r="K399" s="6" t="n"/>
      <c r="L399" s="72" t="n"/>
      <c r="M399" s="6" t="n"/>
      <c r="N399" s="6" t="n"/>
      <c r="O399" s="6" t="n"/>
      <c r="P399" s="73" t="n"/>
    </row>
    <row r="400" ht="15.75" customHeight="1" s="271">
      <c r="A400" s="1" t="n"/>
      <c r="B400" s="14" t="n"/>
      <c r="C400" s="6" t="n"/>
      <c r="D400" s="72" t="n"/>
      <c r="E400" s="6" t="n"/>
      <c r="F400" s="72" t="n"/>
      <c r="G400" s="6" t="n"/>
      <c r="H400" s="6" t="n"/>
      <c r="I400" s="6" t="n"/>
      <c r="J400" s="6" t="n"/>
      <c r="K400" s="6" t="n"/>
      <c r="L400" s="72" t="n"/>
      <c r="M400" s="6" t="n"/>
      <c r="N400" s="6" t="n"/>
      <c r="O400" s="6" t="n"/>
      <c r="P400" s="73" t="n"/>
    </row>
    <row r="401" ht="15.75" customHeight="1" s="271">
      <c r="A401" s="1" t="n"/>
      <c r="B401" s="14" t="n"/>
      <c r="C401" s="6" t="n"/>
      <c r="D401" s="72" t="n"/>
      <c r="E401" s="6" t="n"/>
      <c r="F401" s="72" t="n"/>
      <c r="G401" s="6" t="n"/>
      <c r="H401" s="6" t="n"/>
      <c r="I401" s="6" t="n"/>
      <c r="J401" s="6" t="n"/>
      <c r="K401" s="6" t="n"/>
      <c r="L401" s="72" t="n"/>
      <c r="M401" s="6" t="n"/>
      <c r="N401" s="6" t="n"/>
      <c r="O401" s="6" t="n"/>
      <c r="P401" s="73" t="n"/>
    </row>
    <row r="402" ht="15.75" customHeight="1" s="271">
      <c r="A402" s="1" t="n"/>
      <c r="B402" s="14" t="n"/>
      <c r="C402" s="6" t="n"/>
      <c r="D402" s="72" t="n"/>
      <c r="E402" s="6" t="n"/>
      <c r="F402" s="72" t="n"/>
      <c r="G402" s="6" t="n"/>
      <c r="H402" s="6" t="n"/>
      <c r="I402" s="6" t="n"/>
      <c r="J402" s="6" t="n"/>
      <c r="K402" s="6" t="n"/>
      <c r="L402" s="72" t="n"/>
      <c r="M402" s="6" t="n"/>
      <c r="N402" s="6" t="n"/>
      <c r="O402" s="6" t="n"/>
      <c r="P402" s="73" t="n"/>
    </row>
    <row r="403" ht="15.75" customHeight="1" s="271">
      <c r="A403" s="1" t="n"/>
      <c r="B403" s="14" t="n"/>
      <c r="C403" s="6" t="n"/>
      <c r="D403" s="72" t="n"/>
      <c r="E403" s="6" t="n"/>
      <c r="F403" s="72" t="n"/>
      <c r="G403" s="6" t="n"/>
      <c r="H403" s="6" t="n"/>
      <c r="I403" s="6" t="n"/>
      <c r="J403" s="6" t="n"/>
      <c r="K403" s="6" t="n"/>
      <c r="L403" s="72" t="n"/>
      <c r="M403" s="6" t="n"/>
      <c r="N403" s="6" t="n"/>
      <c r="O403" s="6" t="n"/>
      <c r="P403" s="73" t="n"/>
    </row>
    <row r="404" ht="15.75" customHeight="1" s="271">
      <c r="A404" s="1" t="n"/>
      <c r="B404" s="14" t="n"/>
      <c r="C404" s="6" t="n"/>
      <c r="D404" s="72" t="n"/>
      <c r="E404" s="6" t="n"/>
      <c r="F404" s="72" t="n"/>
      <c r="G404" s="6" t="n"/>
      <c r="H404" s="6" t="n"/>
      <c r="I404" s="6" t="n"/>
      <c r="J404" s="6" t="n"/>
      <c r="K404" s="6" t="n"/>
      <c r="L404" s="72" t="n"/>
      <c r="M404" s="6" t="n"/>
      <c r="N404" s="6" t="n"/>
      <c r="O404" s="6" t="n"/>
      <c r="P404" s="73" t="n"/>
    </row>
    <row r="405" ht="15.75" customHeight="1" s="271">
      <c r="A405" s="1" t="n"/>
      <c r="B405" s="14" t="n"/>
      <c r="C405" s="6" t="n"/>
      <c r="D405" s="72" t="n"/>
      <c r="E405" s="6" t="n"/>
      <c r="F405" s="72" t="n"/>
      <c r="G405" s="6" t="n"/>
      <c r="H405" s="6" t="n"/>
      <c r="I405" s="6" t="n"/>
      <c r="J405" s="6" t="n"/>
      <c r="K405" s="6" t="n"/>
      <c r="L405" s="72" t="n"/>
      <c r="M405" s="6" t="n"/>
      <c r="N405" s="6" t="n"/>
      <c r="O405" s="6" t="n"/>
      <c r="P405" s="73" t="n"/>
    </row>
    <row r="406" ht="15.75" customHeight="1" s="271">
      <c r="A406" s="1" t="n"/>
      <c r="B406" s="14" t="n"/>
      <c r="C406" s="6" t="n"/>
      <c r="D406" s="72" t="n"/>
      <c r="E406" s="6" t="n"/>
      <c r="F406" s="72" t="n"/>
      <c r="G406" s="6" t="n"/>
      <c r="H406" s="6" t="n"/>
      <c r="I406" s="6" t="n"/>
      <c r="J406" s="6" t="n"/>
      <c r="K406" s="6" t="n"/>
      <c r="L406" s="72" t="n"/>
      <c r="M406" s="6" t="n"/>
      <c r="N406" s="6" t="n"/>
      <c r="O406" s="6" t="n"/>
      <c r="P406" s="73" t="n"/>
    </row>
    <row r="407" ht="15.75" customHeight="1" s="271">
      <c r="A407" s="1" t="n"/>
      <c r="B407" s="14" t="n"/>
      <c r="C407" s="6" t="n"/>
      <c r="D407" s="72" t="n"/>
      <c r="E407" s="6" t="n"/>
      <c r="F407" s="72" t="n"/>
      <c r="G407" s="6" t="n"/>
      <c r="H407" s="6" t="n"/>
      <c r="I407" s="6" t="n"/>
      <c r="J407" s="6" t="n"/>
      <c r="K407" s="6" t="n"/>
      <c r="L407" s="72" t="n"/>
      <c r="M407" s="6" t="n"/>
      <c r="N407" s="6" t="n"/>
      <c r="O407" s="6" t="n"/>
      <c r="P407" s="73" t="n"/>
    </row>
    <row r="408" ht="15.75" customHeight="1" s="271">
      <c r="A408" s="1" t="n"/>
      <c r="B408" s="14" t="n"/>
      <c r="C408" s="6" t="n"/>
      <c r="D408" s="72" t="n"/>
      <c r="E408" s="6" t="n"/>
      <c r="F408" s="72" t="n"/>
      <c r="G408" s="6" t="n"/>
      <c r="H408" s="6" t="n"/>
      <c r="I408" s="6" t="n"/>
      <c r="J408" s="6" t="n"/>
      <c r="K408" s="6" t="n"/>
      <c r="L408" s="72" t="n"/>
      <c r="M408" s="6" t="n"/>
      <c r="N408" s="6" t="n"/>
      <c r="O408" s="6" t="n"/>
      <c r="P408" s="73" t="n"/>
    </row>
    <row r="409" ht="15.75" customHeight="1" s="271">
      <c r="A409" s="1" t="n"/>
      <c r="B409" s="14" t="n"/>
      <c r="C409" s="6" t="n"/>
      <c r="D409" s="72" t="n"/>
      <c r="E409" s="6" t="n"/>
      <c r="F409" s="72" t="n"/>
      <c r="G409" s="6" t="n"/>
      <c r="H409" s="6" t="n"/>
      <c r="I409" s="6" t="n"/>
      <c r="J409" s="6" t="n"/>
      <c r="K409" s="6" t="n"/>
      <c r="L409" s="72" t="n"/>
      <c r="M409" s="6" t="n"/>
      <c r="N409" s="6" t="n"/>
      <c r="O409" s="6" t="n"/>
      <c r="P409" s="73" t="n"/>
    </row>
    <row r="410" ht="15.75" customHeight="1" s="271">
      <c r="A410" s="1" t="n"/>
      <c r="B410" s="14" t="n"/>
      <c r="C410" s="6" t="n"/>
      <c r="D410" s="72" t="n"/>
      <c r="E410" s="6" t="n"/>
      <c r="F410" s="72" t="n"/>
      <c r="G410" s="6" t="n"/>
      <c r="H410" s="6" t="n"/>
      <c r="I410" s="6" t="n"/>
      <c r="J410" s="6" t="n"/>
      <c r="K410" s="6" t="n"/>
      <c r="L410" s="72" t="n"/>
      <c r="M410" s="6" t="n"/>
      <c r="N410" s="6" t="n"/>
      <c r="O410" s="6" t="n"/>
      <c r="P410" s="73" t="n"/>
    </row>
    <row r="411" ht="15.75" customHeight="1" s="271">
      <c r="A411" s="1" t="n"/>
      <c r="B411" s="14" t="n"/>
      <c r="C411" s="6" t="n"/>
      <c r="D411" s="72" t="n"/>
      <c r="E411" s="6" t="n"/>
      <c r="F411" s="72" t="n"/>
      <c r="G411" s="6" t="n"/>
      <c r="H411" s="6" t="n"/>
      <c r="I411" s="6" t="n"/>
      <c r="J411" s="6" t="n"/>
      <c r="K411" s="6" t="n"/>
      <c r="L411" s="72" t="n"/>
      <c r="M411" s="6" t="n"/>
      <c r="N411" s="6" t="n"/>
      <c r="O411" s="6" t="n"/>
      <c r="P411" s="73" t="n"/>
    </row>
    <row r="412" ht="15.75" customHeight="1" s="271">
      <c r="A412" s="1" t="n"/>
      <c r="B412" s="14" t="n"/>
      <c r="C412" s="6" t="n"/>
      <c r="D412" s="72" t="n"/>
      <c r="E412" s="6" t="n"/>
      <c r="F412" s="72" t="n"/>
      <c r="G412" s="6" t="n"/>
      <c r="H412" s="6" t="n"/>
      <c r="I412" s="6" t="n"/>
      <c r="J412" s="6" t="n"/>
      <c r="K412" s="6" t="n"/>
      <c r="L412" s="72" t="n"/>
      <c r="M412" s="6" t="n"/>
      <c r="N412" s="6" t="n"/>
      <c r="O412" s="6" t="n"/>
      <c r="P412" s="73" t="n"/>
    </row>
    <row r="413" ht="15.75" customHeight="1" s="271">
      <c r="A413" s="1" t="n"/>
      <c r="B413" s="14" t="n"/>
      <c r="C413" s="6" t="n"/>
      <c r="D413" s="72" t="n"/>
      <c r="E413" s="6" t="n"/>
      <c r="F413" s="72" t="n"/>
      <c r="G413" s="6" t="n"/>
      <c r="H413" s="6" t="n"/>
      <c r="I413" s="6" t="n"/>
      <c r="J413" s="6" t="n"/>
      <c r="K413" s="6" t="n"/>
      <c r="L413" s="72" t="n"/>
      <c r="M413" s="6" t="n"/>
      <c r="N413" s="6" t="n"/>
      <c r="O413" s="6" t="n"/>
      <c r="P413" s="73" t="n"/>
    </row>
    <row r="414" ht="15.75" customHeight="1" s="271">
      <c r="A414" s="1" t="n"/>
      <c r="B414" s="14" t="n"/>
      <c r="C414" s="6" t="n"/>
      <c r="D414" s="72" t="n"/>
      <c r="E414" s="6" t="n"/>
      <c r="F414" s="72" t="n"/>
      <c r="G414" s="6" t="n"/>
      <c r="H414" s="6" t="n"/>
      <c r="I414" s="6" t="n"/>
      <c r="J414" s="6" t="n"/>
      <c r="K414" s="6" t="n"/>
      <c r="L414" s="72" t="n"/>
      <c r="M414" s="6" t="n"/>
      <c r="N414" s="6" t="n"/>
      <c r="O414" s="6" t="n"/>
      <c r="P414" s="73" t="n"/>
    </row>
    <row r="415" ht="15.75" customHeight="1" s="271">
      <c r="A415" s="1" t="n"/>
      <c r="B415" s="14" t="n"/>
      <c r="C415" s="6" t="n"/>
      <c r="D415" s="72" t="n"/>
      <c r="E415" s="6" t="n"/>
      <c r="F415" s="72" t="n"/>
      <c r="G415" s="6" t="n"/>
      <c r="H415" s="6" t="n"/>
      <c r="I415" s="6" t="n"/>
      <c r="J415" s="6" t="n"/>
      <c r="K415" s="6" t="n"/>
      <c r="L415" s="72" t="n"/>
      <c r="M415" s="6" t="n"/>
      <c r="N415" s="6" t="n"/>
      <c r="O415" s="6" t="n"/>
      <c r="P415" s="73" t="n"/>
    </row>
    <row r="416" ht="15.75" customHeight="1" s="271">
      <c r="A416" s="1" t="n"/>
      <c r="B416" s="14" t="n"/>
      <c r="C416" s="6" t="n"/>
      <c r="D416" s="72" t="n"/>
      <c r="E416" s="6" t="n"/>
      <c r="F416" s="72" t="n"/>
      <c r="G416" s="6" t="n"/>
      <c r="H416" s="6" t="n"/>
      <c r="I416" s="6" t="n"/>
      <c r="J416" s="6" t="n"/>
      <c r="K416" s="6" t="n"/>
      <c r="L416" s="72" t="n"/>
      <c r="M416" s="6" t="n"/>
      <c r="N416" s="6" t="n"/>
      <c r="O416" s="6" t="n"/>
      <c r="P416" s="73" t="n"/>
    </row>
    <row r="417" ht="15.75" customHeight="1" s="271">
      <c r="A417" s="1" t="n"/>
      <c r="B417" s="14" t="n"/>
      <c r="C417" s="6" t="n"/>
      <c r="D417" s="72" t="n"/>
      <c r="E417" s="6" t="n"/>
      <c r="F417" s="72" t="n"/>
      <c r="G417" s="6" t="n"/>
      <c r="H417" s="6" t="n"/>
      <c r="I417" s="6" t="n"/>
      <c r="J417" s="6" t="n"/>
      <c r="K417" s="6" t="n"/>
      <c r="L417" s="72" t="n"/>
      <c r="M417" s="6" t="n"/>
      <c r="N417" s="6" t="n"/>
      <c r="O417" s="6" t="n"/>
      <c r="P417" s="73" t="n"/>
    </row>
    <row r="418" ht="15.75" customHeight="1" s="271">
      <c r="A418" s="1" t="n"/>
      <c r="B418" s="14" t="n"/>
      <c r="C418" s="6" t="n"/>
      <c r="D418" s="72" t="n"/>
      <c r="E418" s="6" t="n"/>
      <c r="F418" s="72" t="n"/>
      <c r="G418" s="6" t="n"/>
      <c r="H418" s="6" t="n"/>
      <c r="I418" s="6" t="n"/>
      <c r="J418" s="6" t="n"/>
      <c r="K418" s="6" t="n"/>
      <c r="L418" s="72" t="n"/>
      <c r="M418" s="6" t="n"/>
      <c r="N418" s="6" t="n"/>
      <c r="O418" s="6" t="n"/>
      <c r="P418" s="73" t="n"/>
    </row>
    <row r="419" ht="15.75" customHeight="1" s="271">
      <c r="A419" s="1" t="n"/>
      <c r="B419" s="14" t="n"/>
      <c r="C419" s="6" t="n"/>
      <c r="D419" s="72" t="n"/>
      <c r="E419" s="6" t="n"/>
      <c r="F419" s="72" t="n"/>
      <c r="G419" s="6" t="n"/>
      <c r="H419" s="6" t="n"/>
      <c r="I419" s="6" t="n"/>
      <c r="J419" s="6" t="n"/>
      <c r="K419" s="6" t="n"/>
      <c r="L419" s="72" t="n"/>
      <c r="M419" s="6" t="n"/>
      <c r="N419" s="6" t="n"/>
      <c r="O419" s="6" t="n"/>
      <c r="P419" s="73" t="n"/>
    </row>
    <row r="420" ht="15.75" customHeight="1" s="271">
      <c r="A420" s="1" t="n"/>
      <c r="B420" s="14" t="n"/>
      <c r="C420" s="6" t="n"/>
      <c r="D420" s="72" t="n"/>
      <c r="E420" s="6" t="n"/>
      <c r="F420" s="72" t="n"/>
      <c r="G420" s="6" t="n"/>
      <c r="H420" s="6" t="n"/>
      <c r="I420" s="6" t="n"/>
      <c r="J420" s="6" t="n"/>
      <c r="K420" s="6" t="n"/>
      <c r="L420" s="72" t="n"/>
      <c r="M420" s="6" t="n"/>
      <c r="N420" s="6" t="n"/>
      <c r="O420" s="6" t="n"/>
      <c r="P420" s="73" t="n"/>
    </row>
    <row r="421" ht="15.75" customHeight="1" s="271">
      <c r="A421" s="1" t="n"/>
      <c r="B421" s="14" t="n"/>
      <c r="C421" s="6" t="n"/>
      <c r="D421" s="72" t="n"/>
      <c r="E421" s="6" t="n"/>
      <c r="F421" s="72" t="n"/>
      <c r="G421" s="6" t="n"/>
      <c r="H421" s="6" t="n"/>
      <c r="I421" s="6" t="n"/>
      <c r="J421" s="6" t="n"/>
      <c r="K421" s="6" t="n"/>
      <c r="L421" s="72" t="n"/>
      <c r="M421" s="6" t="n"/>
      <c r="N421" s="6" t="n"/>
      <c r="O421" s="6" t="n"/>
      <c r="P421" s="73" t="n"/>
    </row>
    <row r="422" ht="15.75" customHeight="1" s="271">
      <c r="A422" s="1" t="n"/>
      <c r="B422" s="14" t="n"/>
      <c r="C422" s="6" t="n"/>
      <c r="D422" s="72" t="n"/>
      <c r="E422" s="6" t="n"/>
      <c r="F422" s="72" t="n"/>
      <c r="G422" s="6" t="n"/>
      <c r="H422" s="6" t="n"/>
      <c r="I422" s="6" t="n"/>
      <c r="J422" s="6" t="n"/>
      <c r="K422" s="6" t="n"/>
      <c r="L422" s="72" t="n"/>
      <c r="M422" s="6" t="n"/>
      <c r="N422" s="6" t="n"/>
      <c r="O422" s="6" t="n"/>
      <c r="P422" s="73" t="n"/>
    </row>
    <row r="423" ht="15.75" customHeight="1" s="271">
      <c r="A423" s="1" t="n"/>
      <c r="B423" s="14" t="n"/>
      <c r="C423" s="6" t="n"/>
      <c r="D423" s="72" t="n"/>
      <c r="E423" s="6" t="n"/>
      <c r="F423" s="72" t="n"/>
      <c r="G423" s="6" t="n"/>
      <c r="H423" s="6" t="n"/>
      <c r="I423" s="6" t="n"/>
      <c r="J423" s="6" t="n"/>
      <c r="K423" s="6" t="n"/>
      <c r="L423" s="72" t="n"/>
      <c r="M423" s="6" t="n"/>
      <c r="N423" s="6" t="n"/>
      <c r="O423" s="6" t="n"/>
      <c r="P423" s="73" t="n"/>
    </row>
    <row r="424" ht="15.75" customHeight="1" s="271">
      <c r="A424" s="1" t="n"/>
      <c r="B424" s="14" t="n"/>
      <c r="C424" s="6" t="n"/>
      <c r="D424" s="72" t="n"/>
      <c r="E424" s="6" t="n"/>
      <c r="F424" s="72" t="n"/>
      <c r="G424" s="6" t="n"/>
      <c r="H424" s="6" t="n"/>
      <c r="I424" s="6" t="n"/>
      <c r="J424" s="6" t="n"/>
      <c r="K424" s="6" t="n"/>
      <c r="L424" s="72" t="n"/>
      <c r="M424" s="6" t="n"/>
      <c r="N424" s="6" t="n"/>
      <c r="O424" s="6" t="n"/>
      <c r="P424" s="73" t="n"/>
    </row>
    <row r="425" ht="15.75" customHeight="1" s="271">
      <c r="A425" s="1" t="n"/>
      <c r="B425" s="14" t="n"/>
      <c r="C425" s="6" t="n"/>
      <c r="D425" s="72" t="n"/>
      <c r="E425" s="6" t="n"/>
      <c r="F425" s="72" t="n"/>
      <c r="G425" s="6" t="n"/>
      <c r="H425" s="6" t="n"/>
      <c r="I425" s="6" t="n"/>
      <c r="J425" s="6" t="n"/>
      <c r="K425" s="6" t="n"/>
      <c r="L425" s="72" t="n"/>
      <c r="M425" s="6" t="n"/>
      <c r="N425" s="6" t="n"/>
      <c r="O425" s="6" t="n"/>
      <c r="P425" s="73" t="n"/>
    </row>
    <row r="426" ht="15.75" customHeight="1" s="271">
      <c r="A426" s="1" t="n"/>
      <c r="B426" s="14" t="n"/>
      <c r="C426" s="6" t="n"/>
      <c r="D426" s="72" t="n"/>
      <c r="E426" s="6" t="n"/>
      <c r="F426" s="72" t="n"/>
      <c r="G426" s="6" t="n"/>
      <c r="H426" s="6" t="n"/>
      <c r="I426" s="6" t="n"/>
      <c r="J426" s="6" t="n"/>
      <c r="K426" s="6" t="n"/>
      <c r="L426" s="72" t="n"/>
      <c r="M426" s="6" t="n"/>
      <c r="N426" s="6" t="n"/>
      <c r="O426" s="6" t="n"/>
      <c r="P426" s="73" t="n"/>
    </row>
    <row r="427" ht="15.75" customHeight="1" s="271">
      <c r="A427" s="1" t="n"/>
      <c r="B427" s="14" t="n"/>
      <c r="C427" s="6" t="n"/>
      <c r="D427" s="72" t="n"/>
      <c r="E427" s="6" t="n"/>
      <c r="F427" s="72" t="n"/>
      <c r="G427" s="6" t="n"/>
      <c r="H427" s="6" t="n"/>
      <c r="I427" s="6" t="n"/>
      <c r="J427" s="6" t="n"/>
      <c r="K427" s="6" t="n"/>
      <c r="L427" s="72" t="n"/>
      <c r="M427" s="6" t="n"/>
      <c r="N427" s="6" t="n"/>
      <c r="O427" s="6" t="n"/>
      <c r="P427" s="73" t="n"/>
    </row>
    <row r="428" ht="15.75" customHeight="1" s="271">
      <c r="A428" s="1" t="n"/>
      <c r="B428" s="14" t="n"/>
      <c r="C428" s="6" t="n"/>
      <c r="D428" s="72" t="n"/>
      <c r="E428" s="6" t="n"/>
      <c r="F428" s="72" t="n"/>
      <c r="G428" s="6" t="n"/>
      <c r="H428" s="6" t="n"/>
      <c r="I428" s="6" t="n"/>
      <c r="J428" s="6" t="n"/>
      <c r="K428" s="6" t="n"/>
      <c r="L428" s="72" t="n"/>
      <c r="M428" s="6" t="n"/>
      <c r="N428" s="6" t="n"/>
      <c r="O428" s="6" t="n"/>
      <c r="P428" s="73" t="n"/>
    </row>
    <row r="429" ht="15.75" customHeight="1" s="271">
      <c r="A429" s="1" t="n"/>
      <c r="B429" s="14" t="n"/>
      <c r="C429" s="6" t="n"/>
      <c r="D429" s="72" t="n"/>
      <c r="E429" s="6" t="n"/>
      <c r="F429" s="72" t="n"/>
      <c r="G429" s="6" t="n"/>
      <c r="H429" s="6" t="n"/>
      <c r="I429" s="6" t="n"/>
      <c r="J429" s="6" t="n"/>
      <c r="K429" s="6" t="n"/>
      <c r="L429" s="72" t="n"/>
      <c r="M429" s="6" t="n"/>
      <c r="N429" s="6" t="n"/>
      <c r="O429" s="6" t="n"/>
      <c r="P429" s="73" t="n"/>
    </row>
    <row r="430" ht="15.75" customHeight="1" s="271">
      <c r="A430" s="1" t="n"/>
      <c r="B430" s="14" t="n"/>
      <c r="C430" s="6" t="n"/>
      <c r="D430" s="72" t="n"/>
      <c r="E430" s="6" t="n"/>
      <c r="F430" s="72" t="n"/>
      <c r="G430" s="6" t="n"/>
      <c r="H430" s="6" t="n"/>
      <c r="I430" s="6" t="n"/>
      <c r="J430" s="6" t="n"/>
      <c r="K430" s="6" t="n"/>
      <c r="L430" s="72" t="n"/>
      <c r="M430" s="6" t="n"/>
      <c r="N430" s="6" t="n"/>
      <c r="O430" s="6" t="n"/>
      <c r="P430" s="73" t="n"/>
    </row>
    <row r="431" ht="15.75" customHeight="1" s="271">
      <c r="A431" s="1" t="n"/>
      <c r="B431" s="14" t="n"/>
      <c r="C431" s="6" t="n"/>
      <c r="D431" s="72" t="n"/>
      <c r="E431" s="6" t="n"/>
      <c r="F431" s="72" t="n"/>
      <c r="G431" s="6" t="n"/>
      <c r="H431" s="6" t="n"/>
      <c r="I431" s="6" t="n"/>
      <c r="J431" s="6" t="n"/>
      <c r="K431" s="6" t="n"/>
      <c r="L431" s="72" t="n"/>
      <c r="M431" s="6" t="n"/>
      <c r="N431" s="6" t="n"/>
      <c r="O431" s="6" t="n"/>
      <c r="P431" s="73" t="n"/>
    </row>
    <row r="432" ht="15.75" customHeight="1" s="271">
      <c r="A432" s="1" t="n"/>
      <c r="B432" s="14" t="n"/>
      <c r="C432" s="6" t="n"/>
      <c r="D432" s="72" t="n"/>
      <c r="E432" s="6" t="n"/>
      <c r="F432" s="72" t="n"/>
      <c r="G432" s="6" t="n"/>
      <c r="H432" s="6" t="n"/>
      <c r="I432" s="6" t="n"/>
      <c r="J432" s="6" t="n"/>
      <c r="K432" s="6" t="n"/>
      <c r="L432" s="72" t="n"/>
      <c r="M432" s="6" t="n"/>
      <c r="N432" s="6" t="n"/>
      <c r="O432" s="6" t="n"/>
      <c r="P432" s="73" t="n"/>
    </row>
    <row r="433" ht="15.75" customHeight="1" s="271">
      <c r="A433" s="1" t="n"/>
      <c r="B433" s="14" t="n"/>
      <c r="C433" s="6" t="n"/>
      <c r="D433" s="72" t="n"/>
      <c r="E433" s="6" t="n"/>
      <c r="F433" s="72" t="n"/>
      <c r="G433" s="6" t="n"/>
      <c r="H433" s="6" t="n"/>
      <c r="I433" s="6" t="n"/>
      <c r="J433" s="6" t="n"/>
      <c r="K433" s="6" t="n"/>
      <c r="L433" s="72" t="n"/>
      <c r="M433" s="6" t="n"/>
      <c r="N433" s="6" t="n"/>
      <c r="O433" s="6" t="n"/>
      <c r="P433" s="73" t="n"/>
    </row>
    <row r="434" ht="15.75" customHeight="1" s="271">
      <c r="A434" s="1" t="n"/>
      <c r="B434" s="14" t="n"/>
      <c r="C434" s="6" t="n"/>
      <c r="D434" s="72" t="n"/>
      <c r="E434" s="6" t="n"/>
      <c r="F434" s="72" t="n"/>
      <c r="G434" s="6" t="n"/>
      <c r="H434" s="6" t="n"/>
      <c r="I434" s="6" t="n"/>
      <c r="J434" s="6" t="n"/>
      <c r="K434" s="6" t="n"/>
      <c r="L434" s="72" t="n"/>
      <c r="M434" s="6" t="n"/>
      <c r="N434" s="6" t="n"/>
      <c r="O434" s="6" t="n"/>
      <c r="P434" s="73" t="n"/>
    </row>
    <row r="435" ht="15.75" customHeight="1" s="271">
      <c r="A435" s="1" t="n"/>
      <c r="B435" s="14" t="n"/>
      <c r="C435" s="6" t="n"/>
      <c r="D435" s="72" t="n"/>
      <c r="E435" s="6" t="n"/>
      <c r="F435" s="72" t="n"/>
      <c r="G435" s="6" t="n"/>
      <c r="H435" s="6" t="n"/>
      <c r="I435" s="6" t="n"/>
      <c r="J435" s="6" t="n"/>
      <c r="K435" s="6" t="n"/>
      <c r="L435" s="72" t="n"/>
      <c r="M435" s="6" t="n"/>
      <c r="N435" s="6" t="n"/>
      <c r="O435" s="6" t="n"/>
      <c r="P435" s="73" t="n"/>
    </row>
    <row r="436" ht="15.75" customHeight="1" s="271">
      <c r="A436" s="1" t="n"/>
      <c r="B436" s="14" t="n"/>
      <c r="C436" s="6" t="n"/>
      <c r="D436" s="72" t="n"/>
      <c r="E436" s="6" t="n"/>
      <c r="F436" s="72" t="n"/>
      <c r="G436" s="6" t="n"/>
      <c r="H436" s="6" t="n"/>
      <c r="I436" s="6" t="n"/>
      <c r="J436" s="6" t="n"/>
      <c r="K436" s="6" t="n"/>
      <c r="L436" s="72" t="n"/>
      <c r="M436" s="6" t="n"/>
      <c r="N436" s="6" t="n"/>
      <c r="O436" s="6" t="n"/>
      <c r="P436" s="73" t="n"/>
    </row>
    <row r="437" ht="15.75" customHeight="1" s="271">
      <c r="A437" s="1" t="n"/>
      <c r="B437" s="14" t="n"/>
      <c r="C437" s="6" t="n"/>
      <c r="D437" s="72" t="n"/>
      <c r="E437" s="6" t="n"/>
      <c r="F437" s="72" t="n"/>
      <c r="G437" s="6" t="n"/>
      <c r="H437" s="6" t="n"/>
      <c r="I437" s="6" t="n"/>
      <c r="J437" s="6" t="n"/>
      <c r="K437" s="6" t="n"/>
      <c r="L437" s="72" t="n"/>
      <c r="M437" s="6" t="n"/>
      <c r="N437" s="6" t="n"/>
      <c r="O437" s="6" t="n"/>
      <c r="P437" s="73" t="n"/>
    </row>
    <row r="438" ht="15.75" customHeight="1" s="271">
      <c r="A438" s="1" t="n"/>
      <c r="B438" s="14" t="n"/>
      <c r="C438" s="6" t="n"/>
      <c r="D438" s="72" t="n"/>
      <c r="E438" s="6" t="n"/>
      <c r="F438" s="72" t="n"/>
      <c r="G438" s="6" t="n"/>
      <c r="H438" s="6" t="n"/>
      <c r="I438" s="6" t="n"/>
      <c r="J438" s="6" t="n"/>
      <c r="K438" s="6" t="n"/>
      <c r="L438" s="72" t="n"/>
      <c r="M438" s="6" t="n"/>
      <c r="N438" s="6" t="n"/>
      <c r="O438" s="6" t="n"/>
      <c r="P438" s="73" t="n"/>
    </row>
    <row r="439" ht="15.75" customHeight="1" s="271">
      <c r="A439" s="1" t="n"/>
      <c r="B439" s="14" t="n"/>
      <c r="C439" s="6" t="n"/>
      <c r="D439" s="72" t="n"/>
      <c r="E439" s="6" t="n"/>
      <c r="F439" s="72" t="n"/>
      <c r="G439" s="6" t="n"/>
      <c r="H439" s="6" t="n"/>
      <c r="I439" s="6" t="n"/>
      <c r="J439" s="6" t="n"/>
      <c r="K439" s="6" t="n"/>
      <c r="L439" s="72" t="n"/>
      <c r="M439" s="6" t="n"/>
      <c r="N439" s="6" t="n"/>
      <c r="O439" s="6" t="n"/>
      <c r="P439" s="73" t="n"/>
    </row>
    <row r="440" ht="15.75" customHeight="1" s="271">
      <c r="A440" s="1" t="n"/>
      <c r="B440" s="14" t="n"/>
      <c r="C440" s="6" t="n"/>
      <c r="D440" s="72" t="n"/>
      <c r="E440" s="6" t="n"/>
      <c r="F440" s="72" t="n"/>
      <c r="G440" s="6" t="n"/>
      <c r="H440" s="6" t="n"/>
      <c r="I440" s="6" t="n"/>
      <c r="J440" s="6" t="n"/>
      <c r="K440" s="6" t="n"/>
      <c r="L440" s="72" t="n"/>
      <c r="M440" s="6" t="n"/>
      <c r="N440" s="6" t="n"/>
      <c r="O440" s="6" t="n"/>
      <c r="P440" s="73" t="n"/>
    </row>
    <row r="441" ht="15.75" customHeight="1" s="271">
      <c r="A441" s="1" t="n"/>
      <c r="B441" s="14" t="n"/>
      <c r="C441" s="6" t="n"/>
      <c r="D441" s="72" t="n"/>
      <c r="E441" s="6" t="n"/>
      <c r="F441" s="72" t="n"/>
      <c r="G441" s="6" t="n"/>
      <c r="H441" s="6" t="n"/>
      <c r="I441" s="6" t="n"/>
      <c r="J441" s="6" t="n"/>
      <c r="K441" s="6" t="n"/>
      <c r="L441" s="72" t="n"/>
      <c r="M441" s="6" t="n"/>
      <c r="N441" s="6" t="n"/>
      <c r="O441" s="6" t="n"/>
      <c r="P441" s="73" t="n"/>
    </row>
    <row r="442" ht="15.75" customHeight="1" s="271">
      <c r="A442" s="1" t="n"/>
      <c r="B442" s="14" t="n"/>
      <c r="C442" s="6" t="n"/>
      <c r="D442" s="72" t="n"/>
      <c r="E442" s="6" t="n"/>
      <c r="F442" s="72" t="n"/>
      <c r="G442" s="6" t="n"/>
      <c r="H442" s="6" t="n"/>
      <c r="I442" s="6" t="n"/>
      <c r="J442" s="6" t="n"/>
      <c r="K442" s="6" t="n"/>
      <c r="L442" s="72" t="n"/>
      <c r="M442" s="6" t="n"/>
      <c r="N442" s="6" t="n"/>
      <c r="O442" s="6" t="n"/>
      <c r="P442" s="73" t="n"/>
    </row>
    <row r="443" ht="15.75" customHeight="1" s="271">
      <c r="A443" s="1" t="n"/>
      <c r="B443" s="14" t="n"/>
      <c r="C443" s="6" t="n"/>
      <c r="D443" s="72" t="n"/>
      <c r="E443" s="6" t="n"/>
      <c r="F443" s="72" t="n"/>
      <c r="G443" s="6" t="n"/>
      <c r="H443" s="6" t="n"/>
      <c r="I443" s="6" t="n"/>
      <c r="J443" s="6" t="n"/>
      <c r="K443" s="6" t="n"/>
      <c r="L443" s="72" t="n"/>
      <c r="M443" s="6" t="n"/>
      <c r="N443" s="6" t="n"/>
      <c r="O443" s="6" t="n"/>
      <c r="P443" s="73" t="n"/>
    </row>
    <row r="444" ht="15.75" customHeight="1" s="271">
      <c r="A444" s="1" t="n"/>
      <c r="B444" s="14" t="n"/>
      <c r="C444" s="6" t="n"/>
      <c r="D444" s="72" t="n"/>
      <c r="E444" s="6" t="n"/>
      <c r="F444" s="72" t="n"/>
      <c r="G444" s="6" t="n"/>
      <c r="H444" s="6" t="n"/>
      <c r="I444" s="6" t="n"/>
      <c r="J444" s="6" t="n"/>
      <c r="K444" s="6" t="n"/>
      <c r="L444" s="72" t="n"/>
      <c r="M444" s="6" t="n"/>
      <c r="N444" s="6" t="n"/>
      <c r="O444" s="6" t="n"/>
      <c r="P444" s="73" t="n"/>
    </row>
    <row r="445" ht="15.75" customHeight="1" s="271">
      <c r="A445" s="1" t="n"/>
      <c r="B445" s="14" t="n"/>
      <c r="C445" s="6" t="n"/>
      <c r="D445" s="72" t="n"/>
      <c r="E445" s="6" t="n"/>
      <c r="F445" s="72" t="n"/>
      <c r="G445" s="6" t="n"/>
      <c r="H445" s="6" t="n"/>
      <c r="I445" s="6" t="n"/>
      <c r="J445" s="6" t="n"/>
      <c r="K445" s="6" t="n"/>
      <c r="L445" s="72" t="n"/>
      <c r="M445" s="6" t="n"/>
      <c r="N445" s="6" t="n"/>
      <c r="O445" s="6" t="n"/>
      <c r="P445" s="73" t="n"/>
    </row>
    <row r="446" ht="15.75" customHeight="1" s="271">
      <c r="A446" s="1" t="n"/>
      <c r="B446" s="14" t="n"/>
      <c r="C446" s="6" t="n"/>
      <c r="D446" s="72" t="n"/>
      <c r="E446" s="6" t="n"/>
      <c r="F446" s="72" t="n"/>
      <c r="G446" s="6" t="n"/>
      <c r="H446" s="6" t="n"/>
      <c r="I446" s="6" t="n"/>
      <c r="J446" s="6" t="n"/>
      <c r="K446" s="6" t="n"/>
      <c r="L446" s="72" t="n"/>
      <c r="M446" s="6" t="n"/>
      <c r="N446" s="6" t="n"/>
      <c r="O446" s="6" t="n"/>
      <c r="P446" s="73" t="n"/>
    </row>
    <row r="447" ht="15.75" customHeight="1" s="271">
      <c r="A447" s="1" t="n"/>
      <c r="B447" s="14" t="n"/>
      <c r="C447" s="6" t="n"/>
      <c r="D447" s="72" t="n"/>
      <c r="E447" s="6" t="n"/>
      <c r="F447" s="72" t="n"/>
      <c r="G447" s="6" t="n"/>
      <c r="H447" s="6" t="n"/>
      <c r="I447" s="6" t="n"/>
      <c r="J447" s="6" t="n"/>
      <c r="K447" s="6" t="n"/>
      <c r="L447" s="72" t="n"/>
      <c r="M447" s="6" t="n"/>
      <c r="N447" s="6" t="n"/>
      <c r="O447" s="6" t="n"/>
      <c r="P447" s="73" t="n"/>
    </row>
    <row r="448" ht="15.75" customHeight="1" s="271">
      <c r="A448" s="1" t="n"/>
      <c r="B448" s="14" t="n"/>
      <c r="C448" s="6" t="n"/>
      <c r="D448" s="72" t="n"/>
      <c r="E448" s="6" t="n"/>
      <c r="F448" s="72" t="n"/>
      <c r="G448" s="6" t="n"/>
      <c r="H448" s="6" t="n"/>
      <c r="I448" s="6" t="n"/>
      <c r="J448" s="6" t="n"/>
      <c r="K448" s="6" t="n"/>
      <c r="L448" s="72" t="n"/>
      <c r="M448" s="6" t="n"/>
      <c r="N448" s="6" t="n"/>
      <c r="O448" s="6" t="n"/>
      <c r="P448" s="73" t="n"/>
    </row>
    <row r="449" ht="15.75" customHeight="1" s="271">
      <c r="A449" s="1" t="n"/>
      <c r="B449" s="14" t="n"/>
      <c r="C449" s="6" t="n"/>
      <c r="D449" s="72" t="n"/>
      <c r="E449" s="6" t="n"/>
      <c r="F449" s="72" t="n"/>
      <c r="G449" s="6" t="n"/>
      <c r="H449" s="6" t="n"/>
      <c r="I449" s="6" t="n"/>
      <c r="J449" s="6" t="n"/>
      <c r="K449" s="6" t="n"/>
      <c r="L449" s="72" t="n"/>
      <c r="M449" s="6" t="n"/>
      <c r="N449" s="6" t="n"/>
      <c r="O449" s="6" t="n"/>
      <c r="P449" s="73" t="n"/>
    </row>
    <row r="450" ht="15.75" customHeight="1" s="271">
      <c r="A450" s="1" t="n"/>
      <c r="B450" s="14" t="n"/>
      <c r="C450" s="6" t="n"/>
      <c r="D450" s="72" t="n"/>
      <c r="E450" s="6" t="n"/>
      <c r="F450" s="72" t="n"/>
      <c r="G450" s="6" t="n"/>
      <c r="H450" s="6" t="n"/>
      <c r="I450" s="6" t="n"/>
      <c r="J450" s="6" t="n"/>
      <c r="K450" s="6" t="n"/>
      <c r="L450" s="72" t="n"/>
      <c r="M450" s="6" t="n"/>
      <c r="N450" s="6" t="n"/>
      <c r="O450" s="6" t="n"/>
      <c r="P450" s="73" t="n"/>
    </row>
    <row r="451" ht="15.75" customHeight="1" s="271">
      <c r="A451" s="1" t="n"/>
      <c r="B451" s="14" t="n"/>
      <c r="C451" s="6" t="n"/>
      <c r="D451" s="72" t="n"/>
      <c r="E451" s="6" t="n"/>
      <c r="F451" s="72" t="n"/>
      <c r="G451" s="6" t="n"/>
      <c r="H451" s="6" t="n"/>
      <c r="I451" s="6" t="n"/>
      <c r="J451" s="6" t="n"/>
      <c r="K451" s="6" t="n"/>
      <c r="L451" s="72" t="n"/>
      <c r="M451" s="6" t="n"/>
      <c r="N451" s="6" t="n"/>
      <c r="O451" s="6" t="n"/>
      <c r="P451" s="73" t="n"/>
    </row>
    <row r="452" ht="15.75" customHeight="1" s="271">
      <c r="A452" s="1" t="n"/>
      <c r="B452" s="14" t="n"/>
      <c r="C452" s="6" t="n"/>
      <c r="D452" s="72" t="n"/>
      <c r="E452" s="6" t="n"/>
      <c r="F452" s="72" t="n"/>
      <c r="G452" s="6" t="n"/>
      <c r="H452" s="6" t="n"/>
      <c r="I452" s="6" t="n"/>
      <c r="J452" s="6" t="n"/>
      <c r="K452" s="6" t="n"/>
      <c r="L452" s="72" t="n"/>
      <c r="M452" s="6" t="n"/>
      <c r="N452" s="6" t="n"/>
      <c r="O452" s="6" t="n"/>
      <c r="P452" s="73" t="n"/>
    </row>
    <row r="453" ht="15.75" customHeight="1" s="271">
      <c r="A453" s="1" t="n"/>
      <c r="B453" s="14" t="n"/>
      <c r="C453" s="6" t="n"/>
      <c r="D453" s="72" t="n"/>
      <c r="E453" s="6" t="n"/>
      <c r="F453" s="72" t="n"/>
      <c r="G453" s="6" t="n"/>
      <c r="H453" s="6" t="n"/>
      <c r="I453" s="6" t="n"/>
      <c r="J453" s="6" t="n"/>
      <c r="K453" s="6" t="n"/>
      <c r="L453" s="72" t="n"/>
      <c r="M453" s="6" t="n"/>
      <c r="N453" s="6" t="n"/>
      <c r="O453" s="6" t="n"/>
      <c r="P453" s="73" t="n"/>
    </row>
    <row r="454" ht="15.75" customHeight="1" s="271">
      <c r="A454" s="1" t="n"/>
      <c r="B454" s="14" t="n"/>
      <c r="C454" s="6" t="n"/>
      <c r="D454" s="72" t="n"/>
      <c r="E454" s="6" t="n"/>
      <c r="F454" s="72" t="n"/>
      <c r="G454" s="6" t="n"/>
      <c r="H454" s="6" t="n"/>
      <c r="I454" s="6" t="n"/>
      <c r="J454" s="6" t="n"/>
      <c r="K454" s="6" t="n"/>
      <c r="L454" s="72" t="n"/>
      <c r="M454" s="6" t="n"/>
      <c r="N454" s="6" t="n"/>
      <c r="O454" s="6" t="n"/>
      <c r="P454" s="73" t="n"/>
    </row>
    <row r="455" ht="15.75" customHeight="1" s="271">
      <c r="A455" s="1" t="n"/>
      <c r="B455" s="14" t="n"/>
      <c r="C455" s="6" t="n"/>
      <c r="D455" s="72" t="n"/>
      <c r="E455" s="6" t="n"/>
      <c r="F455" s="72" t="n"/>
      <c r="G455" s="6" t="n"/>
      <c r="H455" s="6" t="n"/>
      <c r="I455" s="6" t="n"/>
      <c r="J455" s="6" t="n"/>
      <c r="K455" s="6" t="n"/>
      <c r="L455" s="72" t="n"/>
      <c r="M455" s="6" t="n"/>
      <c r="N455" s="6" t="n"/>
      <c r="O455" s="6" t="n"/>
      <c r="P455" s="73" t="n"/>
    </row>
    <row r="456" ht="15.75" customHeight="1" s="271">
      <c r="A456" s="1" t="n"/>
      <c r="B456" s="14" t="n"/>
      <c r="C456" s="6" t="n"/>
      <c r="D456" s="72" t="n"/>
      <c r="E456" s="6" t="n"/>
      <c r="F456" s="72" t="n"/>
      <c r="G456" s="6" t="n"/>
      <c r="H456" s="6" t="n"/>
      <c r="I456" s="6" t="n"/>
      <c r="J456" s="6" t="n"/>
      <c r="K456" s="6" t="n"/>
      <c r="L456" s="72" t="n"/>
      <c r="M456" s="6" t="n"/>
      <c r="N456" s="6" t="n"/>
      <c r="O456" s="6" t="n"/>
      <c r="P456" s="73" t="n"/>
    </row>
    <row r="457" ht="15.75" customHeight="1" s="271">
      <c r="A457" s="1" t="n"/>
      <c r="B457" s="14" t="n"/>
      <c r="C457" s="6" t="n"/>
      <c r="D457" s="72" t="n"/>
      <c r="E457" s="6" t="n"/>
      <c r="F457" s="72" t="n"/>
      <c r="G457" s="6" t="n"/>
      <c r="H457" s="6" t="n"/>
      <c r="I457" s="6" t="n"/>
      <c r="J457" s="6" t="n"/>
      <c r="K457" s="6" t="n"/>
      <c r="L457" s="72" t="n"/>
      <c r="M457" s="6" t="n"/>
      <c r="N457" s="6" t="n"/>
      <c r="O457" s="6" t="n"/>
      <c r="P457" s="73" t="n"/>
    </row>
    <row r="458" ht="15.75" customHeight="1" s="271">
      <c r="A458" s="1" t="n"/>
      <c r="B458" s="14" t="n"/>
      <c r="C458" s="6" t="n"/>
      <c r="D458" s="72" t="n"/>
      <c r="E458" s="6" t="n"/>
      <c r="F458" s="72" t="n"/>
      <c r="G458" s="6" t="n"/>
      <c r="H458" s="6" t="n"/>
      <c r="I458" s="6" t="n"/>
      <c r="J458" s="6" t="n"/>
      <c r="K458" s="6" t="n"/>
      <c r="L458" s="72" t="n"/>
      <c r="M458" s="6" t="n"/>
      <c r="N458" s="6" t="n"/>
      <c r="O458" s="6" t="n"/>
      <c r="P458" s="73" t="n"/>
    </row>
    <row r="459" ht="15.75" customHeight="1" s="271">
      <c r="A459" s="1" t="n"/>
      <c r="B459" s="14" t="n"/>
      <c r="C459" s="6" t="n"/>
      <c r="D459" s="72" t="n"/>
      <c r="E459" s="6" t="n"/>
      <c r="F459" s="72" t="n"/>
      <c r="G459" s="6" t="n"/>
      <c r="H459" s="6" t="n"/>
      <c r="I459" s="6" t="n"/>
      <c r="J459" s="6" t="n"/>
      <c r="K459" s="6" t="n"/>
      <c r="L459" s="72" t="n"/>
      <c r="M459" s="6" t="n"/>
      <c r="N459" s="6" t="n"/>
      <c r="O459" s="6" t="n"/>
      <c r="P459" s="73" t="n"/>
    </row>
    <row r="460" ht="15.75" customHeight="1" s="271">
      <c r="A460" s="1" t="n"/>
      <c r="B460" s="14" t="n"/>
      <c r="C460" s="6" t="n"/>
      <c r="D460" s="72" t="n"/>
      <c r="E460" s="6" t="n"/>
      <c r="F460" s="72" t="n"/>
      <c r="G460" s="6" t="n"/>
      <c r="H460" s="6" t="n"/>
      <c r="I460" s="6" t="n"/>
      <c r="J460" s="6" t="n"/>
      <c r="K460" s="6" t="n"/>
      <c r="L460" s="72" t="n"/>
      <c r="M460" s="6" t="n"/>
      <c r="N460" s="6" t="n"/>
      <c r="O460" s="6" t="n"/>
      <c r="P460" s="73" t="n"/>
    </row>
    <row r="461" ht="15.75" customHeight="1" s="271">
      <c r="A461" s="1" t="n"/>
      <c r="B461" s="14" t="n"/>
      <c r="C461" s="6" t="n"/>
      <c r="D461" s="72" t="n"/>
      <c r="E461" s="6" t="n"/>
      <c r="F461" s="72" t="n"/>
      <c r="G461" s="6" t="n"/>
      <c r="H461" s="6" t="n"/>
      <c r="I461" s="6" t="n"/>
      <c r="J461" s="6" t="n"/>
      <c r="K461" s="6" t="n"/>
      <c r="L461" s="72" t="n"/>
      <c r="M461" s="6" t="n"/>
      <c r="N461" s="6" t="n"/>
      <c r="O461" s="6" t="n"/>
      <c r="P461" s="73" t="n"/>
    </row>
    <row r="462" ht="15.75" customHeight="1" s="271">
      <c r="A462" s="1" t="n"/>
      <c r="B462" s="14" t="n"/>
      <c r="C462" s="6" t="n"/>
      <c r="D462" s="72" t="n"/>
      <c r="E462" s="6" t="n"/>
      <c r="F462" s="72" t="n"/>
      <c r="G462" s="6" t="n"/>
      <c r="H462" s="6" t="n"/>
      <c r="I462" s="6" t="n"/>
      <c r="J462" s="6" t="n"/>
      <c r="K462" s="6" t="n"/>
      <c r="L462" s="72" t="n"/>
      <c r="M462" s="6" t="n"/>
      <c r="N462" s="6" t="n"/>
      <c r="O462" s="6" t="n"/>
      <c r="P462" s="73" t="n"/>
    </row>
    <row r="463" ht="15.75" customHeight="1" s="271">
      <c r="A463" s="1" t="n"/>
      <c r="B463" s="14" t="n"/>
      <c r="C463" s="6" t="n"/>
      <c r="D463" s="72" t="n"/>
      <c r="E463" s="6" t="n"/>
      <c r="F463" s="72" t="n"/>
      <c r="G463" s="6" t="n"/>
      <c r="H463" s="6" t="n"/>
      <c r="I463" s="6" t="n"/>
      <c r="J463" s="6" t="n"/>
      <c r="K463" s="6" t="n"/>
      <c r="L463" s="72" t="n"/>
      <c r="M463" s="6" t="n"/>
      <c r="N463" s="6" t="n"/>
      <c r="O463" s="6" t="n"/>
      <c r="P463" s="73" t="n"/>
    </row>
    <row r="464" ht="15.75" customHeight="1" s="271">
      <c r="A464" s="1" t="n"/>
      <c r="B464" s="14" t="n"/>
      <c r="C464" s="6" t="n"/>
      <c r="D464" s="72" t="n"/>
      <c r="E464" s="6" t="n"/>
      <c r="F464" s="72" t="n"/>
      <c r="G464" s="6" t="n"/>
      <c r="H464" s="6" t="n"/>
      <c r="I464" s="6" t="n"/>
      <c r="J464" s="6" t="n"/>
      <c r="K464" s="6" t="n"/>
      <c r="L464" s="72" t="n"/>
      <c r="M464" s="6" t="n"/>
      <c r="N464" s="6" t="n"/>
      <c r="O464" s="6" t="n"/>
      <c r="P464" s="73" t="n"/>
    </row>
    <row r="465" ht="15.75" customHeight="1" s="271">
      <c r="A465" s="1" t="n"/>
      <c r="B465" s="14" t="n"/>
      <c r="C465" s="6" t="n"/>
      <c r="D465" s="72" t="n"/>
      <c r="E465" s="6" t="n"/>
      <c r="F465" s="72" t="n"/>
      <c r="G465" s="6" t="n"/>
      <c r="H465" s="6" t="n"/>
      <c r="I465" s="6" t="n"/>
      <c r="J465" s="6" t="n"/>
      <c r="K465" s="6" t="n"/>
      <c r="L465" s="72" t="n"/>
      <c r="M465" s="6" t="n"/>
      <c r="N465" s="6" t="n"/>
      <c r="O465" s="6" t="n"/>
      <c r="P465" s="73" t="n"/>
    </row>
    <row r="466" ht="15.75" customHeight="1" s="271">
      <c r="A466" s="1" t="n"/>
      <c r="B466" s="14" t="n"/>
      <c r="C466" s="6" t="n"/>
      <c r="D466" s="72" t="n"/>
      <c r="E466" s="6" t="n"/>
      <c r="F466" s="72" t="n"/>
      <c r="G466" s="6" t="n"/>
      <c r="H466" s="6" t="n"/>
      <c r="I466" s="6" t="n"/>
      <c r="J466" s="6" t="n"/>
      <c r="K466" s="6" t="n"/>
      <c r="L466" s="72" t="n"/>
      <c r="M466" s="6" t="n"/>
      <c r="N466" s="6" t="n"/>
      <c r="O466" s="6" t="n"/>
      <c r="P466" s="73" t="n"/>
    </row>
    <row r="467" ht="15.75" customHeight="1" s="271">
      <c r="A467" s="1" t="n"/>
      <c r="B467" s="14" t="n"/>
      <c r="C467" s="6" t="n"/>
      <c r="D467" s="72" t="n"/>
      <c r="E467" s="6" t="n"/>
      <c r="F467" s="72" t="n"/>
      <c r="G467" s="6" t="n"/>
      <c r="H467" s="6" t="n"/>
      <c r="I467" s="6" t="n"/>
      <c r="J467" s="6" t="n"/>
      <c r="K467" s="6" t="n"/>
      <c r="L467" s="72" t="n"/>
      <c r="M467" s="6" t="n"/>
      <c r="N467" s="6" t="n"/>
      <c r="O467" s="6" t="n"/>
      <c r="P467" s="73" t="n"/>
    </row>
    <row r="468" ht="15.75" customHeight="1" s="271">
      <c r="A468" s="1" t="n"/>
      <c r="B468" s="14" t="n"/>
      <c r="C468" s="6" t="n"/>
      <c r="D468" s="72" t="n"/>
      <c r="E468" s="6" t="n"/>
      <c r="F468" s="72" t="n"/>
      <c r="G468" s="6" t="n"/>
      <c r="H468" s="6" t="n"/>
      <c r="I468" s="6" t="n"/>
      <c r="J468" s="6" t="n"/>
      <c r="K468" s="6" t="n"/>
      <c r="L468" s="72" t="n"/>
      <c r="M468" s="6" t="n"/>
      <c r="N468" s="6" t="n"/>
      <c r="O468" s="6" t="n"/>
      <c r="P468" s="73" t="n"/>
    </row>
    <row r="469" ht="15.75" customHeight="1" s="271">
      <c r="A469" s="1" t="n"/>
      <c r="B469" s="14" t="n"/>
      <c r="C469" s="6" t="n"/>
      <c r="D469" s="72" t="n"/>
      <c r="E469" s="6" t="n"/>
      <c r="F469" s="72" t="n"/>
      <c r="G469" s="6" t="n"/>
      <c r="H469" s="6" t="n"/>
      <c r="I469" s="6" t="n"/>
      <c r="J469" s="6" t="n"/>
      <c r="K469" s="6" t="n"/>
      <c r="L469" s="72" t="n"/>
      <c r="M469" s="6" t="n"/>
      <c r="N469" s="6" t="n"/>
      <c r="O469" s="6" t="n"/>
      <c r="P469" s="73" t="n"/>
    </row>
    <row r="470" ht="15.75" customHeight="1" s="271">
      <c r="A470" s="1" t="n"/>
      <c r="B470" s="14" t="n"/>
      <c r="C470" s="6" t="n"/>
      <c r="D470" s="72" t="n"/>
      <c r="E470" s="6" t="n"/>
      <c r="F470" s="72" t="n"/>
      <c r="G470" s="6" t="n"/>
      <c r="H470" s="6" t="n"/>
      <c r="I470" s="6" t="n"/>
      <c r="J470" s="6" t="n"/>
      <c r="K470" s="6" t="n"/>
      <c r="L470" s="72" t="n"/>
      <c r="M470" s="6" t="n"/>
      <c r="N470" s="6" t="n"/>
      <c r="O470" s="6" t="n"/>
      <c r="P470" s="73" t="n"/>
    </row>
    <row r="471" ht="15.75" customHeight="1" s="271">
      <c r="A471" s="1" t="n"/>
      <c r="B471" s="14" t="n"/>
      <c r="C471" s="6" t="n"/>
      <c r="D471" s="72" t="n"/>
      <c r="E471" s="6" t="n"/>
      <c r="F471" s="72" t="n"/>
      <c r="G471" s="6" t="n"/>
      <c r="H471" s="6" t="n"/>
      <c r="I471" s="6" t="n"/>
      <c r="J471" s="6" t="n"/>
      <c r="K471" s="6" t="n"/>
      <c r="L471" s="72" t="n"/>
      <c r="M471" s="6" t="n"/>
      <c r="N471" s="6" t="n"/>
      <c r="O471" s="6" t="n"/>
      <c r="P471" s="73" t="n"/>
    </row>
    <row r="472" ht="15.75" customHeight="1" s="271">
      <c r="A472" s="1" t="n"/>
      <c r="B472" s="14" t="n"/>
      <c r="C472" s="6" t="n"/>
      <c r="D472" s="72" t="n"/>
      <c r="E472" s="6" t="n"/>
      <c r="F472" s="72" t="n"/>
      <c r="G472" s="6" t="n"/>
      <c r="H472" s="6" t="n"/>
      <c r="I472" s="6" t="n"/>
      <c r="J472" s="6" t="n"/>
      <c r="K472" s="6" t="n"/>
      <c r="L472" s="72" t="n"/>
      <c r="M472" s="6" t="n"/>
      <c r="N472" s="6" t="n"/>
      <c r="O472" s="6" t="n"/>
      <c r="P472" s="73" t="n"/>
    </row>
    <row r="473" ht="15.75" customHeight="1" s="271">
      <c r="A473" s="1" t="n"/>
      <c r="B473" s="14" t="n"/>
      <c r="C473" s="6" t="n"/>
      <c r="D473" s="72" t="n"/>
      <c r="E473" s="6" t="n"/>
      <c r="F473" s="72" t="n"/>
      <c r="G473" s="6" t="n"/>
      <c r="H473" s="6" t="n"/>
      <c r="I473" s="6" t="n"/>
      <c r="J473" s="6" t="n"/>
      <c r="K473" s="6" t="n"/>
      <c r="L473" s="72" t="n"/>
      <c r="M473" s="6" t="n"/>
      <c r="N473" s="6" t="n"/>
      <c r="O473" s="6" t="n"/>
      <c r="P473" s="73" t="n"/>
    </row>
    <row r="474" ht="15.75" customHeight="1" s="271">
      <c r="A474" s="1" t="n"/>
      <c r="B474" s="14" t="n"/>
      <c r="C474" s="6" t="n"/>
      <c r="D474" s="72" t="n"/>
      <c r="E474" s="6" t="n"/>
      <c r="F474" s="72" t="n"/>
      <c r="G474" s="6" t="n"/>
      <c r="H474" s="6" t="n"/>
      <c r="I474" s="6" t="n"/>
      <c r="J474" s="6" t="n"/>
      <c r="K474" s="6" t="n"/>
      <c r="L474" s="72" t="n"/>
      <c r="M474" s="6" t="n"/>
      <c r="N474" s="6" t="n"/>
      <c r="O474" s="6" t="n"/>
      <c r="P474" s="73" t="n"/>
    </row>
    <row r="475" ht="15.75" customHeight="1" s="271">
      <c r="A475" s="1" t="n"/>
      <c r="B475" s="14" t="n"/>
      <c r="C475" s="6" t="n"/>
      <c r="D475" s="72" t="n"/>
      <c r="E475" s="6" t="n"/>
      <c r="F475" s="72" t="n"/>
      <c r="G475" s="6" t="n"/>
      <c r="H475" s="6" t="n"/>
      <c r="I475" s="6" t="n"/>
      <c r="J475" s="6" t="n"/>
      <c r="K475" s="6" t="n"/>
      <c r="L475" s="72" t="n"/>
      <c r="M475" s="6" t="n"/>
      <c r="N475" s="6" t="n"/>
      <c r="O475" s="6" t="n"/>
      <c r="P475" s="73" t="n"/>
    </row>
    <row r="476" ht="15.75" customHeight="1" s="271">
      <c r="A476" s="1" t="n"/>
      <c r="B476" s="14" t="n"/>
      <c r="C476" s="6" t="n"/>
      <c r="D476" s="72" t="n"/>
      <c r="E476" s="6" t="n"/>
      <c r="F476" s="72" t="n"/>
      <c r="G476" s="6" t="n"/>
      <c r="H476" s="6" t="n"/>
      <c r="I476" s="6" t="n"/>
      <c r="J476" s="6" t="n"/>
      <c r="K476" s="6" t="n"/>
      <c r="L476" s="72" t="n"/>
      <c r="M476" s="6" t="n"/>
      <c r="N476" s="6" t="n"/>
      <c r="O476" s="6" t="n"/>
      <c r="P476" s="73" t="n"/>
    </row>
    <row r="477" ht="15.75" customHeight="1" s="271">
      <c r="A477" s="1" t="n"/>
      <c r="B477" s="14" t="n"/>
      <c r="C477" s="6" t="n"/>
      <c r="D477" s="72" t="n"/>
      <c r="E477" s="6" t="n"/>
      <c r="F477" s="72" t="n"/>
      <c r="G477" s="6" t="n"/>
      <c r="H477" s="6" t="n"/>
      <c r="I477" s="6" t="n"/>
      <c r="J477" s="6" t="n"/>
      <c r="K477" s="6" t="n"/>
      <c r="L477" s="72" t="n"/>
      <c r="M477" s="6" t="n"/>
      <c r="N477" s="6" t="n"/>
      <c r="O477" s="6" t="n"/>
      <c r="P477" s="73" t="n"/>
    </row>
    <row r="478" ht="15.75" customHeight="1" s="271">
      <c r="A478" s="1" t="n"/>
      <c r="B478" s="14" t="n"/>
      <c r="C478" s="6" t="n"/>
      <c r="D478" s="72" t="n"/>
      <c r="E478" s="6" t="n"/>
      <c r="F478" s="72" t="n"/>
      <c r="G478" s="6" t="n"/>
      <c r="H478" s="6" t="n"/>
      <c r="I478" s="6" t="n"/>
      <c r="J478" s="6" t="n"/>
      <c r="K478" s="6" t="n"/>
      <c r="L478" s="72" t="n"/>
      <c r="M478" s="6" t="n"/>
      <c r="N478" s="6" t="n"/>
      <c r="O478" s="6" t="n"/>
      <c r="P478" s="73" t="n"/>
    </row>
    <row r="479" ht="15.75" customHeight="1" s="271">
      <c r="A479" s="1" t="n"/>
      <c r="B479" s="14" t="n"/>
      <c r="C479" s="6" t="n"/>
      <c r="D479" s="72" t="n"/>
      <c r="E479" s="6" t="n"/>
      <c r="F479" s="72" t="n"/>
      <c r="G479" s="6" t="n"/>
      <c r="H479" s="6" t="n"/>
      <c r="I479" s="6" t="n"/>
      <c r="J479" s="6" t="n"/>
      <c r="K479" s="6" t="n"/>
      <c r="L479" s="72" t="n"/>
      <c r="M479" s="6" t="n"/>
      <c r="N479" s="6" t="n"/>
      <c r="O479" s="6" t="n"/>
      <c r="P479" s="73" t="n"/>
    </row>
    <row r="480" ht="15.75" customHeight="1" s="271">
      <c r="A480" s="1" t="n"/>
      <c r="B480" s="14" t="n"/>
      <c r="C480" s="6" t="n"/>
      <c r="D480" s="72" t="n"/>
      <c r="E480" s="6" t="n"/>
      <c r="F480" s="72" t="n"/>
      <c r="G480" s="6" t="n"/>
      <c r="H480" s="6" t="n"/>
      <c r="I480" s="6" t="n"/>
      <c r="J480" s="6" t="n"/>
      <c r="K480" s="6" t="n"/>
      <c r="L480" s="72" t="n"/>
      <c r="M480" s="6" t="n"/>
      <c r="N480" s="6" t="n"/>
      <c r="O480" s="6" t="n"/>
      <c r="P480" s="73" t="n"/>
    </row>
    <row r="481" ht="15.75" customHeight="1" s="271">
      <c r="A481" s="1" t="n"/>
      <c r="B481" s="14" t="n"/>
      <c r="C481" s="6" t="n"/>
      <c r="D481" s="72" t="n"/>
      <c r="E481" s="6" t="n"/>
      <c r="F481" s="72" t="n"/>
      <c r="G481" s="6" t="n"/>
      <c r="H481" s="6" t="n"/>
      <c r="I481" s="6" t="n"/>
      <c r="J481" s="6" t="n"/>
      <c r="K481" s="6" t="n"/>
      <c r="L481" s="72" t="n"/>
      <c r="M481" s="6" t="n"/>
      <c r="N481" s="6" t="n"/>
      <c r="O481" s="6" t="n"/>
      <c r="P481" s="73" t="n"/>
    </row>
    <row r="482" ht="15.75" customHeight="1" s="271">
      <c r="A482" s="1" t="n"/>
      <c r="B482" s="14" t="n"/>
      <c r="C482" s="6" t="n"/>
      <c r="D482" s="72" t="n"/>
      <c r="E482" s="6" t="n"/>
      <c r="F482" s="72" t="n"/>
      <c r="G482" s="6" t="n"/>
      <c r="H482" s="6" t="n"/>
      <c r="I482" s="6" t="n"/>
      <c r="J482" s="6" t="n"/>
      <c r="K482" s="6" t="n"/>
      <c r="L482" s="72" t="n"/>
      <c r="M482" s="6" t="n"/>
      <c r="N482" s="6" t="n"/>
      <c r="O482" s="6" t="n"/>
      <c r="P482" s="73" t="n"/>
    </row>
    <row r="483" ht="15.75" customHeight="1" s="271">
      <c r="A483" s="1" t="n"/>
      <c r="B483" s="14" t="n"/>
      <c r="C483" s="6" t="n"/>
      <c r="D483" s="72" t="n"/>
      <c r="E483" s="6" t="n"/>
      <c r="F483" s="72" t="n"/>
      <c r="G483" s="6" t="n"/>
      <c r="H483" s="6" t="n"/>
      <c r="I483" s="6" t="n"/>
      <c r="J483" s="6" t="n"/>
      <c r="K483" s="6" t="n"/>
      <c r="L483" s="72" t="n"/>
      <c r="M483" s="6" t="n"/>
      <c r="N483" s="6" t="n"/>
      <c r="O483" s="6" t="n"/>
      <c r="P483" s="73" t="n"/>
    </row>
    <row r="484" ht="15.75" customHeight="1" s="271">
      <c r="A484" s="1" t="n"/>
      <c r="B484" s="14" t="n"/>
      <c r="C484" s="6" t="n"/>
      <c r="D484" s="72" t="n"/>
      <c r="E484" s="6" t="n"/>
      <c r="F484" s="72" t="n"/>
      <c r="G484" s="6" t="n"/>
      <c r="H484" s="6" t="n"/>
      <c r="I484" s="6" t="n"/>
      <c r="J484" s="6" t="n"/>
      <c r="K484" s="6" t="n"/>
      <c r="L484" s="72" t="n"/>
      <c r="M484" s="6" t="n"/>
      <c r="N484" s="6" t="n"/>
      <c r="O484" s="6" t="n"/>
      <c r="P484" s="73" t="n"/>
    </row>
    <row r="485" ht="15.75" customHeight="1" s="271">
      <c r="A485" s="1" t="n"/>
      <c r="B485" s="14" t="n"/>
      <c r="C485" s="6" t="n"/>
      <c r="D485" s="72" t="n"/>
      <c r="E485" s="6" t="n"/>
      <c r="F485" s="72" t="n"/>
      <c r="G485" s="6" t="n"/>
      <c r="H485" s="6" t="n"/>
      <c r="I485" s="6" t="n"/>
      <c r="J485" s="6" t="n"/>
      <c r="K485" s="6" t="n"/>
      <c r="L485" s="72" t="n"/>
      <c r="M485" s="6" t="n"/>
      <c r="N485" s="6" t="n"/>
      <c r="O485" s="6" t="n"/>
      <c r="P485" s="73" t="n"/>
    </row>
    <row r="486" ht="15.75" customHeight="1" s="271">
      <c r="A486" s="1" t="n"/>
      <c r="B486" s="14" t="n"/>
      <c r="C486" s="6" t="n"/>
      <c r="D486" s="72" t="n"/>
      <c r="E486" s="6" t="n"/>
      <c r="F486" s="72" t="n"/>
      <c r="G486" s="6" t="n"/>
      <c r="H486" s="6" t="n"/>
      <c r="I486" s="6" t="n"/>
      <c r="J486" s="6" t="n"/>
      <c r="K486" s="6" t="n"/>
      <c r="L486" s="72" t="n"/>
      <c r="M486" s="6" t="n"/>
      <c r="N486" s="6" t="n"/>
      <c r="O486" s="6" t="n"/>
      <c r="P486" s="73" t="n"/>
    </row>
    <row r="487" ht="15.75" customHeight="1" s="271">
      <c r="A487" s="1" t="n"/>
      <c r="B487" s="14" t="n"/>
      <c r="C487" s="6" t="n"/>
      <c r="D487" s="72" t="n"/>
      <c r="E487" s="6" t="n"/>
      <c r="F487" s="72" t="n"/>
      <c r="G487" s="6" t="n"/>
      <c r="H487" s="6" t="n"/>
      <c r="I487" s="6" t="n"/>
      <c r="J487" s="6" t="n"/>
      <c r="K487" s="6" t="n"/>
      <c r="L487" s="72" t="n"/>
      <c r="M487" s="6" t="n"/>
      <c r="N487" s="6" t="n"/>
      <c r="O487" s="6" t="n"/>
      <c r="P487" s="73" t="n"/>
    </row>
    <row r="488" ht="15.75" customHeight="1" s="271">
      <c r="A488" s="1" t="n"/>
      <c r="B488" s="14" t="n"/>
      <c r="C488" s="6" t="n"/>
      <c r="D488" s="72" t="n"/>
      <c r="E488" s="6" t="n"/>
      <c r="F488" s="72" t="n"/>
      <c r="G488" s="6" t="n"/>
      <c r="H488" s="6" t="n"/>
      <c r="I488" s="6" t="n"/>
      <c r="J488" s="6" t="n"/>
      <c r="K488" s="6" t="n"/>
      <c r="L488" s="72" t="n"/>
      <c r="M488" s="6" t="n"/>
      <c r="N488" s="6" t="n"/>
      <c r="O488" s="6" t="n"/>
      <c r="P488" s="73" t="n"/>
    </row>
    <row r="489" ht="15.75" customHeight="1" s="271">
      <c r="A489" s="1" t="n"/>
      <c r="B489" s="14" t="n"/>
      <c r="C489" s="6" t="n"/>
      <c r="D489" s="72" t="n"/>
      <c r="E489" s="6" t="n"/>
      <c r="F489" s="72" t="n"/>
      <c r="G489" s="6" t="n"/>
      <c r="H489" s="6" t="n"/>
      <c r="I489" s="6" t="n"/>
      <c r="J489" s="6" t="n"/>
      <c r="K489" s="6" t="n"/>
      <c r="L489" s="72" t="n"/>
      <c r="M489" s="6" t="n"/>
      <c r="N489" s="6" t="n"/>
      <c r="O489" s="6" t="n"/>
      <c r="P489" s="73" t="n"/>
    </row>
    <row r="490" ht="15.75" customHeight="1" s="271">
      <c r="A490" s="1" t="n"/>
      <c r="B490" s="14" t="n"/>
      <c r="C490" s="6" t="n"/>
      <c r="D490" s="72" t="n"/>
      <c r="E490" s="6" t="n"/>
      <c r="F490" s="72" t="n"/>
      <c r="G490" s="6" t="n"/>
      <c r="H490" s="6" t="n"/>
      <c r="I490" s="6" t="n"/>
      <c r="J490" s="6" t="n"/>
      <c r="K490" s="6" t="n"/>
      <c r="L490" s="72" t="n"/>
      <c r="M490" s="6" t="n"/>
      <c r="N490" s="6" t="n"/>
      <c r="O490" s="6" t="n"/>
      <c r="P490" s="73" t="n"/>
    </row>
    <row r="491" ht="15.75" customHeight="1" s="271">
      <c r="A491" s="1" t="n"/>
      <c r="B491" s="14" t="n"/>
      <c r="C491" s="6" t="n"/>
      <c r="D491" s="72" t="n"/>
      <c r="E491" s="6" t="n"/>
      <c r="F491" s="72" t="n"/>
      <c r="G491" s="6" t="n"/>
      <c r="H491" s="6" t="n"/>
      <c r="I491" s="6" t="n"/>
      <c r="J491" s="6" t="n"/>
      <c r="K491" s="6" t="n"/>
      <c r="L491" s="72" t="n"/>
      <c r="M491" s="6" t="n"/>
      <c r="N491" s="6" t="n"/>
      <c r="O491" s="6" t="n"/>
      <c r="P491" s="73" t="n"/>
    </row>
    <row r="492" ht="15.75" customHeight="1" s="271">
      <c r="A492" s="1" t="n"/>
      <c r="B492" s="14" t="n"/>
      <c r="C492" s="6" t="n"/>
      <c r="D492" s="72" t="n"/>
      <c r="E492" s="6" t="n"/>
      <c r="F492" s="72" t="n"/>
      <c r="G492" s="6" t="n"/>
      <c r="H492" s="6" t="n"/>
      <c r="I492" s="6" t="n"/>
      <c r="J492" s="6" t="n"/>
      <c r="K492" s="6" t="n"/>
      <c r="L492" s="72" t="n"/>
      <c r="M492" s="6" t="n"/>
      <c r="N492" s="6" t="n"/>
      <c r="O492" s="6" t="n"/>
      <c r="P492" s="73" t="n"/>
    </row>
    <row r="493" ht="15.75" customHeight="1" s="271">
      <c r="A493" s="1" t="n"/>
      <c r="B493" s="14" t="n"/>
      <c r="C493" s="6" t="n"/>
      <c r="D493" s="72" t="n"/>
      <c r="E493" s="6" t="n"/>
      <c r="F493" s="72" t="n"/>
      <c r="G493" s="6" t="n"/>
      <c r="H493" s="6" t="n"/>
      <c r="I493" s="6" t="n"/>
      <c r="J493" s="6" t="n"/>
      <c r="K493" s="6" t="n"/>
      <c r="L493" s="72" t="n"/>
      <c r="M493" s="6" t="n"/>
      <c r="N493" s="6" t="n"/>
      <c r="O493" s="6" t="n"/>
      <c r="P493" s="73" t="n"/>
    </row>
    <row r="494" ht="15.75" customHeight="1" s="271">
      <c r="A494" s="1" t="n"/>
      <c r="B494" s="14" t="n"/>
      <c r="C494" s="6" t="n"/>
      <c r="D494" s="72" t="n"/>
      <c r="E494" s="6" t="n"/>
      <c r="F494" s="72" t="n"/>
      <c r="G494" s="6" t="n"/>
      <c r="H494" s="6" t="n"/>
      <c r="I494" s="6" t="n"/>
      <c r="J494" s="6" t="n"/>
      <c r="K494" s="6" t="n"/>
      <c r="L494" s="72" t="n"/>
      <c r="M494" s="6" t="n"/>
      <c r="N494" s="6" t="n"/>
      <c r="O494" s="6" t="n"/>
      <c r="P494" s="73" t="n"/>
    </row>
    <row r="495" ht="15.75" customHeight="1" s="271">
      <c r="A495" s="1" t="n"/>
      <c r="B495" s="14" t="n"/>
      <c r="C495" s="6" t="n"/>
      <c r="D495" s="72" t="n"/>
      <c r="E495" s="6" t="n"/>
      <c r="F495" s="72" t="n"/>
      <c r="G495" s="6" t="n"/>
      <c r="H495" s="6" t="n"/>
      <c r="I495" s="6" t="n"/>
      <c r="J495" s="6" t="n"/>
      <c r="K495" s="6" t="n"/>
      <c r="L495" s="72" t="n"/>
      <c r="M495" s="6" t="n"/>
      <c r="N495" s="6" t="n"/>
      <c r="O495" s="6" t="n"/>
      <c r="P495" s="73" t="n"/>
    </row>
    <row r="496" ht="15.75" customHeight="1" s="271">
      <c r="A496" s="1" t="n"/>
      <c r="B496" s="14" t="n"/>
      <c r="C496" s="6" t="n"/>
      <c r="D496" s="72" t="n"/>
      <c r="E496" s="6" t="n"/>
      <c r="F496" s="72" t="n"/>
      <c r="G496" s="6" t="n"/>
      <c r="H496" s="6" t="n"/>
      <c r="I496" s="6" t="n"/>
      <c r="J496" s="6" t="n"/>
      <c r="K496" s="6" t="n"/>
      <c r="L496" s="72" t="n"/>
      <c r="M496" s="6" t="n"/>
      <c r="N496" s="6" t="n"/>
      <c r="O496" s="6" t="n"/>
      <c r="P496" s="73" t="n"/>
    </row>
    <row r="497" ht="15.75" customHeight="1" s="271">
      <c r="A497" s="1" t="n"/>
      <c r="B497" s="14" t="n"/>
      <c r="C497" s="6" t="n"/>
      <c r="D497" s="72" t="n"/>
      <c r="E497" s="6" t="n"/>
      <c r="F497" s="72" t="n"/>
      <c r="G497" s="6" t="n"/>
      <c r="H497" s="6" t="n"/>
      <c r="I497" s="6" t="n"/>
      <c r="J497" s="6" t="n"/>
      <c r="K497" s="6" t="n"/>
      <c r="L497" s="72" t="n"/>
      <c r="M497" s="6" t="n"/>
      <c r="N497" s="6" t="n"/>
      <c r="O497" s="6" t="n"/>
      <c r="P497" s="73" t="n"/>
    </row>
    <row r="498" ht="15.75" customHeight="1" s="271">
      <c r="A498" s="1" t="n"/>
      <c r="B498" s="14" t="n"/>
      <c r="C498" s="6" t="n"/>
      <c r="D498" s="72" t="n"/>
      <c r="E498" s="6" t="n"/>
      <c r="F498" s="72" t="n"/>
      <c r="G498" s="6" t="n"/>
      <c r="H498" s="6" t="n"/>
      <c r="I498" s="6" t="n"/>
      <c r="J498" s="6" t="n"/>
      <c r="K498" s="6" t="n"/>
      <c r="L498" s="72" t="n"/>
      <c r="M498" s="6" t="n"/>
      <c r="N498" s="6" t="n"/>
      <c r="O498" s="6" t="n"/>
      <c r="P498" s="73" t="n"/>
    </row>
    <row r="499" ht="15.75" customHeight="1" s="271">
      <c r="A499" s="1" t="n"/>
      <c r="B499" s="14" t="n"/>
      <c r="C499" s="6" t="n"/>
      <c r="D499" s="72" t="n"/>
      <c r="E499" s="6" t="n"/>
      <c r="F499" s="72" t="n"/>
      <c r="G499" s="6" t="n"/>
      <c r="H499" s="6" t="n"/>
      <c r="I499" s="6" t="n"/>
      <c r="J499" s="6" t="n"/>
      <c r="K499" s="6" t="n"/>
      <c r="L499" s="72" t="n"/>
      <c r="M499" s="6" t="n"/>
      <c r="N499" s="6" t="n"/>
      <c r="O499" s="6" t="n"/>
      <c r="P499" s="73" t="n"/>
    </row>
    <row r="500" ht="15.75" customHeight="1" s="271">
      <c r="A500" s="1" t="n"/>
      <c r="B500" s="14" t="n"/>
      <c r="C500" s="6" t="n"/>
      <c r="D500" s="72" t="n"/>
      <c r="E500" s="6" t="n"/>
      <c r="F500" s="72" t="n"/>
      <c r="G500" s="6" t="n"/>
      <c r="H500" s="6" t="n"/>
      <c r="I500" s="6" t="n"/>
      <c r="J500" s="6" t="n"/>
      <c r="K500" s="6" t="n"/>
      <c r="L500" s="72" t="n"/>
      <c r="M500" s="6" t="n"/>
      <c r="N500" s="6" t="n"/>
      <c r="O500" s="6" t="n"/>
      <c r="P500" s="73" t="n"/>
    </row>
    <row r="501" ht="15.75" customHeight="1" s="271">
      <c r="A501" s="1" t="n"/>
      <c r="B501" s="14" t="n"/>
      <c r="C501" s="6" t="n"/>
      <c r="D501" s="72" t="n"/>
      <c r="E501" s="6" t="n"/>
      <c r="F501" s="72" t="n"/>
      <c r="G501" s="6" t="n"/>
      <c r="H501" s="6" t="n"/>
      <c r="I501" s="6" t="n"/>
      <c r="J501" s="6" t="n"/>
      <c r="K501" s="6" t="n"/>
      <c r="L501" s="72" t="n"/>
      <c r="M501" s="6" t="n"/>
      <c r="N501" s="6" t="n"/>
      <c r="O501" s="6" t="n"/>
      <c r="P501" s="73" t="n"/>
    </row>
    <row r="502" ht="15.75" customHeight="1" s="271">
      <c r="A502" s="1" t="n"/>
      <c r="B502" s="14" t="n"/>
      <c r="C502" s="6" t="n"/>
      <c r="D502" s="72" t="n"/>
      <c r="E502" s="6" t="n"/>
      <c r="F502" s="72" t="n"/>
      <c r="G502" s="6" t="n"/>
      <c r="H502" s="6" t="n"/>
      <c r="I502" s="6" t="n"/>
      <c r="J502" s="6" t="n"/>
      <c r="K502" s="6" t="n"/>
      <c r="L502" s="72" t="n"/>
      <c r="M502" s="6" t="n"/>
      <c r="N502" s="6" t="n"/>
      <c r="O502" s="6" t="n"/>
      <c r="P502" s="73" t="n"/>
    </row>
    <row r="503" ht="15.75" customHeight="1" s="271">
      <c r="A503" s="1" t="n"/>
      <c r="B503" s="14" t="n"/>
      <c r="C503" s="6" t="n"/>
      <c r="D503" s="72" t="n"/>
      <c r="E503" s="6" t="n"/>
      <c r="F503" s="72" t="n"/>
      <c r="G503" s="6" t="n"/>
      <c r="H503" s="6" t="n"/>
      <c r="I503" s="6" t="n"/>
      <c r="J503" s="6" t="n"/>
      <c r="K503" s="6" t="n"/>
      <c r="L503" s="72" t="n"/>
      <c r="M503" s="6" t="n"/>
      <c r="N503" s="6" t="n"/>
      <c r="O503" s="6" t="n"/>
      <c r="P503" s="73" t="n"/>
    </row>
    <row r="504" ht="15.75" customHeight="1" s="271">
      <c r="A504" s="1" t="n"/>
      <c r="B504" s="14" t="n"/>
      <c r="C504" s="6" t="n"/>
      <c r="D504" s="72" t="n"/>
      <c r="E504" s="6" t="n"/>
      <c r="F504" s="72" t="n"/>
      <c r="G504" s="6" t="n"/>
      <c r="H504" s="6" t="n"/>
      <c r="I504" s="6" t="n"/>
      <c r="J504" s="6" t="n"/>
      <c r="K504" s="6" t="n"/>
      <c r="L504" s="72" t="n"/>
      <c r="M504" s="6" t="n"/>
      <c r="N504" s="6" t="n"/>
      <c r="O504" s="6" t="n"/>
      <c r="P504" s="73" t="n"/>
    </row>
    <row r="505" ht="15.75" customHeight="1" s="271">
      <c r="A505" s="1" t="n"/>
      <c r="B505" s="14" t="n"/>
      <c r="C505" s="6" t="n"/>
      <c r="D505" s="72" t="n"/>
      <c r="E505" s="6" t="n"/>
      <c r="F505" s="72" t="n"/>
      <c r="G505" s="6" t="n"/>
      <c r="H505" s="6" t="n"/>
      <c r="I505" s="6" t="n"/>
      <c r="J505" s="6" t="n"/>
      <c r="K505" s="6" t="n"/>
      <c r="L505" s="72" t="n"/>
      <c r="M505" s="6" t="n"/>
      <c r="N505" s="6" t="n"/>
      <c r="O505" s="6" t="n"/>
      <c r="P505" s="73" t="n"/>
    </row>
    <row r="506" ht="15.75" customHeight="1" s="271">
      <c r="A506" s="1" t="n"/>
      <c r="B506" s="14" t="n"/>
      <c r="C506" s="6" t="n"/>
      <c r="D506" s="72" t="n"/>
      <c r="E506" s="6" t="n"/>
      <c r="F506" s="72" t="n"/>
      <c r="G506" s="6" t="n"/>
      <c r="H506" s="6" t="n"/>
      <c r="I506" s="6" t="n"/>
      <c r="J506" s="6" t="n"/>
      <c r="K506" s="6" t="n"/>
      <c r="L506" s="72" t="n"/>
      <c r="M506" s="6" t="n"/>
      <c r="N506" s="6" t="n"/>
      <c r="O506" s="6" t="n"/>
      <c r="P506" s="73" t="n"/>
    </row>
    <row r="507" ht="15.75" customHeight="1" s="271">
      <c r="A507" s="1" t="n"/>
      <c r="B507" s="14" t="n"/>
      <c r="C507" s="6" t="n"/>
      <c r="D507" s="72" t="n"/>
      <c r="E507" s="6" t="n"/>
      <c r="F507" s="72" t="n"/>
      <c r="G507" s="6" t="n"/>
      <c r="H507" s="6" t="n"/>
      <c r="I507" s="6" t="n"/>
      <c r="J507" s="6" t="n"/>
      <c r="K507" s="6" t="n"/>
      <c r="L507" s="72" t="n"/>
      <c r="M507" s="6" t="n"/>
      <c r="N507" s="6" t="n"/>
      <c r="O507" s="6" t="n"/>
      <c r="P507" s="73" t="n"/>
    </row>
    <row r="508" ht="15.75" customHeight="1" s="271">
      <c r="A508" s="1" t="n"/>
      <c r="B508" s="14" t="n"/>
      <c r="C508" s="6" t="n"/>
      <c r="D508" s="72" t="n"/>
      <c r="E508" s="6" t="n"/>
      <c r="F508" s="72" t="n"/>
      <c r="G508" s="6" t="n"/>
      <c r="H508" s="6" t="n"/>
      <c r="I508" s="6" t="n"/>
      <c r="J508" s="6" t="n"/>
      <c r="K508" s="6" t="n"/>
      <c r="L508" s="72" t="n"/>
      <c r="M508" s="6" t="n"/>
      <c r="N508" s="6" t="n"/>
      <c r="O508" s="6" t="n"/>
      <c r="P508" s="73" t="n"/>
    </row>
    <row r="509" ht="15.75" customHeight="1" s="271">
      <c r="A509" s="1" t="n"/>
      <c r="B509" s="14" t="n"/>
      <c r="C509" s="6" t="n"/>
      <c r="D509" s="72" t="n"/>
      <c r="E509" s="6" t="n"/>
      <c r="F509" s="72" t="n"/>
      <c r="G509" s="6" t="n"/>
      <c r="H509" s="6" t="n"/>
      <c r="I509" s="6" t="n"/>
      <c r="J509" s="6" t="n"/>
      <c r="K509" s="6" t="n"/>
      <c r="L509" s="72" t="n"/>
      <c r="M509" s="6" t="n"/>
      <c r="N509" s="6" t="n"/>
      <c r="O509" s="6" t="n"/>
      <c r="P509" s="73" t="n"/>
    </row>
    <row r="510" ht="15.75" customHeight="1" s="271">
      <c r="A510" s="1" t="n"/>
      <c r="B510" s="14" t="n"/>
      <c r="C510" s="6" t="n"/>
      <c r="D510" s="72" t="n"/>
      <c r="E510" s="6" t="n"/>
      <c r="F510" s="72" t="n"/>
      <c r="G510" s="6" t="n"/>
      <c r="H510" s="6" t="n"/>
      <c r="I510" s="6" t="n"/>
      <c r="J510" s="6" t="n"/>
      <c r="K510" s="6" t="n"/>
      <c r="L510" s="72" t="n"/>
      <c r="M510" s="6" t="n"/>
      <c r="N510" s="6" t="n"/>
      <c r="O510" s="6" t="n"/>
      <c r="P510" s="73" t="n"/>
    </row>
    <row r="511" ht="15.75" customHeight="1" s="271">
      <c r="A511" s="1" t="n"/>
      <c r="B511" s="14" t="n"/>
      <c r="C511" s="6" t="n"/>
      <c r="D511" s="72" t="n"/>
      <c r="E511" s="6" t="n"/>
      <c r="F511" s="72" t="n"/>
      <c r="G511" s="6" t="n"/>
      <c r="H511" s="6" t="n"/>
      <c r="I511" s="6" t="n"/>
      <c r="J511" s="6" t="n"/>
      <c r="K511" s="6" t="n"/>
      <c r="L511" s="72" t="n"/>
      <c r="M511" s="6" t="n"/>
      <c r="N511" s="6" t="n"/>
      <c r="O511" s="6" t="n"/>
      <c r="P511" s="73" t="n"/>
    </row>
    <row r="512" ht="15.75" customHeight="1" s="271">
      <c r="A512" s="1" t="n"/>
      <c r="B512" s="14" t="n"/>
      <c r="C512" s="6" t="n"/>
      <c r="D512" s="72" t="n"/>
      <c r="E512" s="6" t="n"/>
      <c r="F512" s="72" t="n"/>
      <c r="G512" s="6" t="n"/>
      <c r="H512" s="6" t="n"/>
      <c r="I512" s="6" t="n"/>
      <c r="J512" s="6" t="n"/>
      <c r="K512" s="6" t="n"/>
      <c r="L512" s="72" t="n"/>
      <c r="M512" s="6" t="n"/>
      <c r="N512" s="6" t="n"/>
      <c r="O512" s="6" t="n"/>
      <c r="P512" s="73" t="n"/>
    </row>
    <row r="513" ht="15.75" customHeight="1" s="271">
      <c r="A513" s="1" t="n"/>
      <c r="B513" s="14" t="n"/>
      <c r="C513" s="6" t="n"/>
      <c r="D513" s="72" t="n"/>
      <c r="E513" s="6" t="n"/>
      <c r="F513" s="72" t="n"/>
      <c r="G513" s="6" t="n"/>
      <c r="H513" s="6" t="n"/>
      <c r="I513" s="6" t="n"/>
      <c r="J513" s="6" t="n"/>
      <c r="K513" s="6" t="n"/>
      <c r="L513" s="72" t="n"/>
      <c r="M513" s="6" t="n"/>
      <c r="N513" s="6" t="n"/>
      <c r="O513" s="6" t="n"/>
      <c r="P513" s="73" t="n"/>
    </row>
    <row r="514" ht="15.75" customHeight="1" s="271">
      <c r="A514" s="1" t="n"/>
      <c r="B514" s="14" t="n"/>
      <c r="C514" s="6" t="n"/>
      <c r="D514" s="72" t="n"/>
      <c r="E514" s="6" t="n"/>
      <c r="F514" s="72" t="n"/>
      <c r="G514" s="6" t="n"/>
      <c r="H514" s="6" t="n"/>
      <c r="I514" s="6" t="n"/>
      <c r="J514" s="6" t="n"/>
      <c r="K514" s="6" t="n"/>
      <c r="L514" s="72" t="n"/>
      <c r="M514" s="6" t="n"/>
      <c r="N514" s="6" t="n"/>
      <c r="O514" s="6" t="n"/>
      <c r="P514" s="73" t="n"/>
    </row>
    <row r="515" ht="15.75" customHeight="1" s="271">
      <c r="A515" s="1" t="n"/>
      <c r="B515" s="14" t="n"/>
      <c r="C515" s="6" t="n"/>
      <c r="D515" s="72" t="n"/>
      <c r="E515" s="6" t="n"/>
      <c r="F515" s="72" t="n"/>
      <c r="G515" s="6" t="n"/>
      <c r="H515" s="6" t="n"/>
      <c r="I515" s="6" t="n"/>
      <c r="J515" s="6" t="n"/>
      <c r="K515" s="6" t="n"/>
      <c r="L515" s="72" t="n"/>
      <c r="M515" s="6" t="n"/>
      <c r="N515" s="6" t="n"/>
      <c r="O515" s="6" t="n"/>
      <c r="P515" s="73" t="n"/>
    </row>
    <row r="516" ht="15.75" customHeight="1" s="271">
      <c r="A516" s="1" t="n"/>
      <c r="B516" s="14" t="n"/>
      <c r="C516" s="6" t="n"/>
      <c r="D516" s="72" t="n"/>
      <c r="E516" s="6" t="n"/>
      <c r="F516" s="72" t="n"/>
      <c r="G516" s="6" t="n"/>
      <c r="H516" s="6" t="n"/>
      <c r="I516" s="6" t="n"/>
      <c r="J516" s="6" t="n"/>
      <c r="K516" s="6" t="n"/>
      <c r="L516" s="72" t="n"/>
      <c r="M516" s="6" t="n"/>
      <c r="N516" s="6" t="n"/>
      <c r="O516" s="6" t="n"/>
      <c r="P516" s="73" t="n"/>
    </row>
    <row r="517" ht="15.75" customHeight="1" s="271">
      <c r="A517" s="1" t="n"/>
      <c r="B517" s="14" t="n"/>
      <c r="C517" s="6" t="n"/>
      <c r="D517" s="72" t="n"/>
      <c r="E517" s="6" t="n"/>
      <c r="F517" s="72" t="n"/>
      <c r="G517" s="6" t="n"/>
      <c r="H517" s="6" t="n"/>
      <c r="I517" s="6" t="n"/>
      <c r="J517" s="6" t="n"/>
      <c r="K517" s="6" t="n"/>
      <c r="L517" s="72" t="n"/>
      <c r="M517" s="6" t="n"/>
      <c r="N517" s="6" t="n"/>
      <c r="O517" s="6" t="n"/>
      <c r="P517" s="73" t="n"/>
    </row>
    <row r="518" ht="15.75" customHeight="1" s="271">
      <c r="A518" s="1" t="n"/>
      <c r="B518" s="14" t="n"/>
      <c r="C518" s="6" t="n"/>
      <c r="D518" s="72" t="n"/>
      <c r="E518" s="6" t="n"/>
      <c r="F518" s="72" t="n"/>
      <c r="G518" s="6" t="n"/>
      <c r="H518" s="6" t="n"/>
      <c r="I518" s="6" t="n"/>
      <c r="J518" s="6" t="n"/>
      <c r="K518" s="6" t="n"/>
      <c r="L518" s="72" t="n"/>
      <c r="M518" s="6" t="n"/>
      <c r="N518" s="6" t="n"/>
      <c r="O518" s="6" t="n"/>
      <c r="P518" s="73" t="n"/>
    </row>
    <row r="519" ht="15.75" customHeight="1" s="271">
      <c r="A519" s="1" t="n"/>
      <c r="B519" s="14" t="n"/>
      <c r="C519" s="6" t="n"/>
      <c r="D519" s="72" t="n"/>
      <c r="E519" s="6" t="n"/>
      <c r="F519" s="72" t="n"/>
      <c r="G519" s="6" t="n"/>
      <c r="H519" s="6" t="n"/>
      <c r="I519" s="6" t="n"/>
      <c r="J519" s="6" t="n"/>
      <c r="K519" s="6" t="n"/>
      <c r="L519" s="72" t="n"/>
      <c r="M519" s="6" t="n"/>
      <c r="N519" s="6" t="n"/>
      <c r="O519" s="6" t="n"/>
      <c r="P519" s="73" t="n"/>
    </row>
    <row r="520" ht="15.75" customHeight="1" s="271">
      <c r="A520" s="1" t="n"/>
      <c r="B520" s="14" t="n"/>
      <c r="C520" s="6" t="n"/>
      <c r="D520" s="72" t="n"/>
      <c r="E520" s="6" t="n"/>
      <c r="F520" s="72" t="n"/>
      <c r="G520" s="6" t="n"/>
      <c r="H520" s="6" t="n"/>
      <c r="I520" s="6" t="n"/>
      <c r="J520" s="6" t="n"/>
      <c r="K520" s="6" t="n"/>
      <c r="L520" s="72" t="n"/>
      <c r="M520" s="6" t="n"/>
      <c r="N520" s="6" t="n"/>
      <c r="O520" s="6" t="n"/>
      <c r="P520" s="73" t="n"/>
    </row>
    <row r="521" ht="15.75" customHeight="1" s="271">
      <c r="A521" s="1" t="n"/>
      <c r="B521" s="14" t="n"/>
      <c r="C521" s="6" t="n"/>
      <c r="D521" s="72" t="n"/>
      <c r="E521" s="6" t="n"/>
      <c r="F521" s="72" t="n"/>
      <c r="G521" s="6" t="n"/>
      <c r="H521" s="6" t="n"/>
      <c r="I521" s="6" t="n"/>
      <c r="J521" s="6" t="n"/>
      <c r="K521" s="6" t="n"/>
      <c r="L521" s="72" t="n"/>
      <c r="M521" s="6" t="n"/>
      <c r="N521" s="6" t="n"/>
      <c r="O521" s="6" t="n"/>
      <c r="P521" s="73" t="n"/>
    </row>
    <row r="522" ht="15.75" customHeight="1" s="271">
      <c r="A522" s="1" t="n"/>
      <c r="B522" s="14" t="n"/>
      <c r="C522" s="6" t="n"/>
      <c r="D522" s="72" t="n"/>
      <c r="E522" s="6" t="n"/>
      <c r="F522" s="72" t="n"/>
      <c r="G522" s="6" t="n"/>
      <c r="H522" s="6" t="n"/>
      <c r="I522" s="6" t="n"/>
      <c r="J522" s="6" t="n"/>
      <c r="K522" s="6" t="n"/>
      <c r="L522" s="72" t="n"/>
      <c r="M522" s="6" t="n"/>
      <c r="N522" s="6" t="n"/>
      <c r="O522" s="6" t="n"/>
      <c r="P522" s="73" t="n"/>
    </row>
    <row r="523" ht="15.75" customHeight="1" s="271">
      <c r="A523" s="1" t="n"/>
      <c r="B523" s="14" t="n"/>
      <c r="C523" s="6" t="n"/>
      <c r="D523" s="72" t="n"/>
      <c r="E523" s="6" t="n"/>
      <c r="F523" s="72" t="n"/>
      <c r="G523" s="6" t="n"/>
      <c r="H523" s="6" t="n"/>
      <c r="I523" s="6" t="n"/>
      <c r="J523" s="6" t="n"/>
      <c r="K523" s="6" t="n"/>
      <c r="L523" s="72" t="n"/>
      <c r="M523" s="6" t="n"/>
      <c r="N523" s="6" t="n"/>
      <c r="O523" s="6" t="n"/>
      <c r="P523" s="73" t="n"/>
    </row>
    <row r="524" ht="15.75" customHeight="1" s="271">
      <c r="A524" s="1" t="n"/>
      <c r="B524" s="14" t="n"/>
      <c r="C524" s="6" t="n"/>
      <c r="D524" s="72" t="n"/>
      <c r="E524" s="6" t="n"/>
      <c r="F524" s="72" t="n"/>
      <c r="G524" s="6" t="n"/>
      <c r="H524" s="6" t="n"/>
      <c r="I524" s="6" t="n"/>
      <c r="J524" s="6" t="n"/>
      <c r="K524" s="6" t="n"/>
      <c r="L524" s="72" t="n"/>
      <c r="M524" s="6" t="n"/>
      <c r="N524" s="6" t="n"/>
      <c r="O524" s="6" t="n"/>
      <c r="P524" s="73" t="n"/>
    </row>
    <row r="525" ht="15.75" customHeight="1" s="271">
      <c r="A525" s="1" t="n"/>
      <c r="B525" s="14" t="n"/>
      <c r="C525" s="6" t="n"/>
      <c r="D525" s="72" t="n"/>
      <c r="E525" s="6" t="n"/>
      <c r="F525" s="72" t="n"/>
      <c r="G525" s="6" t="n"/>
      <c r="H525" s="6" t="n"/>
      <c r="I525" s="6" t="n"/>
      <c r="J525" s="6" t="n"/>
      <c r="K525" s="6" t="n"/>
      <c r="L525" s="72" t="n"/>
      <c r="M525" s="6" t="n"/>
      <c r="N525" s="6" t="n"/>
      <c r="O525" s="6" t="n"/>
      <c r="P525" s="73" t="n"/>
    </row>
    <row r="526" ht="15.75" customHeight="1" s="271">
      <c r="A526" s="1" t="n"/>
      <c r="B526" s="14" t="n"/>
      <c r="C526" s="6" t="n"/>
      <c r="D526" s="72" t="n"/>
      <c r="E526" s="6" t="n"/>
      <c r="F526" s="72" t="n"/>
      <c r="G526" s="6" t="n"/>
      <c r="H526" s="6" t="n"/>
      <c r="I526" s="6" t="n"/>
      <c r="J526" s="6" t="n"/>
      <c r="K526" s="6" t="n"/>
      <c r="L526" s="72" t="n"/>
      <c r="M526" s="6" t="n"/>
      <c r="N526" s="6" t="n"/>
      <c r="O526" s="6" t="n"/>
      <c r="P526" s="73" t="n"/>
    </row>
    <row r="527" ht="15.75" customHeight="1" s="271">
      <c r="A527" s="1" t="n"/>
      <c r="B527" s="14" t="n"/>
      <c r="C527" s="6" t="n"/>
      <c r="D527" s="72" t="n"/>
      <c r="E527" s="6" t="n"/>
      <c r="F527" s="72" t="n"/>
      <c r="G527" s="6" t="n"/>
      <c r="H527" s="6" t="n"/>
      <c r="I527" s="6" t="n"/>
      <c r="J527" s="6" t="n"/>
      <c r="K527" s="6" t="n"/>
      <c r="L527" s="72" t="n"/>
      <c r="M527" s="6" t="n"/>
      <c r="N527" s="6" t="n"/>
      <c r="O527" s="6" t="n"/>
      <c r="P527" s="73" t="n"/>
    </row>
    <row r="528" ht="15.75" customHeight="1" s="271">
      <c r="A528" s="1" t="n"/>
      <c r="B528" s="14" t="n"/>
      <c r="C528" s="6" t="n"/>
      <c r="D528" s="72" t="n"/>
      <c r="E528" s="6" t="n"/>
      <c r="F528" s="72" t="n"/>
      <c r="G528" s="6" t="n"/>
      <c r="H528" s="6" t="n"/>
      <c r="I528" s="6" t="n"/>
      <c r="J528" s="6" t="n"/>
      <c r="K528" s="6" t="n"/>
      <c r="L528" s="72" t="n"/>
      <c r="M528" s="6" t="n"/>
      <c r="N528" s="6" t="n"/>
      <c r="O528" s="6" t="n"/>
      <c r="P528" s="73" t="n"/>
    </row>
    <row r="529" ht="15.75" customHeight="1" s="271">
      <c r="A529" s="1" t="n"/>
      <c r="B529" s="14" t="n"/>
      <c r="C529" s="6" t="n"/>
      <c r="D529" s="72" t="n"/>
      <c r="E529" s="6" t="n"/>
      <c r="F529" s="72" t="n"/>
      <c r="G529" s="6" t="n"/>
      <c r="H529" s="6" t="n"/>
      <c r="I529" s="6" t="n"/>
      <c r="J529" s="6" t="n"/>
      <c r="K529" s="6" t="n"/>
      <c r="L529" s="72" t="n"/>
      <c r="M529" s="6" t="n"/>
      <c r="N529" s="6" t="n"/>
      <c r="O529" s="6" t="n"/>
      <c r="P529" s="73" t="n"/>
    </row>
    <row r="530" ht="15.75" customHeight="1" s="271">
      <c r="A530" s="1" t="n"/>
      <c r="B530" s="14" t="n"/>
      <c r="C530" s="6" t="n"/>
      <c r="D530" s="72" t="n"/>
      <c r="E530" s="6" t="n"/>
      <c r="F530" s="72" t="n"/>
      <c r="G530" s="6" t="n"/>
      <c r="H530" s="6" t="n"/>
      <c r="I530" s="6" t="n"/>
      <c r="J530" s="6" t="n"/>
      <c r="K530" s="6" t="n"/>
      <c r="L530" s="72" t="n"/>
      <c r="M530" s="6" t="n"/>
      <c r="N530" s="6" t="n"/>
      <c r="O530" s="6" t="n"/>
      <c r="P530" s="73" t="n"/>
    </row>
    <row r="531" ht="15.75" customHeight="1" s="271">
      <c r="A531" s="1" t="n"/>
      <c r="B531" s="14" t="n"/>
      <c r="C531" s="6" t="n"/>
      <c r="D531" s="72" t="n"/>
      <c r="E531" s="6" t="n"/>
      <c r="F531" s="72" t="n"/>
      <c r="G531" s="6" t="n"/>
      <c r="H531" s="6" t="n"/>
      <c r="I531" s="6" t="n"/>
      <c r="J531" s="6" t="n"/>
      <c r="K531" s="6" t="n"/>
      <c r="L531" s="72" t="n"/>
      <c r="M531" s="6" t="n"/>
      <c r="N531" s="6" t="n"/>
      <c r="O531" s="6" t="n"/>
      <c r="P531" s="73" t="n"/>
    </row>
    <row r="532" ht="15.75" customHeight="1" s="271">
      <c r="A532" s="1" t="n"/>
      <c r="B532" s="14" t="n"/>
      <c r="C532" s="6" t="n"/>
      <c r="D532" s="72" t="n"/>
      <c r="E532" s="6" t="n"/>
      <c r="F532" s="72" t="n"/>
      <c r="G532" s="6" t="n"/>
      <c r="H532" s="6" t="n"/>
      <c r="I532" s="6" t="n"/>
      <c r="J532" s="6" t="n"/>
      <c r="K532" s="6" t="n"/>
      <c r="L532" s="72" t="n"/>
      <c r="M532" s="6" t="n"/>
      <c r="N532" s="6" t="n"/>
      <c r="O532" s="6" t="n"/>
      <c r="P532" s="73" t="n"/>
    </row>
    <row r="533" ht="15.75" customHeight="1" s="271">
      <c r="A533" s="1" t="n"/>
      <c r="B533" s="14" t="n"/>
      <c r="C533" s="6" t="n"/>
      <c r="D533" s="72" t="n"/>
      <c r="E533" s="6" t="n"/>
      <c r="F533" s="72" t="n"/>
      <c r="G533" s="6" t="n"/>
      <c r="H533" s="6" t="n"/>
      <c r="I533" s="6" t="n"/>
      <c r="J533" s="6" t="n"/>
      <c r="K533" s="6" t="n"/>
      <c r="L533" s="72" t="n"/>
      <c r="M533" s="6" t="n"/>
      <c r="N533" s="6" t="n"/>
      <c r="O533" s="6" t="n"/>
      <c r="P533" s="73" t="n"/>
    </row>
    <row r="534" ht="15.75" customHeight="1" s="271">
      <c r="A534" s="1" t="n"/>
      <c r="B534" s="14" t="n"/>
      <c r="C534" s="6" t="n"/>
      <c r="D534" s="72" t="n"/>
      <c r="E534" s="6" t="n"/>
      <c r="F534" s="72" t="n"/>
      <c r="G534" s="6" t="n"/>
      <c r="H534" s="6" t="n"/>
      <c r="I534" s="6" t="n"/>
      <c r="J534" s="6" t="n"/>
      <c r="K534" s="6" t="n"/>
      <c r="L534" s="72" t="n"/>
      <c r="M534" s="6" t="n"/>
      <c r="N534" s="6" t="n"/>
      <c r="O534" s="6" t="n"/>
      <c r="P534" s="73" t="n"/>
    </row>
    <row r="535" ht="15.75" customHeight="1" s="271">
      <c r="A535" s="1" t="n"/>
      <c r="B535" s="14" t="n"/>
      <c r="C535" s="6" t="n"/>
      <c r="D535" s="72" t="n"/>
      <c r="E535" s="6" t="n"/>
      <c r="F535" s="72" t="n"/>
      <c r="G535" s="6" t="n"/>
      <c r="H535" s="6" t="n"/>
      <c r="I535" s="6" t="n"/>
      <c r="J535" s="6" t="n"/>
      <c r="K535" s="6" t="n"/>
      <c r="L535" s="72" t="n"/>
      <c r="M535" s="6" t="n"/>
      <c r="N535" s="6" t="n"/>
      <c r="O535" s="6" t="n"/>
      <c r="P535" s="73" t="n"/>
    </row>
    <row r="536" ht="15.75" customHeight="1" s="271">
      <c r="A536" s="1" t="n"/>
      <c r="B536" s="14" t="n"/>
      <c r="C536" s="6" t="n"/>
      <c r="D536" s="72" t="n"/>
      <c r="E536" s="6" t="n"/>
      <c r="F536" s="72" t="n"/>
      <c r="G536" s="6" t="n"/>
      <c r="H536" s="6" t="n"/>
      <c r="I536" s="6" t="n"/>
      <c r="J536" s="6" t="n"/>
      <c r="K536" s="6" t="n"/>
      <c r="L536" s="72" t="n"/>
      <c r="M536" s="6" t="n"/>
      <c r="N536" s="6" t="n"/>
      <c r="O536" s="6" t="n"/>
      <c r="P536" s="73" t="n"/>
    </row>
    <row r="537" ht="15.75" customHeight="1" s="271">
      <c r="A537" s="1" t="n"/>
      <c r="B537" s="14" t="n"/>
      <c r="C537" s="6" t="n"/>
      <c r="D537" s="72" t="n"/>
      <c r="E537" s="6" t="n"/>
      <c r="F537" s="72" t="n"/>
      <c r="G537" s="6" t="n"/>
      <c r="H537" s="6" t="n"/>
      <c r="I537" s="6" t="n"/>
      <c r="J537" s="6" t="n"/>
      <c r="K537" s="6" t="n"/>
      <c r="L537" s="72" t="n"/>
      <c r="M537" s="6" t="n"/>
      <c r="N537" s="6" t="n"/>
      <c r="O537" s="6" t="n"/>
      <c r="P537" s="73" t="n"/>
    </row>
    <row r="538" ht="15.75" customHeight="1" s="271">
      <c r="A538" s="1" t="n"/>
      <c r="B538" s="14" t="n"/>
      <c r="C538" s="6" t="n"/>
      <c r="D538" s="72" t="n"/>
      <c r="E538" s="6" t="n"/>
      <c r="F538" s="72" t="n"/>
      <c r="G538" s="6" t="n"/>
      <c r="H538" s="6" t="n"/>
      <c r="I538" s="6" t="n"/>
      <c r="J538" s="6" t="n"/>
      <c r="K538" s="6" t="n"/>
      <c r="L538" s="72" t="n"/>
      <c r="M538" s="6" t="n"/>
      <c r="N538" s="6" t="n"/>
      <c r="O538" s="6" t="n"/>
      <c r="P538" s="73" t="n"/>
    </row>
    <row r="539" ht="15.75" customHeight="1" s="271">
      <c r="A539" s="1" t="n"/>
      <c r="B539" s="14" t="n"/>
      <c r="C539" s="6" t="n"/>
      <c r="D539" s="72" t="n"/>
      <c r="E539" s="6" t="n"/>
      <c r="F539" s="72" t="n"/>
      <c r="G539" s="6" t="n"/>
      <c r="H539" s="6" t="n"/>
      <c r="I539" s="6" t="n"/>
      <c r="J539" s="6" t="n"/>
      <c r="K539" s="6" t="n"/>
      <c r="L539" s="72" t="n"/>
      <c r="M539" s="6" t="n"/>
      <c r="N539" s="6" t="n"/>
      <c r="O539" s="6" t="n"/>
      <c r="P539" s="73" t="n"/>
    </row>
    <row r="540" ht="15.75" customHeight="1" s="271">
      <c r="A540" s="1" t="n"/>
      <c r="B540" s="14" t="n"/>
      <c r="C540" s="6" t="n"/>
      <c r="D540" s="72" t="n"/>
      <c r="E540" s="6" t="n"/>
      <c r="F540" s="72" t="n"/>
      <c r="G540" s="6" t="n"/>
      <c r="H540" s="6" t="n"/>
      <c r="I540" s="6" t="n"/>
      <c r="J540" s="6" t="n"/>
      <c r="K540" s="6" t="n"/>
      <c r="L540" s="72" t="n"/>
      <c r="M540" s="6" t="n"/>
      <c r="N540" s="6" t="n"/>
      <c r="O540" s="6" t="n"/>
      <c r="P540" s="73" t="n"/>
    </row>
    <row r="541" ht="15.75" customHeight="1" s="271">
      <c r="A541" s="1" t="n"/>
      <c r="B541" s="14" t="n"/>
      <c r="C541" s="6" t="n"/>
      <c r="D541" s="72" t="n"/>
      <c r="E541" s="6" t="n"/>
      <c r="F541" s="72" t="n"/>
      <c r="G541" s="6" t="n"/>
      <c r="H541" s="6" t="n"/>
      <c r="I541" s="6" t="n"/>
      <c r="J541" s="6" t="n"/>
      <c r="K541" s="6" t="n"/>
      <c r="L541" s="72" t="n"/>
      <c r="M541" s="6" t="n"/>
      <c r="N541" s="6" t="n"/>
      <c r="O541" s="6" t="n"/>
      <c r="P541" s="73" t="n"/>
    </row>
    <row r="542" ht="15.75" customHeight="1" s="271">
      <c r="A542" s="1" t="n"/>
      <c r="B542" s="14" t="n"/>
      <c r="C542" s="6" t="n"/>
      <c r="D542" s="72" t="n"/>
      <c r="E542" s="6" t="n"/>
      <c r="F542" s="72" t="n"/>
      <c r="G542" s="6" t="n"/>
      <c r="H542" s="6" t="n"/>
      <c r="I542" s="6" t="n"/>
      <c r="J542" s="6" t="n"/>
      <c r="K542" s="6" t="n"/>
      <c r="L542" s="72" t="n"/>
      <c r="M542" s="6" t="n"/>
      <c r="N542" s="6" t="n"/>
      <c r="O542" s="6" t="n"/>
      <c r="P542" s="73" t="n"/>
    </row>
    <row r="543" ht="15.75" customHeight="1" s="271">
      <c r="A543" s="1" t="n"/>
      <c r="B543" s="14" t="n"/>
      <c r="C543" s="6" t="n"/>
      <c r="D543" s="72" t="n"/>
      <c r="E543" s="6" t="n"/>
      <c r="F543" s="72" t="n"/>
      <c r="G543" s="6" t="n"/>
      <c r="H543" s="6" t="n"/>
      <c r="I543" s="6" t="n"/>
      <c r="J543" s="6" t="n"/>
      <c r="K543" s="6" t="n"/>
      <c r="L543" s="72" t="n"/>
      <c r="M543" s="6" t="n"/>
      <c r="N543" s="6" t="n"/>
      <c r="O543" s="6" t="n"/>
      <c r="P543" s="73" t="n"/>
    </row>
    <row r="544" ht="15.75" customHeight="1" s="271">
      <c r="A544" s="1" t="n"/>
      <c r="B544" s="14" t="n"/>
      <c r="C544" s="6" t="n"/>
      <c r="D544" s="72" t="n"/>
      <c r="E544" s="6" t="n"/>
      <c r="F544" s="72" t="n"/>
      <c r="G544" s="6" t="n"/>
      <c r="H544" s="6" t="n"/>
      <c r="I544" s="6" t="n"/>
      <c r="J544" s="6" t="n"/>
      <c r="K544" s="6" t="n"/>
      <c r="L544" s="72" t="n"/>
      <c r="M544" s="6" t="n"/>
      <c r="N544" s="6" t="n"/>
      <c r="O544" s="6" t="n"/>
      <c r="P544" s="73" t="n"/>
    </row>
    <row r="545" ht="15.75" customHeight="1" s="271">
      <c r="A545" s="1" t="n"/>
      <c r="B545" s="14" t="n"/>
      <c r="C545" s="6" t="n"/>
      <c r="D545" s="72" t="n"/>
      <c r="E545" s="6" t="n"/>
      <c r="F545" s="72" t="n"/>
      <c r="G545" s="6" t="n"/>
      <c r="H545" s="6" t="n"/>
      <c r="I545" s="6" t="n"/>
      <c r="J545" s="6" t="n"/>
      <c r="K545" s="6" t="n"/>
      <c r="L545" s="72" t="n"/>
      <c r="M545" s="6" t="n"/>
      <c r="N545" s="6" t="n"/>
      <c r="O545" s="6" t="n"/>
      <c r="P545" s="73" t="n"/>
    </row>
    <row r="546" ht="15.75" customHeight="1" s="271">
      <c r="A546" s="1" t="n"/>
      <c r="B546" s="14" t="n"/>
      <c r="C546" s="6" t="n"/>
      <c r="D546" s="72" t="n"/>
      <c r="E546" s="6" t="n"/>
      <c r="F546" s="72" t="n"/>
      <c r="G546" s="6" t="n"/>
      <c r="H546" s="6" t="n"/>
      <c r="I546" s="6" t="n"/>
      <c r="J546" s="6" t="n"/>
      <c r="K546" s="6" t="n"/>
      <c r="L546" s="72" t="n"/>
      <c r="M546" s="6" t="n"/>
      <c r="N546" s="6" t="n"/>
      <c r="O546" s="6" t="n"/>
      <c r="P546" s="73" t="n"/>
    </row>
    <row r="547" ht="15.75" customHeight="1" s="271">
      <c r="A547" s="1" t="n"/>
      <c r="B547" s="14" t="n"/>
      <c r="C547" s="6" t="n"/>
      <c r="D547" s="72" t="n"/>
      <c r="E547" s="6" t="n"/>
      <c r="F547" s="72" t="n"/>
      <c r="G547" s="6" t="n"/>
      <c r="H547" s="6" t="n"/>
      <c r="I547" s="6" t="n"/>
      <c r="J547" s="6" t="n"/>
      <c r="K547" s="6" t="n"/>
      <c r="L547" s="72" t="n"/>
      <c r="M547" s="6" t="n"/>
      <c r="N547" s="6" t="n"/>
      <c r="O547" s="6" t="n"/>
      <c r="P547" s="73" t="n"/>
    </row>
    <row r="548" ht="15.75" customHeight="1" s="271">
      <c r="A548" s="1" t="n"/>
      <c r="B548" s="14" t="n"/>
      <c r="C548" s="6" t="n"/>
      <c r="D548" s="72" t="n"/>
      <c r="E548" s="6" t="n"/>
      <c r="F548" s="72" t="n"/>
      <c r="G548" s="6" t="n"/>
      <c r="H548" s="6" t="n"/>
      <c r="I548" s="6" t="n"/>
      <c r="J548" s="6" t="n"/>
      <c r="K548" s="6" t="n"/>
      <c r="L548" s="72" t="n"/>
      <c r="M548" s="6" t="n"/>
      <c r="N548" s="6" t="n"/>
      <c r="O548" s="6" t="n"/>
      <c r="P548" s="73" t="n"/>
    </row>
    <row r="549" ht="15.75" customHeight="1" s="271">
      <c r="A549" s="1" t="n"/>
      <c r="B549" s="14" t="n"/>
      <c r="C549" s="6" t="n"/>
      <c r="D549" s="72" t="n"/>
      <c r="E549" s="6" t="n"/>
      <c r="F549" s="72" t="n"/>
      <c r="G549" s="6" t="n"/>
      <c r="H549" s="6" t="n"/>
      <c r="I549" s="6" t="n"/>
      <c r="J549" s="6" t="n"/>
      <c r="K549" s="6" t="n"/>
      <c r="L549" s="72" t="n"/>
      <c r="M549" s="6" t="n"/>
      <c r="N549" s="6" t="n"/>
      <c r="O549" s="6" t="n"/>
      <c r="P549" s="73" t="n"/>
    </row>
    <row r="550" ht="15.75" customHeight="1" s="271">
      <c r="A550" s="1" t="n"/>
      <c r="B550" s="14" t="n"/>
      <c r="C550" s="6" t="n"/>
      <c r="D550" s="72" t="n"/>
      <c r="E550" s="6" t="n"/>
      <c r="F550" s="72" t="n"/>
      <c r="G550" s="6" t="n"/>
      <c r="H550" s="6" t="n"/>
      <c r="I550" s="6" t="n"/>
      <c r="J550" s="6" t="n"/>
      <c r="K550" s="6" t="n"/>
      <c r="L550" s="72" t="n"/>
      <c r="M550" s="6" t="n"/>
      <c r="N550" s="6" t="n"/>
      <c r="O550" s="6" t="n"/>
      <c r="P550" s="73" t="n"/>
    </row>
    <row r="551" ht="15.75" customHeight="1" s="271">
      <c r="A551" s="1" t="n"/>
      <c r="B551" s="14" t="n"/>
      <c r="C551" s="6" t="n"/>
      <c r="D551" s="72" t="n"/>
      <c r="E551" s="6" t="n"/>
      <c r="F551" s="72" t="n"/>
      <c r="G551" s="6" t="n"/>
      <c r="H551" s="6" t="n"/>
      <c r="I551" s="6" t="n"/>
      <c r="J551" s="6" t="n"/>
      <c r="K551" s="6" t="n"/>
      <c r="L551" s="72" t="n"/>
      <c r="M551" s="6" t="n"/>
      <c r="N551" s="6" t="n"/>
      <c r="O551" s="6" t="n"/>
      <c r="P551" s="73" t="n"/>
    </row>
    <row r="552" ht="15.75" customHeight="1" s="271">
      <c r="A552" s="1" t="n"/>
      <c r="B552" s="14" t="n"/>
      <c r="C552" s="6" t="n"/>
      <c r="D552" s="72" t="n"/>
      <c r="E552" s="6" t="n"/>
      <c r="F552" s="72" t="n"/>
      <c r="G552" s="6" t="n"/>
      <c r="H552" s="6" t="n"/>
      <c r="I552" s="6" t="n"/>
      <c r="J552" s="6" t="n"/>
      <c r="K552" s="6" t="n"/>
      <c r="L552" s="72" t="n"/>
      <c r="M552" s="6" t="n"/>
      <c r="N552" s="6" t="n"/>
      <c r="O552" s="6" t="n"/>
      <c r="P552" s="73" t="n"/>
    </row>
    <row r="553" ht="15.75" customHeight="1" s="271">
      <c r="A553" s="1" t="n"/>
      <c r="B553" s="14" t="n"/>
      <c r="C553" s="6" t="n"/>
      <c r="D553" s="72" t="n"/>
      <c r="E553" s="6" t="n"/>
      <c r="F553" s="72" t="n"/>
      <c r="G553" s="6" t="n"/>
      <c r="H553" s="6" t="n"/>
      <c r="I553" s="6" t="n"/>
      <c r="J553" s="6" t="n"/>
      <c r="K553" s="6" t="n"/>
      <c r="L553" s="72" t="n"/>
      <c r="M553" s="6" t="n"/>
      <c r="N553" s="6" t="n"/>
      <c r="O553" s="6" t="n"/>
      <c r="P553" s="73" t="n"/>
    </row>
    <row r="554" ht="15.75" customHeight="1" s="271">
      <c r="A554" s="1" t="n"/>
      <c r="B554" s="14" t="n"/>
      <c r="C554" s="6" t="n"/>
      <c r="D554" s="72" t="n"/>
      <c r="E554" s="6" t="n"/>
      <c r="F554" s="72" t="n"/>
      <c r="G554" s="6" t="n"/>
      <c r="H554" s="6" t="n"/>
      <c r="I554" s="6" t="n"/>
      <c r="J554" s="6" t="n"/>
      <c r="K554" s="6" t="n"/>
      <c r="L554" s="72" t="n"/>
      <c r="M554" s="6" t="n"/>
      <c r="N554" s="6" t="n"/>
      <c r="O554" s="6" t="n"/>
      <c r="P554" s="73" t="n"/>
    </row>
    <row r="555" ht="15.75" customHeight="1" s="271">
      <c r="A555" s="1" t="n"/>
      <c r="B555" s="14" t="n"/>
      <c r="C555" s="6" t="n"/>
      <c r="D555" s="72" t="n"/>
      <c r="E555" s="6" t="n"/>
      <c r="F555" s="72" t="n"/>
      <c r="G555" s="6" t="n"/>
      <c r="H555" s="6" t="n"/>
      <c r="I555" s="6" t="n"/>
      <c r="J555" s="6" t="n"/>
      <c r="K555" s="6" t="n"/>
      <c r="L555" s="72" t="n"/>
      <c r="M555" s="6" t="n"/>
      <c r="N555" s="6" t="n"/>
      <c r="O555" s="6" t="n"/>
      <c r="P555" s="73" t="n"/>
    </row>
    <row r="556" ht="15.75" customHeight="1" s="271">
      <c r="A556" s="1" t="n"/>
      <c r="B556" s="14" t="n"/>
      <c r="C556" s="6" t="n"/>
      <c r="D556" s="72" t="n"/>
      <c r="E556" s="6" t="n"/>
      <c r="F556" s="72" t="n"/>
      <c r="G556" s="6" t="n"/>
      <c r="H556" s="6" t="n"/>
      <c r="I556" s="6" t="n"/>
      <c r="J556" s="6" t="n"/>
      <c r="K556" s="6" t="n"/>
      <c r="L556" s="72" t="n"/>
      <c r="M556" s="6" t="n"/>
      <c r="N556" s="6" t="n"/>
      <c r="O556" s="6" t="n"/>
      <c r="P556" s="73" t="n"/>
    </row>
    <row r="557" ht="15.75" customHeight="1" s="271">
      <c r="A557" s="1" t="n"/>
      <c r="B557" s="14" t="n"/>
      <c r="C557" s="6" t="n"/>
      <c r="D557" s="72" t="n"/>
      <c r="E557" s="6" t="n"/>
      <c r="F557" s="72" t="n"/>
      <c r="G557" s="6" t="n"/>
      <c r="H557" s="6" t="n"/>
      <c r="I557" s="6" t="n"/>
      <c r="J557" s="6" t="n"/>
      <c r="K557" s="6" t="n"/>
      <c r="L557" s="72" t="n"/>
      <c r="M557" s="6" t="n"/>
      <c r="N557" s="6" t="n"/>
      <c r="O557" s="6" t="n"/>
      <c r="P557" s="73" t="n"/>
    </row>
    <row r="558" ht="15.75" customHeight="1" s="271">
      <c r="A558" s="1" t="n"/>
      <c r="B558" s="14" t="n"/>
      <c r="C558" s="6" t="n"/>
      <c r="D558" s="72" t="n"/>
      <c r="E558" s="6" t="n"/>
      <c r="F558" s="72" t="n"/>
      <c r="G558" s="6" t="n"/>
      <c r="H558" s="6" t="n"/>
      <c r="I558" s="6" t="n"/>
      <c r="J558" s="6" t="n"/>
      <c r="K558" s="6" t="n"/>
      <c r="L558" s="72" t="n"/>
      <c r="M558" s="6" t="n"/>
      <c r="N558" s="6" t="n"/>
      <c r="O558" s="6" t="n"/>
      <c r="P558" s="73" t="n"/>
    </row>
    <row r="559" ht="15.75" customHeight="1" s="271">
      <c r="A559" s="1" t="n"/>
      <c r="B559" s="14" t="n"/>
      <c r="C559" s="6" t="n"/>
      <c r="D559" s="72" t="n"/>
      <c r="E559" s="6" t="n"/>
      <c r="F559" s="72" t="n"/>
      <c r="G559" s="6" t="n"/>
      <c r="H559" s="6" t="n"/>
      <c r="I559" s="6" t="n"/>
      <c r="J559" s="6" t="n"/>
      <c r="K559" s="6" t="n"/>
      <c r="L559" s="72" t="n"/>
      <c r="M559" s="6" t="n"/>
      <c r="N559" s="6" t="n"/>
      <c r="O559" s="6" t="n"/>
      <c r="P559" s="73" t="n"/>
    </row>
    <row r="560" ht="15.75" customHeight="1" s="271">
      <c r="A560" s="1" t="n"/>
      <c r="B560" s="14" t="n"/>
      <c r="C560" s="6" t="n"/>
      <c r="D560" s="72" t="n"/>
      <c r="E560" s="6" t="n"/>
      <c r="F560" s="72" t="n"/>
      <c r="G560" s="6" t="n"/>
      <c r="H560" s="6" t="n"/>
      <c r="I560" s="6" t="n"/>
      <c r="J560" s="6" t="n"/>
      <c r="K560" s="6" t="n"/>
      <c r="L560" s="72" t="n"/>
      <c r="M560" s="6" t="n"/>
      <c r="N560" s="6" t="n"/>
      <c r="O560" s="6" t="n"/>
      <c r="P560" s="73" t="n"/>
    </row>
    <row r="561" ht="15.75" customHeight="1" s="271">
      <c r="A561" s="1" t="n"/>
      <c r="B561" s="14" t="n"/>
      <c r="C561" s="6" t="n"/>
      <c r="D561" s="72" t="n"/>
      <c r="E561" s="6" t="n"/>
      <c r="F561" s="72" t="n"/>
      <c r="G561" s="6" t="n"/>
      <c r="H561" s="6" t="n"/>
      <c r="I561" s="6" t="n"/>
      <c r="J561" s="6" t="n"/>
      <c r="K561" s="6" t="n"/>
      <c r="L561" s="72" t="n"/>
      <c r="M561" s="6" t="n"/>
      <c r="N561" s="6" t="n"/>
      <c r="O561" s="6" t="n"/>
      <c r="P561" s="73" t="n"/>
    </row>
    <row r="562" ht="15.75" customHeight="1" s="271">
      <c r="A562" s="1" t="n"/>
      <c r="B562" s="14" t="n"/>
      <c r="C562" s="6" t="n"/>
      <c r="D562" s="72" t="n"/>
      <c r="E562" s="6" t="n"/>
      <c r="F562" s="72" t="n"/>
      <c r="G562" s="6" t="n"/>
      <c r="H562" s="6" t="n"/>
      <c r="I562" s="6" t="n"/>
      <c r="J562" s="6" t="n"/>
      <c r="K562" s="6" t="n"/>
      <c r="L562" s="72" t="n"/>
      <c r="M562" s="6" t="n"/>
      <c r="N562" s="6" t="n"/>
      <c r="O562" s="6" t="n"/>
      <c r="P562" s="73" t="n"/>
    </row>
    <row r="563" ht="15.75" customHeight="1" s="271">
      <c r="A563" s="1" t="n"/>
      <c r="B563" s="14" t="n"/>
      <c r="C563" s="6" t="n"/>
      <c r="D563" s="72" t="n"/>
      <c r="E563" s="6" t="n"/>
      <c r="F563" s="72" t="n"/>
      <c r="G563" s="6" t="n"/>
      <c r="H563" s="6" t="n"/>
      <c r="I563" s="6" t="n"/>
      <c r="J563" s="6" t="n"/>
      <c r="K563" s="6" t="n"/>
      <c r="L563" s="72" t="n"/>
      <c r="M563" s="6" t="n"/>
      <c r="N563" s="6" t="n"/>
      <c r="O563" s="6" t="n"/>
      <c r="P563" s="73" t="n"/>
    </row>
    <row r="564" ht="15.75" customHeight="1" s="271">
      <c r="A564" s="1" t="n"/>
      <c r="B564" s="14" t="n"/>
      <c r="C564" s="6" t="n"/>
      <c r="D564" s="72" t="n"/>
      <c r="E564" s="6" t="n"/>
      <c r="F564" s="72" t="n"/>
      <c r="G564" s="6" t="n"/>
      <c r="H564" s="6" t="n"/>
      <c r="I564" s="6" t="n"/>
      <c r="J564" s="6" t="n"/>
      <c r="K564" s="6" t="n"/>
      <c r="L564" s="72" t="n"/>
      <c r="M564" s="6" t="n"/>
      <c r="N564" s="6" t="n"/>
      <c r="O564" s="6" t="n"/>
      <c r="P564" s="73" t="n"/>
    </row>
    <row r="565" ht="15.75" customHeight="1" s="271">
      <c r="A565" s="1" t="n"/>
      <c r="B565" s="14" t="n"/>
      <c r="C565" s="6" t="n"/>
      <c r="D565" s="72" t="n"/>
      <c r="E565" s="6" t="n"/>
      <c r="F565" s="72" t="n"/>
      <c r="G565" s="6" t="n"/>
      <c r="H565" s="6" t="n"/>
      <c r="I565" s="6" t="n"/>
      <c r="J565" s="6" t="n"/>
      <c r="K565" s="6" t="n"/>
      <c r="L565" s="72" t="n"/>
      <c r="M565" s="6" t="n"/>
      <c r="N565" s="6" t="n"/>
      <c r="O565" s="6" t="n"/>
      <c r="P565" s="73" t="n"/>
    </row>
    <row r="566" ht="15.75" customHeight="1" s="271">
      <c r="A566" s="1" t="n"/>
      <c r="B566" s="14" t="n"/>
      <c r="C566" s="6" t="n"/>
      <c r="D566" s="72" t="n"/>
      <c r="E566" s="6" t="n"/>
      <c r="F566" s="72" t="n"/>
      <c r="G566" s="6" t="n"/>
      <c r="H566" s="6" t="n"/>
      <c r="I566" s="6" t="n"/>
      <c r="J566" s="6" t="n"/>
      <c r="K566" s="6" t="n"/>
      <c r="L566" s="72" t="n"/>
      <c r="M566" s="6" t="n"/>
      <c r="N566" s="6" t="n"/>
      <c r="O566" s="6" t="n"/>
      <c r="P566" s="73" t="n"/>
    </row>
    <row r="567" ht="15.75" customHeight="1" s="271">
      <c r="A567" s="1" t="n"/>
      <c r="B567" s="14" t="n"/>
      <c r="C567" s="6" t="n"/>
      <c r="D567" s="72" t="n"/>
      <c r="E567" s="6" t="n"/>
      <c r="F567" s="72" t="n"/>
      <c r="G567" s="6" t="n"/>
      <c r="H567" s="6" t="n"/>
      <c r="I567" s="6" t="n"/>
      <c r="J567" s="6" t="n"/>
      <c r="K567" s="6" t="n"/>
      <c r="L567" s="72" t="n"/>
      <c r="M567" s="6" t="n"/>
      <c r="N567" s="6" t="n"/>
      <c r="O567" s="6" t="n"/>
      <c r="P567" s="73" t="n"/>
    </row>
    <row r="568" ht="15.75" customHeight="1" s="271">
      <c r="A568" s="1" t="n"/>
      <c r="B568" s="14" t="n"/>
      <c r="C568" s="6" t="n"/>
      <c r="D568" s="72" t="n"/>
      <c r="E568" s="6" t="n"/>
      <c r="F568" s="72" t="n"/>
      <c r="G568" s="6" t="n"/>
      <c r="H568" s="6" t="n"/>
      <c r="I568" s="6" t="n"/>
      <c r="J568" s="6" t="n"/>
      <c r="K568" s="6" t="n"/>
      <c r="L568" s="72" t="n"/>
      <c r="M568" s="6" t="n"/>
      <c r="N568" s="6" t="n"/>
      <c r="O568" s="6" t="n"/>
      <c r="P568" s="73" t="n"/>
    </row>
    <row r="569" ht="15.75" customHeight="1" s="271">
      <c r="A569" s="1" t="n"/>
      <c r="B569" s="14" t="n"/>
      <c r="C569" s="6" t="n"/>
      <c r="D569" s="72" t="n"/>
      <c r="E569" s="6" t="n"/>
      <c r="F569" s="72" t="n"/>
      <c r="G569" s="6" t="n"/>
      <c r="H569" s="6" t="n"/>
      <c r="I569" s="6" t="n"/>
      <c r="J569" s="6" t="n"/>
      <c r="K569" s="6" t="n"/>
      <c r="L569" s="72" t="n"/>
      <c r="M569" s="6" t="n"/>
      <c r="N569" s="6" t="n"/>
      <c r="O569" s="6" t="n"/>
      <c r="P569" s="73" t="n"/>
    </row>
    <row r="570" ht="15.75" customHeight="1" s="271">
      <c r="A570" s="1" t="n"/>
      <c r="B570" s="14" t="n"/>
      <c r="C570" s="6" t="n"/>
      <c r="D570" s="72" t="n"/>
      <c r="E570" s="6" t="n"/>
      <c r="F570" s="72" t="n"/>
      <c r="G570" s="6" t="n"/>
      <c r="H570" s="6" t="n"/>
      <c r="I570" s="6" t="n"/>
      <c r="J570" s="6" t="n"/>
      <c r="K570" s="6" t="n"/>
      <c r="L570" s="72" t="n"/>
      <c r="M570" s="6" t="n"/>
      <c r="N570" s="6" t="n"/>
      <c r="O570" s="6" t="n"/>
      <c r="P570" s="73" t="n"/>
    </row>
    <row r="571" ht="15.75" customHeight="1" s="271">
      <c r="A571" s="1" t="n"/>
      <c r="B571" s="14" t="n"/>
      <c r="C571" s="6" t="n"/>
      <c r="D571" s="72" t="n"/>
      <c r="E571" s="6" t="n"/>
      <c r="F571" s="72" t="n"/>
      <c r="G571" s="6" t="n"/>
      <c r="H571" s="6" t="n"/>
      <c r="I571" s="6" t="n"/>
      <c r="J571" s="6" t="n"/>
      <c r="K571" s="6" t="n"/>
      <c r="L571" s="72" t="n"/>
      <c r="M571" s="6" t="n"/>
      <c r="N571" s="6" t="n"/>
      <c r="O571" s="6" t="n"/>
      <c r="P571" s="73" t="n"/>
    </row>
    <row r="572" ht="15.75" customHeight="1" s="271">
      <c r="A572" s="1" t="n"/>
      <c r="B572" s="14" t="n"/>
      <c r="C572" s="6" t="n"/>
      <c r="D572" s="72" t="n"/>
      <c r="E572" s="6" t="n"/>
      <c r="F572" s="72" t="n"/>
      <c r="G572" s="6" t="n"/>
      <c r="H572" s="6" t="n"/>
      <c r="I572" s="6" t="n"/>
      <c r="J572" s="6" t="n"/>
      <c r="K572" s="6" t="n"/>
      <c r="L572" s="72" t="n"/>
      <c r="M572" s="6" t="n"/>
      <c r="N572" s="6" t="n"/>
      <c r="O572" s="6" t="n"/>
      <c r="P572" s="73" t="n"/>
    </row>
    <row r="573" ht="15.75" customHeight="1" s="271">
      <c r="A573" s="1" t="n"/>
      <c r="B573" s="14" t="n"/>
      <c r="C573" s="6" t="n"/>
      <c r="D573" s="72" t="n"/>
      <c r="E573" s="6" t="n"/>
      <c r="F573" s="72" t="n"/>
      <c r="G573" s="6" t="n"/>
      <c r="H573" s="6" t="n"/>
      <c r="I573" s="6" t="n"/>
      <c r="J573" s="6" t="n"/>
      <c r="K573" s="6" t="n"/>
      <c r="L573" s="72" t="n"/>
      <c r="M573" s="6" t="n"/>
      <c r="N573" s="6" t="n"/>
      <c r="O573" s="6" t="n"/>
      <c r="P573" s="73" t="n"/>
    </row>
    <row r="574" ht="15.75" customHeight="1" s="271">
      <c r="A574" s="1" t="n"/>
      <c r="B574" s="14" t="n"/>
      <c r="C574" s="6" t="n"/>
      <c r="D574" s="72" t="n"/>
      <c r="E574" s="6" t="n"/>
      <c r="F574" s="72" t="n"/>
      <c r="G574" s="6" t="n"/>
      <c r="H574" s="6" t="n"/>
      <c r="I574" s="6" t="n"/>
      <c r="J574" s="6" t="n"/>
      <c r="K574" s="6" t="n"/>
      <c r="L574" s="72" t="n"/>
      <c r="M574" s="6" t="n"/>
      <c r="N574" s="6" t="n"/>
      <c r="O574" s="6" t="n"/>
      <c r="P574" s="73" t="n"/>
    </row>
    <row r="575" ht="15.75" customHeight="1" s="271">
      <c r="A575" s="1" t="n"/>
      <c r="B575" s="14" t="n"/>
      <c r="C575" s="6" t="n"/>
      <c r="D575" s="72" t="n"/>
      <c r="E575" s="6" t="n"/>
      <c r="F575" s="72" t="n"/>
      <c r="G575" s="6" t="n"/>
      <c r="H575" s="6" t="n"/>
      <c r="I575" s="6" t="n"/>
      <c r="J575" s="6" t="n"/>
      <c r="K575" s="6" t="n"/>
      <c r="L575" s="72" t="n"/>
      <c r="M575" s="6" t="n"/>
      <c r="N575" s="6" t="n"/>
      <c r="O575" s="6" t="n"/>
      <c r="P575" s="73" t="n"/>
    </row>
    <row r="576" ht="15.75" customHeight="1" s="271">
      <c r="A576" s="1" t="n"/>
      <c r="B576" s="14" t="n"/>
      <c r="C576" s="6" t="n"/>
      <c r="D576" s="72" t="n"/>
      <c r="E576" s="6" t="n"/>
      <c r="F576" s="72" t="n"/>
      <c r="G576" s="6" t="n"/>
      <c r="H576" s="6" t="n"/>
      <c r="I576" s="6" t="n"/>
      <c r="J576" s="6" t="n"/>
      <c r="K576" s="6" t="n"/>
      <c r="L576" s="72" t="n"/>
      <c r="M576" s="6" t="n"/>
      <c r="N576" s="6" t="n"/>
      <c r="O576" s="6" t="n"/>
      <c r="P576" s="73" t="n"/>
    </row>
    <row r="577" ht="15.75" customHeight="1" s="271">
      <c r="A577" s="1" t="n"/>
      <c r="B577" s="14" t="n"/>
      <c r="C577" s="6" t="n"/>
      <c r="D577" s="72" t="n"/>
      <c r="E577" s="6" t="n"/>
      <c r="F577" s="72" t="n"/>
      <c r="G577" s="6" t="n"/>
      <c r="H577" s="6" t="n"/>
      <c r="I577" s="6" t="n"/>
      <c r="J577" s="6" t="n"/>
      <c r="K577" s="6" t="n"/>
      <c r="L577" s="72" t="n"/>
      <c r="M577" s="6" t="n"/>
      <c r="N577" s="6" t="n"/>
      <c r="O577" s="6" t="n"/>
      <c r="P577" s="73" t="n"/>
    </row>
    <row r="578" ht="15.75" customHeight="1" s="271">
      <c r="A578" s="1" t="n"/>
      <c r="B578" s="14" t="n"/>
      <c r="C578" s="6" t="n"/>
      <c r="D578" s="72" t="n"/>
      <c r="E578" s="6" t="n"/>
      <c r="F578" s="72" t="n"/>
      <c r="G578" s="6" t="n"/>
      <c r="H578" s="6" t="n"/>
      <c r="I578" s="6" t="n"/>
      <c r="J578" s="6" t="n"/>
      <c r="K578" s="6" t="n"/>
      <c r="L578" s="72" t="n"/>
      <c r="M578" s="6" t="n"/>
      <c r="N578" s="6" t="n"/>
      <c r="O578" s="6" t="n"/>
      <c r="P578" s="73" t="n"/>
    </row>
    <row r="579" ht="15.75" customHeight="1" s="271">
      <c r="A579" s="1" t="n"/>
      <c r="B579" s="14" t="n"/>
      <c r="C579" s="6" t="n"/>
      <c r="D579" s="72" t="n"/>
      <c r="E579" s="6" t="n"/>
      <c r="F579" s="72" t="n"/>
      <c r="G579" s="6" t="n"/>
      <c r="H579" s="6" t="n"/>
      <c r="I579" s="6" t="n"/>
      <c r="J579" s="6" t="n"/>
      <c r="K579" s="6" t="n"/>
      <c r="L579" s="72" t="n"/>
      <c r="M579" s="6" t="n"/>
      <c r="N579" s="6" t="n"/>
      <c r="O579" s="6" t="n"/>
      <c r="P579" s="73" t="n"/>
    </row>
    <row r="580" ht="15.75" customHeight="1" s="271">
      <c r="A580" s="1" t="n"/>
      <c r="B580" s="14" t="n"/>
      <c r="C580" s="6" t="n"/>
      <c r="D580" s="72" t="n"/>
      <c r="E580" s="6" t="n"/>
      <c r="F580" s="72" t="n"/>
      <c r="G580" s="6" t="n"/>
      <c r="H580" s="6" t="n"/>
      <c r="I580" s="6" t="n"/>
      <c r="J580" s="6" t="n"/>
      <c r="K580" s="6" t="n"/>
      <c r="L580" s="72" t="n"/>
      <c r="M580" s="6" t="n"/>
      <c r="N580" s="6" t="n"/>
      <c r="O580" s="6" t="n"/>
      <c r="P580" s="73" t="n"/>
    </row>
    <row r="581" ht="15.75" customHeight="1" s="271">
      <c r="A581" s="1" t="n"/>
      <c r="B581" s="14" t="n"/>
      <c r="C581" s="6" t="n"/>
      <c r="D581" s="72" t="n"/>
      <c r="E581" s="6" t="n"/>
      <c r="F581" s="72" t="n"/>
      <c r="G581" s="6" t="n"/>
      <c r="H581" s="6" t="n"/>
      <c r="I581" s="6" t="n"/>
      <c r="J581" s="6" t="n"/>
      <c r="K581" s="6" t="n"/>
      <c r="L581" s="72" t="n"/>
      <c r="M581" s="6" t="n"/>
      <c r="N581" s="6" t="n"/>
      <c r="O581" s="6" t="n"/>
      <c r="P581" s="73" t="n"/>
    </row>
    <row r="582" ht="15.75" customHeight="1" s="271">
      <c r="A582" s="1" t="n"/>
      <c r="B582" s="14" t="n"/>
      <c r="C582" s="6" t="n"/>
      <c r="D582" s="72" t="n"/>
      <c r="E582" s="6" t="n"/>
      <c r="F582" s="72" t="n"/>
      <c r="G582" s="6" t="n"/>
      <c r="H582" s="6" t="n"/>
      <c r="I582" s="6" t="n"/>
      <c r="J582" s="6" t="n"/>
      <c r="K582" s="6" t="n"/>
      <c r="L582" s="72" t="n"/>
      <c r="M582" s="6" t="n"/>
      <c r="N582" s="6" t="n"/>
      <c r="O582" s="6" t="n"/>
      <c r="P582" s="73" t="n"/>
    </row>
    <row r="583" ht="15.75" customHeight="1" s="271">
      <c r="A583" s="1" t="n"/>
      <c r="B583" s="14" t="n"/>
      <c r="C583" s="6" t="n"/>
      <c r="D583" s="72" t="n"/>
      <c r="E583" s="6" t="n"/>
      <c r="F583" s="72" t="n"/>
      <c r="G583" s="6" t="n"/>
      <c r="H583" s="6" t="n"/>
      <c r="I583" s="6" t="n"/>
      <c r="J583" s="6" t="n"/>
      <c r="K583" s="6" t="n"/>
      <c r="L583" s="72" t="n"/>
      <c r="M583" s="6" t="n"/>
      <c r="N583" s="6" t="n"/>
      <c r="O583" s="6" t="n"/>
      <c r="P583" s="73" t="n"/>
    </row>
    <row r="584" ht="15.75" customHeight="1" s="271">
      <c r="A584" s="1" t="n"/>
      <c r="B584" s="14" t="n"/>
      <c r="C584" s="6" t="n"/>
      <c r="D584" s="72" t="n"/>
      <c r="E584" s="6" t="n"/>
      <c r="F584" s="72" t="n"/>
      <c r="G584" s="6" t="n"/>
      <c r="H584" s="6" t="n"/>
      <c r="I584" s="6" t="n"/>
      <c r="J584" s="6" t="n"/>
      <c r="K584" s="6" t="n"/>
      <c r="L584" s="72" t="n"/>
      <c r="M584" s="6" t="n"/>
      <c r="N584" s="6" t="n"/>
      <c r="O584" s="6" t="n"/>
      <c r="P584" s="73" t="n"/>
    </row>
    <row r="585" ht="15.75" customHeight="1" s="271">
      <c r="A585" s="1" t="n"/>
      <c r="B585" s="14" t="n"/>
      <c r="C585" s="6" t="n"/>
      <c r="D585" s="72" t="n"/>
      <c r="E585" s="6" t="n"/>
      <c r="F585" s="72" t="n"/>
      <c r="G585" s="6" t="n"/>
      <c r="H585" s="6" t="n"/>
      <c r="I585" s="6" t="n"/>
      <c r="J585" s="6" t="n"/>
      <c r="K585" s="6" t="n"/>
      <c r="L585" s="72" t="n"/>
      <c r="M585" s="6" t="n"/>
      <c r="N585" s="6" t="n"/>
      <c r="O585" s="6" t="n"/>
      <c r="P585" s="73" t="n"/>
    </row>
    <row r="586" ht="15.75" customHeight="1" s="271">
      <c r="A586" s="1" t="n"/>
      <c r="B586" s="14" t="n"/>
      <c r="C586" s="6" t="n"/>
      <c r="D586" s="72" t="n"/>
      <c r="E586" s="6" t="n"/>
      <c r="F586" s="72" t="n"/>
      <c r="G586" s="6" t="n"/>
      <c r="H586" s="6" t="n"/>
      <c r="I586" s="6" t="n"/>
      <c r="J586" s="6" t="n"/>
      <c r="K586" s="6" t="n"/>
      <c r="L586" s="72" t="n"/>
      <c r="M586" s="6" t="n"/>
      <c r="N586" s="6" t="n"/>
      <c r="O586" s="6" t="n"/>
      <c r="P586" s="73" t="n"/>
    </row>
    <row r="587" ht="15.75" customHeight="1" s="271">
      <c r="A587" s="1" t="n"/>
      <c r="B587" s="14" t="n"/>
      <c r="C587" s="6" t="n"/>
      <c r="D587" s="72" t="n"/>
      <c r="E587" s="6" t="n"/>
      <c r="F587" s="72" t="n"/>
      <c r="G587" s="6" t="n"/>
      <c r="H587" s="6" t="n"/>
      <c r="I587" s="6" t="n"/>
      <c r="J587" s="6" t="n"/>
      <c r="K587" s="6" t="n"/>
      <c r="L587" s="72" t="n"/>
      <c r="M587" s="6" t="n"/>
      <c r="N587" s="6" t="n"/>
      <c r="O587" s="6" t="n"/>
      <c r="P587" s="73" t="n"/>
    </row>
    <row r="588" ht="15.75" customHeight="1" s="271">
      <c r="A588" s="1" t="n"/>
      <c r="B588" s="14" t="n"/>
      <c r="C588" s="6" t="n"/>
      <c r="D588" s="72" t="n"/>
      <c r="E588" s="6" t="n"/>
      <c r="F588" s="72" t="n"/>
      <c r="G588" s="6" t="n"/>
      <c r="H588" s="6" t="n"/>
      <c r="I588" s="6" t="n"/>
      <c r="J588" s="6" t="n"/>
      <c r="K588" s="6" t="n"/>
      <c r="L588" s="72" t="n"/>
      <c r="M588" s="6" t="n"/>
      <c r="N588" s="6" t="n"/>
      <c r="O588" s="6" t="n"/>
      <c r="P588" s="73" t="n"/>
    </row>
    <row r="589" ht="15.75" customHeight="1" s="271">
      <c r="A589" s="1" t="n"/>
      <c r="B589" s="14" t="n"/>
      <c r="C589" s="6" t="n"/>
      <c r="D589" s="72" t="n"/>
      <c r="E589" s="6" t="n"/>
      <c r="F589" s="72" t="n"/>
      <c r="G589" s="6" t="n"/>
      <c r="H589" s="6" t="n"/>
      <c r="I589" s="6" t="n"/>
      <c r="J589" s="6" t="n"/>
      <c r="K589" s="6" t="n"/>
      <c r="L589" s="72" t="n"/>
      <c r="M589" s="6" t="n"/>
      <c r="N589" s="6" t="n"/>
      <c r="O589" s="6" t="n"/>
      <c r="P589" s="73" t="n"/>
    </row>
    <row r="590" ht="15.75" customHeight="1" s="271">
      <c r="A590" s="1" t="n"/>
      <c r="B590" s="14" t="n"/>
      <c r="C590" s="6" t="n"/>
      <c r="D590" s="72" t="n"/>
      <c r="E590" s="6" t="n"/>
      <c r="F590" s="72" t="n"/>
      <c r="G590" s="6" t="n"/>
      <c r="H590" s="6" t="n"/>
      <c r="I590" s="6" t="n"/>
      <c r="J590" s="6" t="n"/>
      <c r="K590" s="6" t="n"/>
      <c r="L590" s="72" t="n"/>
      <c r="M590" s="6" t="n"/>
      <c r="N590" s="6" t="n"/>
      <c r="O590" s="6" t="n"/>
      <c r="P590" s="73" t="n"/>
    </row>
    <row r="591" ht="15.75" customHeight="1" s="271">
      <c r="A591" s="1" t="n"/>
      <c r="B591" s="14" t="n"/>
      <c r="C591" s="6" t="n"/>
      <c r="D591" s="72" t="n"/>
      <c r="E591" s="6" t="n"/>
      <c r="F591" s="72" t="n"/>
      <c r="G591" s="6" t="n"/>
      <c r="H591" s="6" t="n"/>
      <c r="I591" s="6" t="n"/>
      <c r="J591" s="6" t="n"/>
      <c r="K591" s="6" t="n"/>
      <c r="L591" s="72" t="n"/>
      <c r="M591" s="6" t="n"/>
      <c r="N591" s="6" t="n"/>
      <c r="O591" s="6" t="n"/>
      <c r="P591" s="73" t="n"/>
    </row>
    <row r="592" ht="15.75" customHeight="1" s="271">
      <c r="A592" s="1" t="n"/>
      <c r="B592" s="14" t="n"/>
      <c r="C592" s="6" t="n"/>
      <c r="D592" s="72" t="n"/>
      <c r="E592" s="6" t="n"/>
      <c r="F592" s="72" t="n"/>
      <c r="G592" s="6" t="n"/>
      <c r="H592" s="6" t="n"/>
      <c r="I592" s="6" t="n"/>
      <c r="J592" s="6" t="n"/>
      <c r="K592" s="6" t="n"/>
      <c r="L592" s="72" t="n"/>
      <c r="M592" s="6" t="n"/>
      <c r="N592" s="6" t="n"/>
      <c r="O592" s="6" t="n"/>
      <c r="P592" s="73" t="n"/>
    </row>
    <row r="593" ht="15.75" customHeight="1" s="271">
      <c r="A593" s="1" t="n"/>
      <c r="B593" s="14" t="n"/>
      <c r="C593" s="6" t="n"/>
      <c r="D593" s="72" t="n"/>
      <c r="E593" s="6" t="n"/>
      <c r="F593" s="72" t="n"/>
      <c r="G593" s="6" t="n"/>
      <c r="H593" s="6" t="n"/>
      <c r="I593" s="6" t="n"/>
      <c r="J593" s="6" t="n"/>
      <c r="K593" s="6" t="n"/>
      <c r="L593" s="72" t="n"/>
      <c r="M593" s="6" t="n"/>
      <c r="N593" s="6" t="n"/>
      <c r="O593" s="6" t="n"/>
      <c r="P593" s="73" t="n"/>
    </row>
    <row r="594" ht="15.75" customHeight="1" s="271">
      <c r="A594" s="1" t="n"/>
      <c r="B594" s="14" t="n"/>
      <c r="C594" s="6" t="n"/>
      <c r="D594" s="72" t="n"/>
      <c r="E594" s="6" t="n"/>
      <c r="F594" s="72" t="n"/>
      <c r="G594" s="6" t="n"/>
      <c r="H594" s="6" t="n"/>
      <c r="I594" s="6" t="n"/>
      <c r="J594" s="6" t="n"/>
      <c r="K594" s="6" t="n"/>
      <c r="L594" s="72" t="n"/>
      <c r="M594" s="6" t="n"/>
      <c r="N594" s="6" t="n"/>
      <c r="O594" s="6" t="n"/>
      <c r="P594" s="73" t="n"/>
    </row>
    <row r="595" ht="15.75" customHeight="1" s="271">
      <c r="A595" s="1" t="n"/>
      <c r="B595" s="14" t="n"/>
      <c r="C595" s="6" t="n"/>
      <c r="D595" s="72" t="n"/>
      <c r="E595" s="6" t="n"/>
      <c r="F595" s="72" t="n"/>
      <c r="G595" s="6" t="n"/>
      <c r="H595" s="6" t="n"/>
      <c r="I595" s="6" t="n"/>
      <c r="J595" s="6" t="n"/>
      <c r="K595" s="6" t="n"/>
      <c r="L595" s="72" t="n"/>
      <c r="M595" s="6" t="n"/>
      <c r="N595" s="6" t="n"/>
      <c r="O595" s="6" t="n"/>
      <c r="P595" s="73" t="n"/>
    </row>
    <row r="596" ht="15.75" customHeight="1" s="271">
      <c r="A596" s="1" t="n"/>
      <c r="B596" s="14" t="n"/>
      <c r="C596" s="6" t="n"/>
      <c r="D596" s="72" t="n"/>
      <c r="E596" s="6" t="n"/>
      <c r="F596" s="72" t="n"/>
      <c r="G596" s="6" t="n"/>
      <c r="H596" s="6" t="n"/>
      <c r="I596" s="6" t="n"/>
      <c r="J596" s="6" t="n"/>
      <c r="K596" s="6" t="n"/>
      <c r="L596" s="72" t="n"/>
      <c r="M596" s="6" t="n"/>
      <c r="N596" s="6" t="n"/>
      <c r="O596" s="6" t="n"/>
      <c r="P596" s="73" t="n"/>
    </row>
    <row r="597" ht="15.75" customHeight="1" s="271">
      <c r="A597" s="1" t="n"/>
      <c r="B597" s="14" t="n"/>
      <c r="C597" s="6" t="n"/>
      <c r="D597" s="72" t="n"/>
      <c r="E597" s="6" t="n"/>
      <c r="F597" s="72" t="n"/>
      <c r="G597" s="6" t="n"/>
      <c r="H597" s="6" t="n"/>
      <c r="I597" s="6" t="n"/>
      <c r="J597" s="6" t="n"/>
      <c r="K597" s="6" t="n"/>
      <c r="L597" s="72" t="n"/>
      <c r="M597" s="6" t="n"/>
      <c r="N597" s="6" t="n"/>
      <c r="O597" s="6" t="n"/>
      <c r="P597" s="73" t="n"/>
    </row>
    <row r="598" ht="15.75" customHeight="1" s="271">
      <c r="A598" s="1" t="n"/>
      <c r="B598" s="14" t="n"/>
      <c r="C598" s="6" t="n"/>
      <c r="D598" s="72" t="n"/>
      <c r="E598" s="6" t="n"/>
      <c r="F598" s="72" t="n"/>
      <c r="G598" s="6" t="n"/>
      <c r="H598" s="6" t="n"/>
      <c r="I598" s="6" t="n"/>
      <c r="J598" s="6" t="n"/>
      <c r="K598" s="6" t="n"/>
      <c r="L598" s="72" t="n"/>
      <c r="M598" s="6" t="n"/>
      <c r="N598" s="6" t="n"/>
      <c r="O598" s="6" t="n"/>
      <c r="P598" s="73" t="n"/>
    </row>
    <row r="599" ht="15.75" customHeight="1" s="271">
      <c r="A599" s="1" t="n"/>
      <c r="B599" s="14" t="n"/>
      <c r="C599" s="6" t="n"/>
      <c r="D599" s="72" t="n"/>
      <c r="E599" s="6" t="n"/>
      <c r="F599" s="72" t="n"/>
      <c r="G599" s="6" t="n"/>
      <c r="H599" s="6" t="n"/>
      <c r="I599" s="6" t="n"/>
      <c r="J599" s="6" t="n"/>
      <c r="K599" s="6" t="n"/>
      <c r="L599" s="72" t="n"/>
      <c r="M599" s="6" t="n"/>
      <c r="N599" s="6" t="n"/>
      <c r="O599" s="6" t="n"/>
      <c r="P599" s="73" t="n"/>
    </row>
    <row r="600" ht="15.75" customHeight="1" s="271">
      <c r="A600" s="1" t="n"/>
      <c r="B600" s="14" t="n"/>
      <c r="C600" s="6" t="n"/>
      <c r="D600" s="72" t="n"/>
      <c r="E600" s="6" t="n"/>
      <c r="F600" s="72" t="n"/>
      <c r="G600" s="6" t="n"/>
      <c r="H600" s="6" t="n"/>
      <c r="I600" s="6" t="n"/>
      <c r="J600" s="6" t="n"/>
      <c r="K600" s="6" t="n"/>
      <c r="L600" s="72" t="n"/>
      <c r="M600" s="6" t="n"/>
      <c r="N600" s="6" t="n"/>
      <c r="O600" s="6" t="n"/>
      <c r="P600" s="73" t="n"/>
    </row>
    <row r="601" ht="15.75" customHeight="1" s="271">
      <c r="A601" s="1" t="n"/>
      <c r="B601" s="14" t="n"/>
      <c r="C601" s="6" t="n"/>
      <c r="D601" s="72" t="n"/>
      <c r="E601" s="6" t="n"/>
      <c r="F601" s="72" t="n"/>
      <c r="G601" s="6" t="n"/>
      <c r="H601" s="6" t="n"/>
      <c r="I601" s="6" t="n"/>
      <c r="J601" s="6" t="n"/>
      <c r="K601" s="6" t="n"/>
      <c r="L601" s="72" t="n"/>
      <c r="M601" s="6" t="n"/>
      <c r="N601" s="6" t="n"/>
      <c r="O601" s="6" t="n"/>
      <c r="P601" s="73" t="n"/>
    </row>
    <row r="602" ht="15.75" customHeight="1" s="271">
      <c r="A602" s="1" t="n"/>
      <c r="B602" s="14" t="n"/>
      <c r="C602" s="6" t="n"/>
      <c r="D602" s="72" t="n"/>
      <c r="E602" s="6" t="n"/>
      <c r="F602" s="72" t="n"/>
      <c r="G602" s="6" t="n"/>
      <c r="H602" s="6" t="n"/>
      <c r="I602" s="6" t="n"/>
      <c r="J602" s="6" t="n"/>
      <c r="K602" s="6" t="n"/>
      <c r="L602" s="72" t="n"/>
      <c r="M602" s="6" t="n"/>
      <c r="N602" s="6" t="n"/>
      <c r="O602" s="6" t="n"/>
      <c r="P602" s="73" t="n"/>
    </row>
    <row r="603" ht="15.75" customHeight="1" s="271">
      <c r="A603" s="1" t="n"/>
      <c r="B603" s="14" t="n"/>
      <c r="C603" s="6" t="n"/>
      <c r="D603" s="72" t="n"/>
      <c r="E603" s="6" t="n"/>
      <c r="F603" s="72" t="n"/>
      <c r="G603" s="6" t="n"/>
      <c r="H603" s="6" t="n"/>
      <c r="I603" s="6" t="n"/>
      <c r="J603" s="6" t="n"/>
      <c r="K603" s="6" t="n"/>
      <c r="L603" s="72" t="n"/>
      <c r="M603" s="6" t="n"/>
      <c r="N603" s="6" t="n"/>
      <c r="O603" s="6" t="n"/>
      <c r="P603" s="73" t="n"/>
    </row>
    <row r="604" ht="15.75" customHeight="1" s="271">
      <c r="A604" s="1" t="n"/>
      <c r="B604" s="14" t="n"/>
      <c r="C604" s="6" t="n"/>
      <c r="D604" s="72" t="n"/>
      <c r="E604" s="6" t="n"/>
      <c r="F604" s="72" t="n"/>
      <c r="G604" s="6" t="n"/>
      <c r="H604" s="6" t="n"/>
      <c r="I604" s="6" t="n"/>
      <c r="J604" s="6" t="n"/>
      <c r="K604" s="6" t="n"/>
      <c r="L604" s="72" t="n"/>
      <c r="M604" s="6" t="n"/>
      <c r="N604" s="6" t="n"/>
      <c r="O604" s="6" t="n"/>
      <c r="P604" s="73" t="n"/>
    </row>
    <row r="605" ht="15.75" customHeight="1" s="271">
      <c r="A605" s="1" t="n"/>
      <c r="B605" s="14" t="n"/>
      <c r="C605" s="6" t="n"/>
      <c r="D605" s="72" t="n"/>
      <c r="E605" s="6" t="n"/>
      <c r="F605" s="72" t="n"/>
      <c r="G605" s="6" t="n"/>
      <c r="H605" s="6" t="n"/>
      <c r="I605" s="6" t="n"/>
      <c r="J605" s="6" t="n"/>
      <c r="K605" s="6" t="n"/>
      <c r="L605" s="72" t="n"/>
      <c r="M605" s="6" t="n"/>
      <c r="N605" s="6" t="n"/>
      <c r="O605" s="6" t="n"/>
      <c r="P605" s="73" t="n"/>
    </row>
    <row r="606" ht="15.75" customHeight="1" s="271">
      <c r="A606" s="1" t="n"/>
      <c r="B606" s="14" t="n"/>
      <c r="C606" s="6" t="n"/>
      <c r="D606" s="72" t="n"/>
      <c r="E606" s="6" t="n"/>
      <c r="F606" s="72" t="n"/>
      <c r="G606" s="6" t="n"/>
      <c r="H606" s="6" t="n"/>
      <c r="I606" s="6" t="n"/>
      <c r="J606" s="6" t="n"/>
      <c r="K606" s="6" t="n"/>
      <c r="L606" s="72" t="n"/>
      <c r="M606" s="6" t="n"/>
      <c r="N606" s="6" t="n"/>
      <c r="O606" s="6" t="n"/>
      <c r="P606" s="73" t="n"/>
    </row>
    <row r="607" ht="15.75" customHeight="1" s="271">
      <c r="A607" s="1" t="n"/>
      <c r="B607" s="14" t="n"/>
      <c r="C607" s="6" t="n"/>
      <c r="D607" s="72" t="n"/>
      <c r="E607" s="6" t="n"/>
      <c r="F607" s="72" t="n"/>
      <c r="G607" s="6" t="n"/>
      <c r="H607" s="6" t="n"/>
      <c r="I607" s="6" t="n"/>
      <c r="J607" s="6" t="n"/>
      <c r="K607" s="6" t="n"/>
      <c r="L607" s="72" t="n"/>
      <c r="M607" s="6" t="n"/>
      <c r="N607" s="6" t="n"/>
      <c r="O607" s="6" t="n"/>
      <c r="P607" s="73" t="n"/>
    </row>
    <row r="608" ht="15.75" customHeight="1" s="271">
      <c r="A608" s="1" t="n"/>
      <c r="B608" s="14" t="n"/>
      <c r="C608" s="6" t="n"/>
      <c r="D608" s="72" t="n"/>
      <c r="E608" s="6" t="n"/>
      <c r="F608" s="72" t="n"/>
      <c r="G608" s="6" t="n"/>
      <c r="H608" s="6" t="n"/>
      <c r="I608" s="6" t="n"/>
      <c r="J608" s="6" t="n"/>
      <c r="K608" s="6" t="n"/>
      <c r="L608" s="72" t="n"/>
      <c r="M608" s="6" t="n"/>
      <c r="N608" s="6" t="n"/>
      <c r="O608" s="6" t="n"/>
      <c r="P608" s="73" t="n"/>
    </row>
    <row r="609" ht="15.75" customHeight="1" s="271">
      <c r="A609" s="1" t="n"/>
      <c r="B609" s="14" t="n"/>
      <c r="C609" s="6" t="n"/>
      <c r="D609" s="72" t="n"/>
      <c r="E609" s="6" t="n"/>
      <c r="F609" s="72" t="n"/>
      <c r="G609" s="6" t="n"/>
      <c r="H609" s="6" t="n"/>
      <c r="I609" s="6" t="n"/>
      <c r="J609" s="6" t="n"/>
      <c r="K609" s="6" t="n"/>
      <c r="L609" s="72" t="n"/>
      <c r="M609" s="6" t="n"/>
      <c r="N609" s="6" t="n"/>
      <c r="O609" s="6" t="n"/>
      <c r="P609" s="73" t="n"/>
    </row>
    <row r="610" ht="15.75" customHeight="1" s="271">
      <c r="A610" s="1" t="n"/>
      <c r="B610" s="14" t="n"/>
      <c r="C610" s="6" t="n"/>
      <c r="D610" s="72" t="n"/>
      <c r="E610" s="6" t="n"/>
      <c r="F610" s="72" t="n"/>
      <c r="G610" s="6" t="n"/>
      <c r="H610" s="6" t="n"/>
      <c r="I610" s="6" t="n"/>
      <c r="J610" s="6" t="n"/>
      <c r="K610" s="6" t="n"/>
      <c r="L610" s="72" t="n"/>
      <c r="M610" s="6" t="n"/>
      <c r="N610" s="6" t="n"/>
      <c r="O610" s="6" t="n"/>
      <c r="P610" s="73" t="n"/>
    </row>
    <row r="611" ht="15.75" customHeight="1" s="271">
      <c r="A611" s="1" t="n"/>
      <c r="B611" s="14" t="n"/>
      <c r="C611" s="6" t="n"/>
      <c r="D611" s="72" t="n"/>
      <c r="E611" s="6" t="n"/>
      <c r="F611" s="72" t="n"/>
      <c r="G611" s="6" t="n"/>
      <c r="H611" s="6" t="n"/>
      <c r="I611" s="6" t="n"/>
      <c r="J611" s="6" t="n"/>
      <c r="K611" s="6" t="n"/>
      <c r="L611" s="72" t="n"/>
      <c r="M611" s="6" t="n"/>
      <c r="N611" s="6" t="n"/>
      <c r="O611" s="6" t="n"/>
      <c r="P611" s="73" t="n"/>
    </row>
    <row r="612" ht="15.75" customHeight="1" s="271">
      <c r="A612" s="1" t="n"/>
      <c r="B612" s="14" t="n"/>
      <c r="C612" s="6" t="n"/>
      <c r="D612" s="72" t="n"/>
      <c r="E612" s="6" t="n"/>
      <c r="F612" s="72" t="n"/>
      <c r="G612" s="6" t="n"/>
      <c r="H612" s="6" t="n"/>
      <c r="I612" s="6" t="n"/>
      <c r="J612" s="6" t="n"/>
      <c r="K612" s="6" t="n"/>
      <c r="L612" s="72" t="n"/>
      <c r="M612" s="6" t="n"/>
      <c r="N612" s="6" t="n"/>
      <c r="O612" s="6" t="n"/>
      <c r="P612" s="73" t="n"/>
    </row>
    <row r="613" ht="15.75" customHeight="1" s="271">
      <c r="A613" s="1" t="n"/>
      <c r="B613" s="14" t="n"/>
      <c r="C613" s="6" t="n"/>
      <c r="D613" s="72" t="n"/>
      <c r="E613" s="6" t="n"/>
      <c r="F613" s="72" t="n"/>
      <c r="G613" s="6" t="n"/>
      <c r="H613" s="6" t="n"/>
      <c r="I613" s="6" t="n"/>
      <c r="J613" s="6" t="n"/>
      <c r="K613" s="6" t="n"/>
      <c r="L613" s="72" t="n"/>
      <c r="M613" s="6" t="n"/>
      <c r="N613" s="6" t="n"/>
      <c r="O613" s="6" t="n"/>
      <c r="P613" s="73" t="n"/>
    </row>
    <row r="614" ht="15.75" customHeight="1" s="271">
      <c r="A614" s="1" t="n"/>
      <c r="B614" s="14" t="n"/>
      <c r="C614" s="6" t="n"/>
      <c r="D614" s="72" t="n"/>
      <c r="E614" s="6" t="n"/>
      <c r="F614" s="72" t="n"/>
      <c r="G614" s="6" t="n"/>
      <c r="H614" s="6" t="n"/>
      <c r="I614" s="6" t="n"/>
      <c r="J614" s="6" t="n"/>
      <c r="K614" s="6" t="n"/>
      <c r="L614" s="72" t="n"/>
      <c r="M614" s="6" t="n"/>
      <c r="N614" s="6" t="n"/>
      <c r="O614" s="6" t="n"/>
      <c r="P614" s="73" t="n"/>
    </row>
    <row r="615" ht="15.75" customHeight="1" s="271">
      <c r="A615" s="1" t="n"/>
      <c r="B615" s="14" t="n"/>
      <c r="C615" s="6" t="n"/>
      <c r="D615" s="72" t="n"/>
      <c r="E615" s="6" t="n"/>
      <c r="F615" s="72" t="n"/>
      <c r="G615" s="6" t="n"/>
      <c r="H615" s="6" t="n"/>
      <c r="I615" s="6" t="n"/>
      <c r="J615" s="6" t="n"/>
      <c r="K615" s="6" t="n"/>
      <c r="L615" s="72" t="n"/>
      <c r="M615" s="6" t="n"/>
      <c r="N615" s="6" t="n"/>
      <c r="O615" s="6" t="n"/>
      <c r="P615" s="73" t="n"/>
    </row>
    <row r="616" ht="15.75" customHeight="1" s="271">
      <c r="A616" s="1" t="n"/>
      <c r="B616" s="14" t="n"/>
      <c r="C616" s="6" t="n"/>
      <c r="D616" s="72" t="n"/>
      <c r="E616" s="6" t="n"/>
      <c r="F616" s="72" t="n"/>
      <c r="G616" s="6" t="n"/>
      <c r="H616" s="6" t="n"/>
      <c r="I616" s="6" t="n"/>
      <c r="J616" s="6" t="n"/>
      <c r="K616" s="6" t="n"/>
      <c r="L616" s="72" t="n"/>
      <c r="M616" s="6" t="n"/>
      <c r="N616" s="6" t="n"/>
      <c r="O616" s="6" t="n"/>
      <c r="P616" s="73" t="n"/>
    </row>
    <row r="617" ht="15.75" customHeight="1" s="271">
      <c r="A617" s="1" t="n"/>
      <c r="B617" s="14" t="n"/>
      <c r="C617" s="6" t="n"/>
      <c r="D617" s="72" t="n"/>
      <c r="E617" s="6" t="n"/>
      <c r="F617" s="72" t="n"/>
      <c r="G617" s="6" t="n"/>
      <c r="H617" s="6" t="n"/>
      <c r="I617" s="6" t="n"/>
      <c r="J617" s="6" t="n"/>
      <c r="K617" s="6" t="n"/>
      <c r="L617" s="72" t="n"/>
      <c r="M617" s="6" t="n"/>
      <c r="N617" s="6" t="n"/>
      <c r="O617" s="6" t="n"/>
      <c r="P617" s="73" t="n"/>
    </row>
    <row r="618" ht="15.75" customHeight="1" s="271">
      <c r="A618" s="1" t="n"/>
      <c r="B618" s="14" t="n"/>
      <c r="C618" s="6" t="n"/>
      <c r="D618" s="72" t="n"/>
      <c r="E618" s="6" t="n"/>
      <c r="F618" s="72" t="n"/>
      <c r="G618" s="6" t="n"/>
      <c r="H618" s="6" t="n"/>
      <c r="I618" s="6" t="n"/>
      <c r="J618" s="6" t="n"/>
      <c r="K618" s="6" t="n"/>
      <c r="L618" s="72" t="n"/>
      <c r="M618" s="6" t="n"/>
      <c r="N618" s="6" t="n"/>
      <c r="O618" s="6" t="n"/>
      <c r="P618" s="73" t="n"/>
    </row>
    <row r="619" ht="15.75" customHeight="1" s="271">
      <c r="A619" s="1" t="n"/>
      <c r="B619" s="14" t="n"/>
      <c r="C619" s="6" t="n"/>
      <c r="D619" s="72" t="n"/>
      <c r="E619" s="6" t="n"/>
      <c r="F619" s="72" t="n"/>
      <c r="G619" s="6" t="n"/>
      <c r="H619" s="6" t="n"/>
      <c r="I619" s="6" t="n"/>
      <c r="J619" s="6" t="n"/>
      <c r="K619" s="6" t="n"/>
      <c r="L619" s="72" t="n"/>
      <c r="M619" s="6" t="n"/>
      <c r="N619" s="6" t="n"/>
      <c r="O619" s="6" t="n"/>
      <c r="P619" s="73" t="n"/>
    </row>
    <row r="620" ht="15.75" customHeight="1" s="271">
      <c r="A620" s="1" t="n"/>
      <c r="B620" s="14" t="n"/>
      <c r="C620" s="6" t="n"/>
      <c r="D620" s="72" t="n"/>
      <c r="E620" s="6" t="n"/>
      <c r="F620" s="72" t="n"/>
      <c r="G620" s="6" t="n"/>
      <c r="H620" s="6" t="n"/>
      <c r="I620" s="6" t="n"/>
      <c r="J620" s="6" t="n"/>
      <c r="K620" s="6" t="n"/>
      <c r="L620" s="72" t="n"/>
      <c r="M620" s="6" t="n"/>
      <c r="N620" s="6" t="n"/>
      <c r="O620" s="6" t="n"/>
      <c r="P620" s="73" t="n"/>
    </row>
    <row r="621" ht="15.75" customHeight="1" s="271">
      <c r="A621" s="1" t="n"/>
      <c r="B621" s="14" t="n"/>
      <c r="C621" s="6" t="n"/>
      <c r="D621" s="72" t="n"/>
      <c r="E621" s="6" t="n"/>
      <c r="F621" s="72" t="n"/>
      <c r="G621" s="6" t="n"/>
      <c r="H621" s="6" t="n"/>
      <c r="I621" s="6" t="n"/>
      <c r="J621" s="6" t="n"/>
      <c r="K621" s="6" t="n"/>
      <c r="L621" s="72" t="n"/>
      <c r="M621" s="6" t="n"/>
      <c r="N621" s="6" t="n"/>
      <c r="O621" s="6" t="n"/>
      <c r="P621" s="73" t="n"/>
    </row>
    <row r="622" ht="15.75" customHeight="1" s="271">
      <c r="A622" s="1" t="n"/>
      <c r="B622" s="14" t="n"/>
      <c r="C622" s="6" t="n"/>
      <c r="D622" s="72" t="n"/>
      <c r="E622" s="6" t="n"/>
      <c r="F622" s="72" t="n"/>
      <c r="G622" s="6" t="n"/>
      <c r="H622" s="6" t="n"/>
      <c r="I622" s="6" t="n"/>
      <c r="J622" s="6" t="n"/>
      <c r="K622" s="6" t="n"/>
      <c r="L622" s="72" t="n"/>
      <c r="M622" s="6" t="n"/>
      <c r="N622" s="6" t="n"/>
      <c r="O622" s="6" t="n"/>
      <c r="P622" s="73" t="n"/>
    </row>
    <row r="623" ht="15.75" customHeight="1" s="271">
      <c r="A623" s="1" t="n"/>
      <c r="B623" s="14" t="n"/>
      <c r="C623" s="6" t="n"/>
      <c r="D623" s="72" t="n"/>
      <c r="E623" s="6" t="n"/>
      <c r="F623" s="72" t="n"/>
      <c r="G623" s="6" t="n"/>
      <c r="H623" s="6" t="n"/>
      <c r="I623" s="6" t="n"/>
      <c r="J623" s="6" t="n"/>
      <c r="K623" s="6" t="n"/>
      <c r="L623" s="72" t="n"/>
      <c r="M623" s="6" t="n"/>
      <c r="N623" s="6" t="n"/>
      <c r="O623" s="6" t="n"/>
      <c r="P623" s="73" t="n"/>
    </row>
    <row r="624" ht="15.75" customHeight="1" s="271">
      <c r="A624" s="1" t="n"/>
      <c r="B624" s="14" t="n"/>
      <c r="C624" s="6" t="n"/>
      <c r="D624" s="72" t="n"/>
      <c r="E624" s="6" t="n"/>
      <c r="F624" s="72" t="n"/>
      <c r="G624" s="6" t="n"/>
      <c r="H624" s="6" t="n"/>
      <c r="I624" s="6" t="n"/>
      <c r="J624" s="6" t="n"/>
      <c r="K624" s="6" t="n"/>
      <c r="L624" s="72" t="n"/>
      <c r="M624" s="6" t="n"/>
      <c r="N624" s="6" t="n"/>
      <c r="O624" s="6" t="n"/>
      <c r="P624" s="73" t="n"/>
    </row>
    <row r="625" ht="15.75" customHeight="1" s="271">
      <c r="A625" s="1" t="n"/>
      <c r="B625" s="14" t="n"/>
      <c r="C625" s="6" t="n"/>
      <c r="D625" s="72" t="n"/>
      <c r="E625" s="6" t="n"/>
      <c r="F625" s="72" t="n"/>
      <c r="G625" s="6" t="n"/>
      <c r="H625" s="6" t="n"/>
      <c r="I625" s="6" t="n"/>
      <c r="J625" s="6" t="n"/>
      <c r="K625" s="6" t="n"/>
      <c r="L625" s="72" t="n"/>
      <c r="M625" s="6" t="n"/>
      <c r="N625" s="6" t="n"/>
      <c r="O625" s="6" t="n"/>
      <c r="P625" s="73" t="n"/>
    </row>
    <row r="626" ht="15.75" customHeight="1" s="271">
      <c r="A626" s="1" t="n"/>
      <c r="B626" s="14" t="n"/>
      <c r="C626" s="6" t="n"/>
      <c r="D626" s="72" t="n"/>
      <c r="E626" s="6" t="n"/>
      <c r="F626" s="72" t="n"/>
      <c r="G626" s="6" t="n"/>
      <c r="H626" s="6" t="n"/>
      <c r="I626" s="6" t="n"/>
      <c r="J626" s="6" t="n"/>
      <c r="K626" s="6" t="n"/>
      <c r="L626" s="72" t="n"/>
      <c r="M626" s="6" t="n"/>
      <c r="N626" s="6" t="n"/>
      <c r="O626" s="6" t="n"/>
      <c r="P626" s="73" t="n"/>
    </row>
    <row r="627" ht="15.75" customHeight="1" s="271">
      <c r="A627" s="1" t="n"/>
      <c r="B627" s="14" t="n"/>
      <c r="C627" s="6" t="n"/>
      <c r="D627" s="72" t="n"/>
      <c r="E627" s="6" t="n"/>
      <c r="F627" s="72" t="n"/>
      <c r="G627" s="6" t="n"/>
      <c r="H627" s="6" t="n"/>
      <c r="I627" s="6" t="n"/>
      <c r="J627" s="6" t="n"/>
      <c r="K627" s="6" t="n"/>
      <c r="L627" s="72" t="n"/>
      <c r="M627" s="6" t="n"/>
      <c r="N627" s="6" t="n"/>
      <c r="O627" s="6" t="n"/>
      <c r="P627" s="73" t="n"/>
    </row>
    <row r="628" ht="15.75" customHeight="1" s="271">
      <c r="A628" s="1" t="n"/>
      <c r="B628" s="14" t="n"/>
      <c r="C628" s="6" t="n"/>
      <c r="D628" s="72" t="n"/>
      <c r="E628" s="6" t="n"/>
      <c r="F628" s="72" t="n"/>
      <c r="G628" s="6" t="n"/>
      <c r="H628" s="6" t="n"/>
      <c r="I628" s="6" t="n"/>
      <c r="J628" s="6" t="n"/>
      <c r="K628" s="6" t="n"/>
      <c r="L628" s="72" t="n"/>
      <c r="M628" s="6" t="n"/>
      <c r="N628" s="6" t="n"/>
      <c r="O628" s="6" t="n"/>
      <c r="P628" s="73" t="n"/>
    </row>
    <row r="629" ht="15.75" customHeight="1" s="271">
      <c r="A629" s="1" t="n"/>
      <c r="B629" s="14" t="n"/>
      <c r="C629" s="6" t="n"/>
      <c r="D629" s="72" t="n"/>
      <c r="E629" s="6" t="n"/>
      <c r="F629" s="72" t="n"/>
      <c r="G629" s="6" t="n"/>
      <c r="H629" s="6" t="n"/>
      <c r="I629" s="6" t="n"/>
      <c r="J629" s="6" t="n"/>
      <c r="K629" s="6" t="n"/>
      <c r="L629" s="72" t="n"/>
      <c r="M629" s="6" t="n"/>
      <c r="N629" s="6" t="n"/>
      <c r="O629" s="6" t="n"/>
      <c r="P629" s="73" t="n"/>
    </row>
    <row r="630" ht="15.75" customHeight="1" s="271">
      <c r="A630" s="1" t="n"/>
      <c r="B630" s="14" t="n"/>
      <c r="C630" s="6" t="n"/>
      <c r="D630" s="72" t="n"/>
      <c r="E630" s="6" t="n"/>
      <c r="F630" s="72" t="n"/>
      <c r="G630" s="6" t="n"/>
      <c r="H630" s="6" t="n"/>
      <c r="I630" s="6" t="n"/>
      <c r="J630" s="6" t="n"/>
      <c r="K630" s="6" t="n"/>
      <c r="L630" s="72" t="n"/>
      <c r="M630" s="6" t="n"/>
      <c r="N630" s="6" t="n"/>
      <c r="O630" s="6" t="n"/>
      <c r="P630" s="73" t="n"/>
    </row>
    <row r="631" ht="15.75" customHeight="1" s="271">
      <c r="A631" s="1" t="n"/>
      <c r="B631" s="14" t="n"/>
      <c r="C631" s="6" t="n"/>
      <c r="D631" s="72" t="n"/>
      <c r="E631" s="6" t="n"/>
      <c r="F631" s="72" t="n"/>
      <c r="G631" s="6" t="n"/>
      <c r="H631" s="6" t="n"/>
      <c r="I631" s="6" t="n"/>
      <c r="J631" s="6" t="n"/>
      <c r="K631" s="6" t="n"/>
      <c r="L631" s="72" t="n"/>
      <c r="M631" s="6" t="n"/>
      <c r="N631" s="6" t="n"/>
      <c r="O631" s="6" t="n"/>
      <c r="P631" s="73" t="n"/>
    </row>
    <row r="632" ht="15.75" customHeight="1" s="271">
      <c r="A632" s="1" t="n"/>
      <c r="B632" s="14" t="n"/>
      <c r="C632" s="6" t="n"/>
      <c r="D632" s="72" t="n"/>
      <c r="E632" s="6" t="n"/>
      <c r="F632" s="72" t="n"/>
      <c r="G632" s="6" t="n"/>
      <c r="H632" s="6" t="n"/>
      <c r="I632" s="6" t="n"/>
      <c r="J632" s="6" t="n"/>
      <c r="K632" s="6" t="n"/>
      <c r="L632" s="72" t="n"/>
      <c r="M632" s="6" t="n"/>
      <c r="N632" s="6" t="n"/>
      <c r="O632" s="6" t="n"/>
      <c r="P632" s="73" t="n"/>
    </row>
    <row r="633" ht="15.75" customHeight="1" s="271">
      <c r="A633" s="1" t="n"/>
      <c r="B633" s="14" t="n"/>
      <c r="C633" s="6" t="n"/>
      <c r="D633" s="72" t="n"/>
      <c r="E633" s="6" t="n"/>
      <c r="F633" s="72" t="n"/>
      <c r="G633" s="6" t="n"/>
      <c r="H633" s="6" t="n"/>
      <c r="I633" s="6" t="n"/>
      <c r="J633" s="6" t="n"/>
      <c r="K633" s="6" t="n"/>
      <c r="L633" s="72" t="n"/>
      <c r="M633" s="6" t="n"/>
      <c r="N633" s="6" t="n"/>
      <c r="O633" s="6" t="n"/>
      <c r="P633" s="73" t="n"/>
    </row>
    <row r="634" ht="15.75" customHeight="1" s="271">
      <c r="A634" s="1" t="n"/>
      <c r="B634" s="14" t="n"/>
      <c r="C634" s="6" t="n"/>
      <c r="D634" s="72" t="n"/>
      <c r="E634" s="6" t="n"/>
      <c r="F634" s="72" t="n"/>
      <c r="G634" s="6" t="n"/>
      <c r="H634" s="6" t="n"/>
      <c r="I634" s="6" t="n"/>
      <c r="J634" s="6" t="n"/>
      <c r="K634" s="6" t="n"/>
      <c r="L634" s="72" t="n"/>
      <c r="M634" s="6" t="n"/>
      <c r="N634" s="6" t="n"/>
      <c r="O634" s="6" t="n"/>
      <c r="P634" s="73" t="n"/>
    </row>
    <row r="635" ht="15.75" customHeight="1" s="271">
      <c r="A635" s="1" t="n"/>
      <c r="B635" s="14" t="n"/>
      <c r="C635" s="6" t="n"/>
      <c r="D635" s="72" t="n"/>
      <c r="E635" s="6" t="n"/>
      <c r="F635" s="72" t="n"/>
      <c r="G635" s="6" t="n"/>
      <c r="H635" s="6" t="n"/>
      <c r="I635" s="6" t="n"/>
      <c r="J635" s="6" t="n"/>
      <c r="K635" s="6" t="n"/>
      <c r="L635" s="72" t="n"/>
      <c r="M635" s="6" t="n"/>
      <c r="N635" s="6" t="n"/>
      <c r="O635" s="6" t="n"/>
      <c r="P635" s="73" t="n"/>
    </row>
    <row r="636" ht="15.75" customHeight="1" s="271">
      <c r="A636" s="1" t="n"/>
      <c r="B636" s="14" t="n"/>
      <c r="C636" s="6" t="n"/>
      <c r="D636" s="72" t="n"/>
      <c r="E636" s="6" t="n"/>
      <c r="F636" s="72" t="n"/>
      <c r="G636" s="6" t="n"/>
      <c r="H636" s="6" t="n"/>
      <c r="I636" s="6" t="n"/>
      <c r="J636" s="6" t="n"/>
      <c r="K636" s="6" t="n"/>
      <c r="L636" s="72" t="n"/>
      <c r="M636" s="6" t="n"/>
      <c r="N636" s="6" t="n"/>
      <c r="O636" s="6" t="n"/>
      <c r="P636" s="73" t="n"/>
    </row>
    <row r="637" ht="15.75" customHeight="1" s="271">
      <c r="A637" s="1" t="n"/>
      <c r="B637" s="14" t="n"/>
      <c r="C637" s="6" t="n"/>
      <c r="D637" s="72" t="n"/>
      <c r="E637" s="6" t="n"/>
      <c r="F637" s="72" t="n"/>
      <c r="G637" s="6" t="n"/>
      <c r="H637" s="6" t="n"/>
      <c r="I637" s="6" t="n"/>
      <c r="J637" s="6" t="n"/>
      <c r="K637" s="6" t="n"/>
      <c r="L637" s="72" t="n"/>
      <c r="M637" s="6" t="n"/>
      <c r="N637" s="6" t="n"/>
      <c r="O637" s="6" t="n"/>
      <c r="P637" s="73" t="n"/>
    </row>
    <row r="638" ht="15.75" customHeight="1" s="271">
      <c r="A638" s="1" t="n"/>
      <c r="B638" s="14" t="n"/>
      <c r="C638" s="6" t="n"/>
      <c r="D638" s="72" t="n"/>
      <c r="E638" s="6" t="n"/>
      <c r="F638" s="72" t="n"/>
      <c r="G638" s="6" t="n"/>
      <c r="H638" s="6" t="n"/>
      <c r="I638" s="6" t="n"/>
      <c r="J638" s="6" t="n"/>
      <c r="K638" s="6" t="n"/>
      <c r="L638" s="72" t="n"/>
      <c r="M638" s="6" t="n"/>
      <c r="N638" s="6" t="n"/>
      <c r="O638" s="6" t="n"/>
      <c r="P638" s="73" t="n"/>
    </row>
    <row r="639" ht="15.75" customHeight="1" s="271">
      <c r="A639" s="1" t="n"/>
      <c r="B639" s="14" t="n"/>
      <c r="C639" s="6" t="n"/>
      <c r="D639" s="72" t="n"/>
      <c r="E639" s="6" t="n"/>
      <c r="F639" s="72" t="n"/>
      <c r="G639" s="6" t="n"/>
      <c r="H639" s="6" t="n"/>
      <c r="I639" s="6" t="n"/>
      <c r="J639" s="6" t="n"/>
      <c r="K639" s="6" t="n"/>
      <c r="L639" s="72" t="n"/>
      <c r="M639" s="6" t="n"/>
      <c r="N639" s="6" t="n"/>
      <c r="O639" s="6" t="n"/>
      <c r="P639" s="73" t="n"/>
    </row>
    <row r="640" ht="15.75" customHeight="1" s="271">
      <c r="A640" s="1" t="n"/>
      <c r="B640" s="14" t="n"/>
      <c r="C640" s="6" t="n"/>
      <c r="D640" s="72" t="n"/>
      <c r="E640" s="6" t="n"/>
      <c r="F640" s="72" t="n"/>
      <c r="G640" s="6" t="n"/>
      <c r="H640" s="6" t="n"/>
      <c r="I640" s="6" t="n"/>
      <c r="J640" s="6" t="n"/>
      <c r="K640" s="6" t="n"/>
      <c r="L640" s="72" t="n"/>
      <c r="M640" s="6" t="n"/>
      <c r="N640" s="6" t="n"/>
      <c r="O640" s="6" t="n"/>
      <c r="P640" s="73" t="n"/>
    </row>
    <row r="641" ht="15.75" customHeight="1" s="271">
      <c r="A641" s="1" t="n"/>
      <c r="B641" s="14" t="n"/>
      <c r="C641" s="6" t="n"/>
      <c r="D641" s="72" t="n"/>
      <c r="E641" s="6" t="n"/>
      <c r="F641" s="72" t="n"/>
      <c r="G641" s="6" t="n"/>
      <c r="H641" s="6" t="n"/>
      <c r="I641" s="6" t="n"/>
      <c r="J641" s="6" t="n"/>
      <c r="K641" s="6" t="n"/>
      <c r="L641" s="72" t="n"/>
      <c r="M641" s="6" t="n"/>
      <c r="N641" s="6" t="n"/>
      <c r="O641" s="6" t="n"/>
      <c r="P641" s="73" t="n"/>
    </row>
    <row r="642" ht="15.75" customHeight="1" s="271">
      <c r="A642" s="1" t="n"/>
      <c r="B642" s="14" t="n"/>
      <c r="C642" s="6" t="n"/>
      <c r="D642" s="72" t="n"/>
      <c r="E642" s="6" t="n"/>
      <c r="F642" s="72" t="n"/>
      <c r="G642" s="6" t="n"/>
      <c r="H642" s="6" t="n"/>
      <c r="I642" s="6" t="n"/>
      <c r="J642" s="6" t="n"/>
      <c r="K642" s="6" t="n"/>
      <c r="L642" s="72" t="n"/>
      <c r="M642" s="6" t="n"/>
      <c r="N642" s="6" t="n"/>
      <c r="O642" s="6" t="n"/>
      <c r="P642" s="73" t="n"/>
    </row>
    <row r="643" ht="15.75" customHeight="1" s="271">
      <c r="A643" s="1" t="n"/>
      <c r="B643" s="14" t="n"/>
      <c r="C643" s="6" t="n"/>
      <c r="D643" s="72" t="n"/>
      <c r="E643" s="6" t="n"/>
      <c r="F643" s="72" t="n"/>
      <c r="G643" s="6" t="n"/>
      <c r="H643" s="6" t="n"/>
      <c r="I643" s="6" t="n"/>
      <c r="J643" s="6" t="n"/>
      <c r="K643" s="6" t="n"/>
      <c r="L643" s="72" t="n"/>
      <c r="M643" s="6" t="n"/>
      <c r="N643" s="6" t="n"/>
      <c r="O643" s="6" t="n"/>
      <c r="P643" s="73" t="n"/>
    </row>
    <row r="644" ht="15.75" customHeight="1" s="271">
      <c r="A644" s="1" t="n"/>
      <c r="B644" s="14" t="n"/>
      <c r="C644" s="6" t="n"/>
      <c r="D644" s="72" t="n"/>
      <c r="E644" s="6" t="n"/>
      <c r="F644" s="72" t="n"/>
      <c r="G644" s="6" t="n"/>
      <c r="H644" s="6" t="n"/>
      <c r="I644" s="6" t="n"/>
      <c r="J644" s="6" t="n"/>
      <c r="K644" s="6" t="n"/>
      <c r="L644" s="72" t="n"/>
      <c r="M644" s="6" t="n"/>
      <c r="N644" s="6" t="n"/>
      <c r="O644" s="6" t="n"/>
      <c r="P644" s="73" t="n"/>
    </row>
    <row r="645" ht="15.75" customHeight="1" s="271">
      <c r="A645" s="1" t="n"/>
      <c r="B645" s="14" t="n"/>
      <c r="C645" s="6" t="n"/>
      <c r="D645" s="72" t="n"/>
      <c r="E645" s="6" t="n"/>
      <c r="F645" s="72" t="n"/>
      <c r="G645" s="6" t="n"/>
      <c r="H645" s="6" t="n"/>
      <c r="I645" s="6" t="n"/>
      <c r="J645" s="6" t="n"/>
      <c r="K645" s="6" t="n"/>
      <c r="L645" s="72" t="n"/>
      <c r="M645" s="6" t="n"/>
      <c r="N645" s="6" t="n"/>
      <c r="O645" s="6" t="n"/>
      <c r="P645" s="73" t="n"/>
    </row>
    <row r="646" ht="15.75" customHeight="1" s="271">
      <c r="A646" s="1" t="n"/>
      <c r="B646" s="14" t="n"/>
      <c r="C646" s="6" t="n"/>
      <c r="D646" s="72" t="n"/>
      <c r="E646" s="6" t="n"/>
      <c r="F646" s="72" t="n"/>
      <c r="G646" s="6" t="n"/>
      <c r="H646" s="6" t="n"/>
      <c r="I646" s="6" t="n"/>
      <c r="J646" s="6" t="n"/>
      <c r="K646" s="6" t="n"/>
      <c r="L646" s="72" t="n"/>
      <c r="M646" s="6" t="n"/>
      <c r="N646" s="6" t="n"/>
      <c r="O646" s="6" t="n"/>
      <c r="P646" s="73" t="n"/>
    </row>
    <row r="647" ht="15.75" customHeight="1" s="271">
      <c r="A647" s="1" t="n"/>
      <c r="B647" s="14" t="n"/>
      <c r="C647" s="6" t="n"/>
      <c r="D647" s="72" t="n"/>
      <c r="E647" s="6" t="n"/>
      <c r="F647" s="72" t="n"/>
      <c r="G647" s="6" t="n"/>
      <c r="H647" s="6" t="n"/>
      <c r="I647" s="6" t="n"/>
      <c r="J647" s="6" t="n"/>
      <c r="K647" s="6" t="n"/>
      <c r="L647" s="72" t="n"/>
      <c r="M647" s="6" t="n"/>
      <c r="N647" s="6" t="n"/>
      <c r="O647" s="6" t="n"/>
      <c r="P647" s="73" t="n"/>
    </row>
    <row r="648" ht="15.75" customHeight="1" s="271">
      <c r="A648" s="1" t="n"/>
      <c r="B648" s="14" t="n"/>
      <c r="C648" s="6" t="n"/>
      <c r="D648" s="72" t="n"/>
      <c r="E648" s="6" t="n"/>
      <c r="F648" s="72" t="n"/>
      <c r="G648" s="6" t="n"/>
      <c r="H648" s="6" t="n"/>
      <c r="I648" s="6" t="n"/>
      <c r="J648" s="6" t="n"/>
      <c r="K648" s="6" t="n"/>
      <c r="L648" s="72" t="n"/>
      <c r="M648" s="6" t="n"/>
      <c r="N648" s="6" t="n"/>
      <c r="O648" s="6" t="n"/>
      <c r="P648" s="73" t="n"/>
    </row>
    <row r="649" ht="15.75" customHeight="1" s="271">
      <c r="A649" s="1" t="n"/>
      <c r="B649" s="14" t="n"/>
      <c r="C649" s="6" t="n"/>
      <c r="D649" s="72" t="n"/>
      <c r="E649" s="6" t="n"/>
      <c r="F649" s="72" t="n"/>
      <c r="G649" s="6" t="n"/>
      <c r="H649" s="6" t="n"/>
      <c r="I649" s="6" t="n"/>
      <c r="J649" s="6" t="n"/>
      <c r="K649" s="6" t="n"/>
      <c r="L649" s="72" t="n"/>
      <c r="M649" s="6" t="n"/>
      <c r="N649" s="6" t="n"/>
      <c r="O649" s="6" t="n"/>
      <c r="P649" s="73" t="n"/>
    </row>
    <row r="650" ht="15.75" customHeight="1" s="271">
      <c r="A650" s="1" t="n"/>
      <c r="B650" s="14" t="n"/>
      <c r="C650" s="6" t="n"/>
      <c r="D650" s="72" t="n"/>
      <c r="E650" s="6" t="n"/>
      <c r="F650" s="72" t="n"/>
      <c r="G650" s="6" t="n"/>
      <c r="H650" s="6" t="n"/>
      <c r="I650" s="6" t="n"/>
      <c r="J650" s="6" t="n"/>
      <c r="K650" s="6" t="n"/>
      <c r="L650" s="72" t="n"/>
      <c r="M650" s="6" t="n"/>
      <c r="N650" s="6" t="n"/>
      <c r="O650" s="6" t="n"/>
      <c r="P650" s="73" t="n"/>
    </row>
    <row r="651" ht="15.75" customHeight="1" s="271">
      <c r="A651" s="1" t="n"/>
      <c r="B651" s="14" t="n"/>
      <c r="C651" s="6" t="n"/>
      <c r="D651" s="72" t="n"/>
      <c r="E651" s="6" t="n"/>
      <c r="F651" s="72" t="n"/>
      <c r="G651" s="6" t="n"/>
      <c r="H651" s="6" t="n"/>
      <c r="I651" s="6" t="n"/>
      <c r="J651" s="6" t="n"/>
      <c r="K651" s="6" t="n"/>
      <c r="L651" s="72" t="n"/>
      <c r="M651" s="6" t="n"/>
      <c r="N651" s="6" t="n"/>
      <c r="O651" s="6" t="n"/>
      <c r="P651" s="73" t="n"/>
    </row>
    <row r="652" ht="15.75" customHeight="1" s="271">
      <c r="A652" s="1" t="n"/>
      <c r="B652" s="14" t="n"/>
      <c r="C652" s="6" t="n"/>
      <c r="D652" s="72" t="n"/>
      <c r="E652" s="6" t="n"/>
      <c r="F652" s="72" t="n"/>
      <c r="G652" s="6" t="n"/>
      <c r="H652" s="6" t="n"/>
      <c r="I652" s="6" t="n"/>
      <c r="J652" s="6" t="n"/>
      <c r="K652" s="6" t="n"/>
      <c r="L652" s="72" t="n"/>
      <c r="M652" s="6" t="n"/>
      <c r="N652" s="6" t="n"/>
      <c r="O652" s="6" t="n"/>
      <c r="P652" s="73" t="n"/>
    </row>
    <row r="653" ht="15.75" customHeight="1" s="271">
      <c r="A653" s="1" t="n"/>
      <c r="B653" s="14" t="n"/>
      <c r="C653" s="6" t="n"/>
      <c r="D653" s="72" t="n"/>
      <c r="E653" s="6" t="n"/>
      <c r="F653" s="72" t="n"/>
      <c r="G653" s="6" t="n"/>
      <c r="H653" s="6" t="n"/>
      <c r="I653" s="6" t="n"/>
      <c r="J653" s="6" t="n"/>
      <c r="K653" s="6" t="n"/>
      <c r="L653" s="72" t="n"/>
      <c r="M653" s="6" t="n"/>
      <c r="N653" s="6" t="n"/>
      <c r="O653" s="6" t="n"/>
      <c r="P653" s="73" t="n"/>
    </row>
    <row r="654" ht="15.75" customHeight="1" s="271">
      <c r="A654" s="1" t="n"/>
      <c r="B654" s="14" t="n"/>
      <c r="C654" s="6" t="n"/>
      <c r="D654" s="72" t="n"/>
      <c r="E654" s="6" t="n"/>
      <c r="F654" s="72" t="n"/>
      <c r="G654" s="6" t="n"/>
      <c r="H654" s="6" t="n"/>
      <c r="I654" s="6" t="n"/>
      <c r="J654" s="6" t="n"/>
      <c r="K654" s="6" t="n"/>
      <c r="L654" s="72" t="n"/>
      <c r="M654" s="6" t="n"/>
      <c r="N654" s="6" t="n"/>
      <c r="O654" s="6" t="n"/>
      <c r="P654" s="73" t="n"/>
    </row>
    <row r="655" ht="15.75" customHeight="1" s="271">
      <c r="A655" s="1" t="n"/>
      <c r="B655" s="14" t="n"/>
      <c r="C655" s="6" t="n"/>
      <c r="D655" s="72" t="n"/>
      <c r="E655" s="6" t="n"/>
      <c r="F655" s="72" t="n"/>
      <c r="G655" s="6" t="n"/>
      <c r="H655" s="6" t="n"/>
      <c r="I655" s="6" t="n"/>
      <c r="J655" s="6" t="n"/>
      <c r="K655" s="6" t="n"/>
      <c r="L655" s="72" t="n"/>
      <c r="M655" s="6" t="n"/>
      <c r="N655" s="6" t="n"/>
      <c r="O655" s="6" t="n"/>
      <c r="P655" s="73" t="n"/>
    </row>
    <row r="656" ht="15.75" customHeight="1" s="271">
      <c r="A656" s="1" t="n"/>
      <c r="B656" s="14" t="n"/>
      <c r="C656" s="6" t="n"/>
      <c r="D656" s="72" t="n"/>
      <c r="E656" s="6" t="n"/>
      <c r="F656" s="72" t="n"/>
      <c r="G656" s="6" t="n"/>
      <c r="H656" s="6" t="n"/>
      <c r="I656" s="6" t="n"/>
      <c r="J656" s="6" t="n"/>
      <c r="K656" s="6" t="n"/>
      <c r="L656" s="72" t="n"/>
      <c r="M656" s="6" t="n"/>
      <c r="N656" s="6" t="n"/>
      <c r="O656" s="6" t="n"/>
      <c r="P656" s="73" t="n"/>
    </row>
    <row r="657" ht="15.75" customHeight="1" s="271">
      <c r="A657" s="1" t="n"/>
      <c r="B657" s="14" t="n"/>
      <c r="C657" s="6" t="n"/>
      <c r="D657" s="72" t="n"/>
      <c r="E657" s="6" t="n"/>
      <c r="F657" s="72" t="n"/>
      <c r="G657" s="6" t="n"/>
      <c r="H657" s="6" t="n"/>
      <c r="I657" s="6" t="n"/>
      <c r="J657" s="6" t="n"/>
      <c r="K657" s="6" t="n"/>
      <c r="L657" s="72" t="n"/>
      <c r="M657" s="6" t="n"/>
      <c r="N657" s="6" t="n"/>
      <c r="O657" s="6" t="n"/>
      <c r="P657" s="73" t="n"/>
    </row>
    <row r="658" ht="15.75" customHeight="1" s="271">
      <c r="A658" s="1" t="n"/>
      <c r="B658" s="14" t="n"/>
      <c r="C658" s="6" t="n"/>
      <c r="D658" s="72" t="n"/>
      <c r="E658" s="6" t="n"/>
      <c r="F658" s="72" t="n"/>
      <c r="G658" s="6" t="n"/>
      <c r="H658" s="6" t="n"/>
      <c r="I658" s="6" t="n"/>
      <c r="J658" s="6" t="n"/>
      <c r="K658" s="6" t="n"/>
      <c r="L658" s="72" t="n"/>
      <c r="M658" s="6" t="n"/>
      <c r="N658" s="6" t="n"/>
      <c r="O658" s="6" t="n"/>
      <c r="P658" s="73" t="n"/>
    </row>
    <row r="659" ht="15.75" customHeight="1" s="271">
      <c r="A659" s="1" t="n"/>
      <c r="B659" s="14" t="n"/>
      <c r="C659" s="6" t="n"/>
      <c r="D659" s="72" t="n"/>
      <c r="E659" s="6" t="n"/>
      <c r="F659" s="72" t="n"/>
      <c r="G659" s="6" t="n"/>
      <c r="H659" s="6" t="n"/>
      <c r="I659" s="6" t="n"/>
      <c r="J659" s="6" t="n"/>
      <c r="K659" s="6" t="n"/>
      <c r="L659" s="72" t="n"/>
      <c r="M659" s="6" t="n"/>
      <c r="N659" s="6" t="n"/>
      <c r="O659" s="6" t="n"/>
      <c r="P659" s="73" t="n"/>
    </row>
    <row r="660" ht="15.75" customHeight="1" s="271">
      <c r="A660" s="1" t="n"/>
      <c r="B660" s="14" t="n"/>
      <c r="C660" s="6" t="n"/>
      <c r="D660" s="72" t="n"/>
      <c r="E660" s="6" t="n"/>
      <c r="F660" s="72" t="n"/>
      <c r="G660" s="6" t="n"/>
      <c r="H660" s="6" t="n"/>
      <c r="I660" s="6" t="n"/>
      <c r="J660" s="6" t="n"/>
      <c r="K660" s="6" t="n"/>
      <c r="L660" s="72" t="n"/>
      <c r="M660" s="6" t="n"/>
      <c r="N660" s="6" t="n"/>
      <c r="O660" s="6" t="n"/>
      <c r="P660" s="73" t="n"/>
    </row>
    <row r="661" ht="15.75" customHeight="1" s="271">
      <c r="A661" s="1" t="n"/>
      <c r="B661" s="14" t="n"/>
      <c r="C661" s="6" t="n"/>
      <c r="D661" s="72" t="n"/>
      <c r="E661" s="6" t="n"/>
      <c r="F661" s="72" t="n"/>
      <c r="G661" s="6" t="n"/>
      <c r="H661" s="6" t="n"/>
      <c r="I661" s="6" t="n"/>
      <c r="J661" s="6" t="n"/>
      <c r="K661" s="6" t="n"/>
      <c r="L661" s="72" t="n"/>
      <c r="M661" s="6" t="n"/>
      <c r="N661" s="6" t="n"/>
      <c r="O661" s="6" t="n"/>
      <c r="P661" s="73" t="n"/>
    </row>
    <row r="662" ht="15.75" customHeight="1" s="271">
      <c r="A662" s="1" t="n"/>
      <c r="B662" s="14" t="n"/>
      <c r="C662" s="6" t="n"/>
      <c r="D662" s="72" t="n"/>
      <c r="E662" s="6" t="n"/>
      <c r="F662" s="72" t="n"/>
      <c r="G662" s="6" t="n"/>
      <c r="H662" s="6" t="n"/>
      <c r="I662" s="6" t="n"/>
      <c r="J662" s="6" t="n"/>
      <c r="K662" s="6" t="n"/>
      <c r="L662" s="72" t="n"/>
      <c r="M662" s="6" t="n"/>
      <c r="N662" s="6" t="n"/>
      <c r="O662" s="6" t="n"/>
      <c r="P662" s="73" t="n"/>
    </row>
    <row r="663" ht="15.75" customHeight="1" s="271">
      <c r="A663" s="1" t="n"/>
      <c r="B663" s="14" t="n"/>
      <c r="C663" s="6" t="n"/>
      <c r="D663" s="72" t="n"/>
      <c r="E663" s="6" t="n"/>
      <c r="F663" s="72" t="n"/>
      <c r="G663" s="6" t="n"/>
      <c r="H663" s="6" t="n"/>
      <c r="I663" s="6" t="n"/>
      <c r="J663" s="6" t="n"/>
      <c r="K663" s="6" t="n"/>
      <c r="L663" s="72" t="n"/>
      <c r="M663" s="6" t="n"/>
      <c r="N663" s="6" t="n"/>
      <c r="O663" s="6" t="n"/>
      <c r="P663" s="73" t="n"/>
    </row>
    <row r="664" ht="15.75" customHeight="1" s="271">
      <c r="A664" s="1" t="n"/>
      <c r="B664" s="14" t="n"/>
      <c r="C664" s="6" t="n"/>
      <c r="D664" s="72" t="n"/>
      <c r="E664" s="6" t="n"/>
      <c r="F664" s="72" t="n"/>
      <c r="G664" s="6" t="n"/>
      <c r="H664" s="6" t="n"/>
      <c r="I664" s="6" t="n"/>
      <c r="J664" s="6" t="n"/>
      <c r="K664" s="6" t="n"/>
      <c r="L664" s="72" t="n"/>
      <c r="M664" s="6" t="n"/>
      <c r="N664" s="6" t="n"/>
      <c r="O664" s="6" t="n"/>
      <c r="P664" s="73" t="n"/>
    </row>
    <row r="665" ht="15.75" customHeight="1" s="271">
      <c r="A665" s="1" t="n"/>
      <c r="B665" s="14" t="n"/>
      <c r="C665" s="6" t="n"/>
      <c r="D665" s="72" t="n"/>
      <c r="E665" s="6" t="n"/>
      <c r="F665" s="72" t="n"/>
      <c r="G665" s="6" t="n"/>
      <c r="H665" s="6" t="n"/>
      <c r="I665" s="6" t="n"/>
      <c r="J665" s="6" t="n"/>
      <c r="K665" s="6" t="n"/>
      <c r="L665" s="72" t="n"/>
      <c r="M665" s="6" t="n"/>
      <c r="N665" s="6" t="n"/>
      <c r="O665" s="6" t="n"/>
      <c r="P665" s="73" t="n"/>
    </row>
    <row r="666" ht="15.75" customHeight="1" s="271">
      <c r="A666" s="1" t="n"/>
      <c r="B666" s="14" t="n"/>
      <c r="C666" s="6" t="n"/>
      <c r="D666" s="72" t="n"/>
      <c r="E666" s="6" t="n"/>
      <c r="F666" s="72" t="n"/>
      <c r="G666" s="6" t="n"/>
      <c r="H666" s="6" t="n"/>
      <c r="I666" s="6" t="n"/>
      <c r="J666" s="6" t="n"/>
      <c r="K666" s="6" t="n"/>
      <c r="L666" s="72" t="n"/>
      <c r="M666" s="6" t="n"/>
      <c r="N666" s="6" t="n"/>
      <c r="O666" s="6" t="n"/>
      <c r="P666" s="73" t="n"/>
    </row>
    <row r="667" ht="15.75" customHeight="1" s="271">
      <c r="A667" s="1" t="n"/>
      <c r="B667" s="14" t="n"/>
      <c r="C667" s="6" t="n"/>
      <c r="D667" s="72" t="n"/>
      <c r="E667" s="6" t="n"/>
      <c r="F667" s="72" t="n"/>
      <c r="G667" s="6" t="n"/>
      <c r="H667" s="6" t="n"/>
      <c r="I667" s="6" t="n"/>
      <c r="J667" s="6" t="n"/>
      <c r="K667" s="6" t="n"/>
      <c r="L667" s="72" t="n"/>
      <c r="M667" s="6" t="n"/>
      <c r="N667" s="6" t="n"/>
      <c r="O667" s="6" t="n"/>
      <c r="P667" s="73" t="n"/>
    </row>
    <row r="668" ht="15.75" customHeight="1" s="271">
      <c r="A668" s="1" t="n"/>
      <c r="B668" s="14" t="n"/>
      <c r="C668" s="6" t="n"/>
      <c r="D668" s="72" t="n"/>
      <c r="E668" s="6" t="n"/>
      <c r="F668" s="72" t="n"/>
      <c r="G668" s="6" t="n"/>
      <c r="H668" s="6" t="n"/>
      <c r="I668" s="6" t="n"/>
      <c r="J668" s="6" t="n"/>
      <c r="K668" s="6" t="n"/>
      <c r="L668" s="72" t="n"/>
      <c r="M668" s="6" t="n"/>
      <c r="N668" s="6" t="n"/>
      <c r="O668" s="6" t="n"/>
      <c r="P668" s="73" t="n"/>
    </row>
    <row r="669" ht="15.75" customHeight="1" s="271">
      <c r="A669" s="1" t="n"/>
      <c r="B669" s="14" t="n"/>
      <c r="C669" s="6" t="n"/>
      <c r="D669" s="72" t="n"/>
      <c r="E669" s="6" t="n"/>
      <c r="F669" s="72" t="n"/>
      <c r="G669" s="6" t="n"/>
      <c r="H669" s="6" t="n"/>
      <c r="I669" s="6" t="n"/>
      <c r="J669" s="6" t="n"/>
      <c r="K669" s="6" t="n"/>
      <c r="L669" s="72" t="n"/>
      <c r="M669" s="6" t="n"/>
      <c r="N669" s="6" t="n"/>
      <c r="O669" s="6" t="n"/>
      <c r="P669" s="73" t="n"/>
    </row>
    <row r="670" ht="15.75" customHeight="1" s="271">
      <c r="A670" s="1" t="n"/>
      <c r="B670" s="14" t="n"/>
      <c r="C670" s="6" t="n"/>
      <c r="D670" s="72" t="n"/>
      <c r="E670" s="6" t="n"/>
      <c r="F670" s="72" t="n"/>
      <c r="G670" s="6" t="n"/>
      <c r="H670" s="6" t="n"/>
      <c r="I670" s="6" t="n"/>
      <c r="J670" s="6" t="n"/>
      <c r="K670" s="6" t="n"/>
      <c r="L670" s="72" t="n"/>
      <c r="M670" s="6" t="n"/>
      <c r="N670" s="6" t="n"/>
      <c r="O670" s="6" t="n"/>
      <c r="P670" s="73" t="n"/>
    </row>
    <row r="671" ht="15.75" customHeight="1" s="271">
      <c r="A671" s="1" t="n"/>
      <c r="B671" s="14" t="n"/>
      <c r="C671" s="6" t="n"/>
      <c r="D671" s="72" t="n"/>
      <c r="E671" s="6" t="n"/>
      <c r="F671" s="72" t="n"/>
      <c r="G671" s="6" t="n"/>
      <c r="H671" s="6" t="n"/>
      <c r="I671" s="6" t="n"/>
      <c r="J671" s="6" t="n"/>
      <c r="K671" s="6" t="n"/>
      <c r="L671" s="72" t="n"/>
      <c r="M671" s="6" t="n"/>
      <c r="N671" s="6" t="n"/>
      <c r="O671" s="6" t="n"/>
      <c r="P671" s="73" t="n"/>
    </row>
    <row r="672" ht="15.75" customHeight="1" s="271">
      <c r="A672" s="1" t="n"/>
      <c r="B672" s="14" t="n"/>
      <c r="C672" s="6" t="n"/>
      <c r="D672" s="72" t="n"/>
      <c r="E672" s="6" t="n"/>
      <c r="F672" s="72" t="n"/>
      <c r="G672" s="6" t="n"/>
      <c r="H672" s="6" t="n"/>
      <c r="I672" s="6" t="n"/>
      <c r="J672" s="6" t="n"/>
      <c r="K672" s="6" t="n"/>
      <c r="L672" s="72" t="n"/>
      <c r="M672" s="6" t="n"/>
      <c r="N672" s="6" t="n"/>
      <c r="O672" s="6" t="n"/>
      <c r="P672" s="73" t="n"/>
    </row>
    <row r="673" ht="15.75" customHeight="1" s="271">
      <c r="A673" s="1" t="n"/>
      <c r="B673" s="14" t="n"/>
      <c r="C673" s="6" t="n"/>
      <c r="D673" s="72" t="n"/>
      <c r="E673" s="6" t="n"/>
      <c r="F673" s="72" t="n"/>
      <c r="G673" s="6" t="n"/>
      <c r="H673" s="6" t="n"/>
      <c r="I673" s="6" t="n"/>
      <c r="J673" s="6" t="n"/>
      <c r="K673" s="6" t="n"/>
      <c r="L673" s="72" t="n"/>
      <c r="M673" s="6" t="n"/>
      <c r="N673" s="6" t="n"/>
      <c r="O673" s="6" t="n"/>
      <c r="P673" s="73" t="n"/>
    </row>
    <row r="674" ht="15.75" customHeight="1" s="271">
      <c r="A674" s="1" t="n"/>
      <c r="B674" s="14" t="n"/>
      <c r="C674" s="6" t="n"/>
      <c r="D674" s="72" t="n"/>
      <c r="E674" s="6" t="n"/>
      <c r="F674" s="72" t="n"/>
      <c r="G674" s="6" t="n"/>
      <c r="H674" s="6" t="n"/>
      <c r="I674" s="6" t="n"/>
      <c r="J674" s="6" t="n"/>
      <c r="K674" s="6" t="n"/>
      <c r="L674" s="72" t="n"/>
      <c r="M674" s="6" t="n"/>
      <c r="N674" s="6" t="n"/>
      <c r="O674" s="6" t="n"/>
      <c r="P674" s="73" t="n"/>
    </row>
    <row r="675" ht="15.75" customHeight="1" s="271">
      <c r="A675" s="1" t="n"/>
      <c r="B675" s="14" t="n"/>
      <c r="C675" s="6" t="n"/>
      <c r="D675" s="72" t="n"/>
      <c r="E675" s="6" t="n"/>
      <c r="F675" s="72" t="n"/>
      <c r="G675" s="6" t="n"/>
      <c r="H675" s="6" t="n"/>
      <c r="I675" s="6" t="n"/>
      <c r="J675" s="6" t="n"/>
      <c r="K675" s="6" t="n"/>
      <c r="L675" s="72" t="n"/>
      <c r="M675" s="6" t="n"/>
      <c r="N675" s="6" t="n"/>
      <c r="O675" s="6" t="n"/>
      <c r="P675" s="73" t="n"/>
    </row>
    <row r="676" ht="15.75" customHeight="1" s="271">
      <c r="A676" s="1" t="n"/>
      <c r="B676" s="14" t="n"/>
      <c r="C676" s="6" t="n"/>
      <c r="D676" s="72" t="n"/>
      <c r="E676" s="6" t="n"/>
      <c r="F676" s="72" t="n"/>
      <c r="G676" s="6" t="n"/>
      <c r="H676" s="6" t="n"/>
      <c r="I676" s="6" t="n"/>
      <c r="J676" s="6" t="n"/>
      <c r="K676" s="6" t="n"/>
      <c r="L676" s="72" t="n"/>
      <c r="M676" s="6" t="n"/>
      <c r="N676" s="6" t="n"/>
      <c r="O676" s="6" t="n"/>
      <c r="P676" s="73" t="n"/>
    </row>
    <row r="677" ht="15.75" customHeight="1" s="271">
      <c r="A677" s="1" t="n"/>
      <c r="B677" s="14" t="n"/>
      <c r="C677" s="6" t="n"/>
      <c r="D677" s="72" t="n"/>
      <c r="E677" s="6" t="n"/>
      <c r="F677" s="72" t="n"/>
      <c r="G677" s="6" t="n"/>
      <c r="H677" s="6" t="n"/>
      <c r="I677" s="6" t="n"/>
      <c r="J677" s="6" t="n"/>
      <c r="K677" s="6" t="n"/>
      <c r="L677" s="72" t="n"/>
      <c r="M677" s="6" t="n"/>
      <c r="N677" s="6" t="n"/>
      <c r="O677" s="6" t="n"/>
      <c r="P677" s="73" t="n"/>
    </row>
    <row r="678" ht="15.75" customHeight="1" s="271">
      <c r="A678" s="1" t="n"/>
      <c r="B678" s="14" t="n"/>
      <c r="C678" s="6" t="n"/>
      <c r="D678" s="72" t="n"/>
      <c r="E678" s="6" t="n"/>
      <c r="F678" s="72" t="n"/>
      <c r="G678" s="6" t="n"/>
      <c r="H678" s="6" t="n"/>
      <c r="I678" s="6" t="n"/>
      <c r="J678" s="6" t="n"/>
      <c r="K678" s="6" t="n"/>
      <c r="L678" s="72" t="n"/>
      <c r="M678" s="6" t="n"/>
      <c r="N678" s="6" t="n"/>
      <c r="O678" s="6" t="n"/>
      <c r="P678" s="73" t="n"/>
    </row>
    <row r="679" ht="15.75" customHeight="1" s="271">
      <c r="A679" s="1" t="n"/>
      <c r="B679" s="14" t="n"/>
      <c r="C679" s="6" t="n"/>
      <c r="D679" s="72" t="n"/>
      <c r="E679" s="6" t="n"/>
      <c r="F679" s="72" t="n"/>
      <c r="G679" s="6" t="n"/>
      <c r="H679" s="6" t="n"/>
      <c r="I679" s="6" t="n"/>
      <c r="J679" s="6" t="n"/>
      <c r="K679" s="6" t="n"/>
      <c r="L679" s="72" t="n"/>
      <c r="M679" s="6" t="n"/>
      <c r="N679" s="6" t="n"/>
      <c r="O679" s="6" t="n"/>
      <c r="P679" s="73" t="n"/>
    </row>
    <row r="680" ht="15.75" customHeight="1" s="271">
      <c r="A680" s="1" t="n"/>
      <c r="B680" s="14" t="n"/>
      <c r="C680" s="6" t="n"/>
      <c r="D680" s="72" t="n"/>
      <c r="E680" s="6" t="n"/>
      <c r="F680" s="72" t="n"/>
      <c r="G680" s="6" t="n"/>
      <c r="H680" s="6" t="n"/>
      <c r="I680" s="6" t="n"/>
      <c r="J680" s="6" t="n"/>
      <c r="K680" s="6" t="n"/>
      <c r="L680" s="72" t="n"/>
      <c r="M680" s="6" t="n"/>
      <c r="N680" s="6" t="n"/>
      <c r="O680" s="6" t="n"/>
      <c r="P680" s="73" t="n"/>
    </row>
    <row r="681" ht="15.75" customHeight="1" s="271">
      <c r="A681" s="1" t="n"/>
      <c r="B681" s="14" t="n"/>
      <c r="C681" s="6" t="n"/>
      <c r="D681" s="72" t="n"/>
      <c r="E681" s="6" t="n"/>
      <c r="F681" s="72" t="n"/>
      <c r="G681" s="6" t="n"/>
      <c r="H681" s="6" t="n"/>
      <c r="I681" s="6" t="n"/>
      <c r="J681" s="6" t="n"/>
      <c r="K681" s="6" t="n"/>
      <c r="L681" s="72" t="n"/>
      <c r="M681" s="6" t="n"/>
      <c r="N681" s="6" t="n"/>
      <c r="O681" s="6" t="n"/>
      <c r="P681" s="73" t="n"/>
    </row>
    <row r="682" ht="15.75" customHeight="1" s="271">
      <c r="A682" s="1" t="n"/>
      <c r="B682" s="14" t="n"/>
      <c r="C682" s="6" t="n"/>
      <c r="D682" s="72" t="n"/>
      <c r="E682" s="6" t="n"/>
      <c r="F682" s="72" t="n"/>
      <c r="G682" s="6" t="n"/>
      <c r="H682" s="6" t="n"/>
      <c r="I682" s="6" t="n"/>
      <c r="J682" s="6" t="n"/>
      <c r="K682" s="6" t="n"/>
      <c r="L682" s="72" t="n"/>
      <c r="M682" s="6" t="n"/>
      <c r="N682" s="6" t="n"/>
      <c r="O682" s="6" t="n"/>
      <c r="P682" s="73" t="n"/>
    </row>
    <row r="683" ht="15.75" customHeight="1" s="271">
      <c r="A683" s="1" t="n"/>
      <c r="B683" s="14" t="n"/>
      <c r="C683" s="6" t="n"/>
      <c r="D683" s="72" t="n"/>
      <c r="E683" s="6" t="n"/>
      <c r="F683" s="72" t="n"/>
      <c r="G683" s="6" t="n"/>
      <c r="H683" s="6" t="n"/>
      <c r="I683" s="6" t="n"/>
      <c r="J683" s="6" t="n"/>
      <c r="K683" s="6" t="n"/>
      <c r="L683" s="72" t="n"/>
      <c r="M683" s="6" t="n"/>
      <c r="N683" s="6" t="n"/>
      <c r="O683" s="6" t="n"/>
      <c r="P683" s="73" t="n"/>
    </row>
    <row r="684" ht="15.75" customHeight="1" s="271">
      <c r="A684" s="1" t="n"/>
      <c r="B684" s="14" t="n"/>
      <c r="C684" s="6" t="n"/>
      <c r="D684" s="72" t="n"/>
      <c r="E684" s="6" t="n"/>
      <c r="F684" s="72" t="n"/>
      <c r="G684" s="6" t="n"/>
      <c r="H684" s="6" t="n"/>
      <c r="I684" s="6" t="n"/>
      <c r="J684" s="6" t="n"/>
      <c r="K684" s="6" t="n"/>
      <c r="L684" s="72" t="n"/>
      <c r="M684" s="6" t="n"/>
      <c r="N684" s="6" t="n"/>
      <c r="O684" s="6" t="n"/>
      <c r="P684" s="73" t="n"/>
    </row>
    <row r="685" ht="15.75" customHeight="1" s="271">
      <c r="A685" s="1" t="n"/>
      <c r="B685" s="14" t="n"/>
      <c r="C685" s="6" t="n"/>
      <c r="D685" s="72" t="n"/>
      <c r="E685" s="6" t="n"/>
      <c r="F685" s="72" t="n"/>
      <c r="G685" s="6" t="n"/>
      <c r="H685" s="6" t="n"/>
      <c r="I685" s="6" t="n"/>
      <c r="J685" s="6" t="n"/>
      <c r="K685" s="6" t="n"/>
      <c r="L685" s="72" t="n"/>
      <c r="M685" s="6" t="n"/>
      <c r="N685" s="6" t="n"/>
      <c r="O685" s="6" t="n"/>
      <c r="P685" s="73" t="n"/>
    </row>
    <row r="686" ht="15.75" customHeight="1" s="271">
      <c r="A686" s="1" t="n"/>
      <c r="B686" s="14" t="n"/>
      <c r="C686" s="6" t="n"/>
      <c r="D686" s="72" t="n"/>
      <c r="E686" s="6" t="n"/>
      <c r="F686" s="72" t="n"/>
      <c r="G686" s="6" t="n"/>
      <c r="H686" s="6" t="n"/>
      <c r="I686" s="6" t="n"/>
      <c r="J686" s="6" t="n"/>
      <c r="K686" s="6" t="n"/>
      <c r="L686" s="72" t="n"/>
      <c r="M686" s="6" t="n"/>
      <c r="N686" s="6" t="n"/>
      <c r="O686" s="6" t="n"/>
      <c r="P686" s="73" t="n"/>
    </row>
    <row r="687" ht="15.75" customHeight="1" s="271">
      <c r="A687" s="1" t="n"/>
      <c r="B687" s="14" t="n"/>
      <c r="C687" s="6" t="n"/>
      <c r="D687" s="72" t="n"/>
      <c r="E687" s="6" t="n"/>
      <c r="F687" s="72" t="n"/>
      <c r="G687" s="6" t="n"/>
      <c r="H687" s="6" t="n"/>
      <c r="I687" s="6" t="n"/>
      <c r="J687" s="6" t="n"/>
      <c r="K687" s="6" t="n"/>
      <c r="L687" s="72" t="n"/>
      <c r="M687" s="6" t="n"/>
      <c r="N687" s="6" t="n"/>
      <c r="O687" s="6" t="n"/>
      <c r="P687" s="73" t="n"/>
    </row>
    <row r="688" ht="15.75" customHeight="1" s="271">
      <c r="A688" s="1" t="n"/>
      <c r="B688" s="14" t="n"/>
      <c r="C688" s="6" t="n"/>
      <c r="D688" s="72" t="n"/>
      <c r="E688" s="6" t="n"/>
      <c r="F688" s="72" t="n"/>
      <c r="G688" s="6" t="n"/>
      <c r="H688" s="6" t="n"/>
      <c r="I688" s="6" t="n"/>
      <c r="J688" s="6" t="n"/>
      <c r="K688" s="6" t="n"/>
      <c r="L688" s="72" t="n"/>
      <c r="M688" s="6" t="n"/>
      <c r="N688" s="6" t="n"/>
      <c r="O688" s="6" t="n"/>
      <c r="P688" s="73" t="n"/>
    </row>
    <row r="689" ht="15.75" customHeight="1" s="271">
      <c r="A689" s="1" t="n"/>
      <c r="B689" s="14" t="n"/>
      <c r="C689" s="6" t="n"/>
      <c r="D689" s="72" t="n"/>
      <c r="E689" s="6" t="n"/>
      <c r="F689" s="72" t="n"/>
      <c r="G689" s="6" t="n"/>
      <c r="H689" s="6" t="n"/>
      <c r="I689" s="6" t="n"/>
      <c r="J689" s="6" t="n"/>
      <c r="K689" s="6" t="n"/>
      <c r="L689" s="72" t="n"/>
      <c r="M689" s="6" t="n"/>
      <c r="N689" s="6" t="n"/>
      <c r="O689" s="6" t="n"/>
      <c r="P689" s="73" t="n"/>
    </row>
    <row r="690" ht="15.75" customHeight="1" s="271">
      <c r="A690" s="1" t="n"/>
      <c r="B690" s="14" t="n"/>
      <c r="C690" s="6" t="n"/>
      <c r="D690" s="72" t="n"/>
      <c r="E690" s="6" t="n"/>
      <c r="F690" s="72" t="n"/>
      <c r="G690" s="6" t="n"/>
      <c r="H690" s="6" t="n"/>
      <c r="I690" s="6" t="n"/>
      <c r="J690" s="6" t="n"/>
      <c r="K690" s="6" t="n"/>
      <c r="L690" s="72" t="n"/>
      <c r="M690" s="6" t="n"/>
      <c r="N690" s="6" t="n"/>
      <c r="O690" s="6" t="n"/>
      <c r="P690" s="73" t="n"/>
    </row>
    <row r="691" ht="15.75" customHeight="1" s="271">
      <c r="A691" s="1" t="n"/>
      <c r="B691" s="14" t="n"/>
      <c r="C691" s="6" t="n"/>
      <c r="D691" s="72" t="n"/>
      <c r="E691" s="6" t="n"/>
      <c r="F691" s="72" t="n"/>
      <c r="G691" s="6" t="n"/>
      <c r="H691" s="6" t="n"/>
      <c r="I691" s="6" t="n"/>
      <c r="J691" s="6" t="n"/>
      <c r="K691" s="6" t="n"/>
      <c r="L691" s="72" t="n"/>
      <c r="M691" s="6" t="n"/>
      <c r="N691" s="6" t="n"/>
      <c r="O691" s="6" t="n"/>
      <c r="P691" s="73" t="n"/>
    </row>
    <row r="692" ht="15.75" customHeight="1" s="271">
      <c r="A692" s="1" t="n"/>
      <c r="B692" s="14" t="n"/>
      <c r="C692" s="6" t="n"/>
      <c r="D692" s="72" t="n"/>
      <c r="E692" s="6" t="n"/>
      <c r="F692" s="72" t="n"/>
      <c r="G692" s="6" t="n"/>
      <c r="H692" s="6" t="n"/>
      <c r="I692" s="6" t="n"/>
      <c r="J692" s="6" t="n"/>
      <c r="K692" s="6" t="n"/>
      <c r="L692" s="72" t="n"/>
      <c r="M692" s="6" t="n"/>
      <c r="N692" s="6" t="n"/>
      <c r="O692" s="6" t="n"/>
      <c r="P692" s="73" t="n"/>
    </row>
    <row r="693" ht="15.75" customHeight="1" s="271">
      <c r="A693" s="1" t="n"/>
      <c r="B693" s="14" t="n"/>
      <c r="C693" s="6" t="n"/>
      <c r="D693" s="72" t="n"/>
      <c r="E693" s="6" t="n"/>
      <c r="F693" s="72" t="n"/>
      <c r="G693" s="6" t="n"/>
      <c r="H693" s="6" t="n"/>
      <c r="I693" s="6" t="n"/>
      <c r="J693" s="6" t="n"/>
      <c r="K693" s="6" t="n"/>
      <c r="L693" s="72" t="n"/>
      <c r="M693" s="6" t="n"/>
      <c r="N693" s="6" t="n"/>
      <c r="O693" s="6" t="n"/>
      <c r="P693" s="73" t="n"/>
    </row>
    <row r="694" ht="15.75" customHeight="1" s="271">
      <c r="A694" s="1" t="n"/>
      <c r="B694" s="14" t="n"/>
      <c r="C694" s="6" t="n"/>
      <c r="D694" s="72" t="n"/>
      <c r="E694" s="6" t="n"/>
      <c r="F694" s="72" t="n"/>
      <c r="G694" s="6" t="n"/>
      <c r="H694" s="6" t="n"/>
      <c r="I694" s="6" t="n"/>
      <c r="J694" s="6" t="n"/>
      <c r="K694" s="6" t="n"/>
      <c r="L694" s="72" t="n"/>
      <c r="M694" s="6" t="n"/>
      <c r="N694" s="6" t="n"/>
      <c r="O694" s="6" t="n"/>
      <c r="P694" s="73" t="n"/>
    </row>
    <row r="695" ht="15.75" customHeight="1" s="271">
      <c r="A695" s="1" t="n"/>
      <c r="B695" s="14" t="n"/>
      <c r="C695" s="6" t="n"/>
      <c r="D695" s="72" t="n"/>
      <c r="E695" s="6" t="n"/>
      <c r="F695" s="72" t="n"/>
      <c r="G695" s="6" t="n"/>
      <c r="H695" s="6" t="n"/>
      <c r="I695" s="6" t="n"/>
      <c r="J695" s="6" t="n"/>
      <c r="K695" s="6" t="n"/>
      <c r="L695" s="72" t="n"/>
      <c r="M695" s="6" t="n"/>
      <c r="N695" s="6" t="n"/>
      <c r="O695" s="6" t="n"/>
      <c r="P695" s="73" t="n"/>
    </row>
    <row r="696" ht="15.75" customHeight="1" s="271">
      <c r="A696" s="1" t="n"/>
      <c r="B696" s="14" t="n"/>
      <c r="C696" s="6" t="n"/>
      <c r="D696" s="72" t="n"/>
      <c r="E696" s="6" t="n"/>
      <c r="F696" s="72" t="n"/>
      <c r="G696" s="6" t="n"/>
      <c r="H696" s="6" t="n"/>
      <c r="I696" s="6" t="n"/>
      <c r="J696" s="6" t="n"/>
      <c r="K696" s="6" t="n"/>
      <c r="L696" s="72" t="n"/>
      <c r="M696" s="6" t="n"/>
      <c r="N696" s="6" t="n"/>
      <c r="O696" s="6" t="n"/>
      <c r="P696" s="73" t="n"/>
    </row>
    <row r="697" ht="15.75" customHeight="1" s="271">
      <c r="A697" s="1" t="n"/>
      <c r="B697" s="14" t="n"/>
      <c r="C697" s="6" t="n"/>
      <c r="D697" s="72" t="n"/>
      <c r="E697" s="6" t="n"/>
      <c r="F697" s="72" t="n"/>
      <c r="G697" s="6" t="n"/>
      <c r="H697" s="6" t="n"/>
      <c r="I697" s="6" t="n"/>
      <c r="J697" s="6" t="n"/>
      <c r="K697" s="6" t="n"/>
      <c r="L697" s="72" t="n"/>
      <c r="M697" s="6" t="n"/>
      <c r="N697" s="6" t="n"/>
      <c r="O697" s="6" t="n"/>
      <c r="P697" s="73" t="n"/>
    </row>
    <row r="698" ht="15.75" customHeight="1" s="271">
      <c r="A698" s="1" t="n"/>
      <c r="B698" s="14" t="n"/>
      <c r="C698" s="6" t="n"/>
      <c r="D698" s="72" t="n"/>
      <c r="E698" s="6" t="n"/>
      <c r="F698" s="72" t="n"/>
      <c r="G698" s="6" t="n"/>
      <c r="H698" s="6" t="n"/>
      <c r="I698" s="6" t="n"/>
      <c r="J698" s="6" t="n"/>
      <c r="K698" s="6" t="n"/>
      <c r="L698" s="72" t="n"/>
      <c r="M698" s="6" t="n"/>
      <c r="N698" s="6" t="n"/>
      <c r="O698" s="6" t="n"/>
      <c r="P698" s="73" t="n"/>
    </row>
    <row r="699" ht="15.75" customHeight="1" s="271">
      <c r="A699" s="1" t="n"/>
      <c r="B699" s="14" t="n"/>
      <c r="C699" s="6" t="n"/>
      <c r="D699" s="72" t="n"/>
      <c r="E699" s="6" t="n"/>
      <c r="F699" s="72" t="n"/>
      <c r="G699" s="6" t="n"/>
      <c r="H699" s="6" t="n"/>
      <c r="I699" s="6" t="n"/>
      <c r="J699" s="6" t="n"/>
      <c r="K699" s="6" t="n"/>
      <c r="L699" s="72" t="n"/>
      <c r="M699" s="6" t="n"/>
      <c r="N699" s="6" t="n"/>
      <c r="O699" s="6" t="n"/>
      <c r="P699" s="73" t="n"/>
    </row>
    <row r="700" ht="15.75" customHeight="1" s="271">
      <c r="A700" s="1" t="n"/>
      <c r="B700" s="14" t="n"/>
      <c r="C700" s="6" t="n"/>
      <c r="D700" s="72" t="n"/>
      <c r="E700" s="6" t="n"/>
      <c r="F700" s="72" t="n"/>
      <c r="G700" s="6" t="n"/>
      <c r="H700" s="6" t="n"/>
      <c r="I700" s="6" t="n"/>
      <c r="J700" s="6" t="n"/>
      <c r="K700" s="6" t="n"/>
      <c r="L700" s="72" t="n"/>
      <c r="M700" s="6" t="n"/>
      <c r="N700" s="6" t="n"/>
      <c r="O700" s="6" t="n"/>
      <c r="P700" s="73" t="n"/>
    </row>
    <row r="701" ht="15.75" customHeight="1" s="271">
      <c r="A701" s="1" t="n"/>
      <c r="B701" s="14" t="n"/>
      <c r="C701" s="6" t="n"/>
      <c r="D701" s="72" t="n"/>
      <c r="E701" s="6" t="n"/>
      <c r="F701" s="72" t="n"/>
      <c r="G701" s="6" t="n"/>
      <c r="H701" s="6" t="n"/>
      <c r="I701" s="6" t="n"/>
      <c r="J701" s="6" t="n"/>
      <c r="K701" s="6" t="n"/>
      <c r="L701" s="72" t="n"/>
      <c r="M701" s="6" t="n"/>
      <c r="N701" s="6" t="n"/>
      <c r="O701" s="6" t="n"/>
      <c r="P701" s="73" t="n"/>
    </row>
    <row r="702" ht="15.75" customHeight="1" s="271">
      <c r="A702" s="1" t="n"/>
      <c r="B702" s="14" t="n"/>
      <c r="C702" s="6" t="n"/>
      <c r="D702" s="72" t="n"/>
      <c r="E702" s="6" t="n"/>
      <c r="F702" s="72" t="n"/>
      <c r="G702" s="6" t="n"/>
      <c r="H702" s="6" t="n"/>
      <c r="I702" s="6" t="n"/>
      <c r="J702" s="6" t="n"/>
      <c r="K702" s="6" t="n"/>
      <c r="L702" s="72" t="n"/>
      <c r="M702" s="6" t="n"/>
      <c r="N702" s="6" t="n"/>
      <c r="O702" s="6" t="n"/>
      <c r="P702" s="73" t="n"/>
    </row>
    <row r="703" ht="15.75" customHeight="1" s="271">
      <c r="A703" s="1" t="n"/>
      <c r="B703" s="14" t="n"/>
      <c r="C703" s="6" t="n"/>
      <c r="D703" s="72" t="n"/>
      <c r="E703" s="6" t="n"/>
      <c r="F703" s="72" t="n"/>
      <c r="G703" s="6" t="n"/>
      <c r="H703" s="6" t="n"/>
      <c r="I703" s="6" t="n"/>
      <c r="J703" s="6" t="n"/>
      <c r="K703" s="6" t="n"/>
      <c r="L703" s="72" t="n"/>
      <c r="M703" s="6" t="n"/>
      <c r="N703" s="6" t="n"/>
      <c r="O703" s="6" t="n"/>
      <c r="P703" s="73" t="n"/>
    </row>
    <row r="704" ht="15.75" customHeight="1" s="271">
      <c r="A704" s="1" t="n"/>
      <c r="B704" s="14" t="n"/>
      <c r="C704" s="6" t="n"/>
      <c r="D704" s="72" t="n"/>
      <c r="E704" s="6" t="n"/>
      <c r="F704" s="72" t="n"/>
      <c r="G704" s="6" t="n"/>
      <c r="H704" s="6" t="n"/>
      <c r="I704" s="6" t="n"/>
      <c r="J704" s="6" t="n"/>
      <c r="K704" s="6" t="n"/>
      <c r="L704" s="72" t="n"/>
      <c r="M704" s="6" t="n"/>
      <c r="N704" s="6" t="n"/>
      <c r="O704" s="6" t="n"/>
      <c r="P704" s="73" t="n"/>
    </row>
    <row r="705" ht="15.75" customHeight="1" s="271">
      <c r="A705" s="1" t="n"/>
      <c r="B705" s="14" t="n"/>
      <c r="C705" s="6" t="n"/>
      <c r="D705" s="72" t="n"/>
      <c r="E705" s="6" t="n"/>
      <c r="F705" s="72" t="n"/>
      <c r="G705" s="6" t="n"/>
      <c r="H705" s="6" t="n"/>
      <c r="I705" s="6" t="n"/>
      <c r="J705" s="6" t="n"/>
      <c r="K705" s="6" t="n"/>
      <c r="L705" s="72" t="n"/>
      <c r="M705" s="6" t="n"/>
      <c r="N705" s="6" t="n"/>
      <c r="O705" s="6" t="n"/>
      <c r="P705" s="73" t="n"/>
    </row>
    <row r="706" ht="15.75" customHeight="1" s="271">
      <c r="A706" s="1" t="n"/>
      <c r="B706" s="14" t="n"/>
      <c r="C706" s="6" t="n"/>
      <c r="D706" s="72" t="n"/>
      <c r="E706" s="6" t="n"/>
      <c r="F706" s="72" t="n"/>
      <c r="G706" s="6" t="n"/>
      <c r="H706" s="6" t="n"/>
      <c r="I706" s="6" t="n"/>
      <c r="J706" s="6" t="n"/>
      <c r="K706" s="6" t="n"/>
      <c r="L706" s="72" t="n"/>
      <c r="M706" s="6" t="n"/>
      <c r="N706" s="6" t="n"/>
      <c r="O706" s="6" t="n"/>
      <c r="P706" s="73" t="n"/>
    </row>
    <row r="707" ht="15.75" customHeight="1" s="271">
      <c r="A707" s="1" t="n"/>
      <c r="B707" s="14" t="n"/>
      <c r="C707" s="6" t="n"/>
      <c r="D707" s="72" t="n"/>
      <c r="E707" s="6" t="n"/>
      <c r="F707" s="72" t="n"/>
      <c r="G707" s="6" t="n"/>
      <c r="H707" s="6" t="n"/>
      <c r="I707" s="6" t="n"/>
      <c r="J707" s="6" t="n"/>
      <c r="K707" s="6" t="n"/>
      <c r="L707" s="72" t="n"/>
      <c r="M707" s="6" t="n"/>
      <c r="N707" s="6" t="n"/>
      <c r="O707" s="6" t="n"/>
      <c r="P707" s="73" t="n"/>
    </row>
    <row r="708" ht="15.75" customHeight="1" s="271">
      <c r="A708" s="1" t="n"/>
      <c r="B708" s="14" t="n"/>
      <c r="C708" s="6" t="n"/>
      <c r="D708" s="72" t="n"/>
      <c r="E708" s="6" t="n"/>
      <c r="F708" s="72" t="n"/>
      <c r="G708" s="6" t="n"/>
      <c r="H708" s="6" t="n"/>
      <c r="I708" s="6" t="n"/>
      <c r="J708" s="6" t="n"/>
      <c r="K708" s="6" t="n"/>
      <c r="L708" s="72" t="n"/>
      <c r="M708" s="6" t="n"/>
      <c r="N708" s="6" t="n"/>
      <c r="O708" s="6" t="n"/>
      <c r="P708" s="73" t="n"/>
    </row>
    <row r="709" ht="15.75" customHeight="1" s="271">
      <c r="A709" s="1" t="n"/>
      <c r="B709" s="14" t="n"/>
      <c r="C709" s="6" t="n"/>
      <c r="D709" s="72" t="n"/>
      <c r="E709" s="6" t="n"/>
      <c r="F709" s="72" t="n"/>
      <c r="G709" s="6" t="n"/>
      <c r="H709" s="6" t="n"/>
      <c r="I709" s="6" t="n"/>
      <c r="J709" s="6" t="n"/>
      <c r="K709" s="6" t="n"/>
      <c r="L709" s="72" t="n"/>
      <c r="M709" s="6" t="n"/>
      <c r="N709" s="6" t="n"/>
      <c r="O709" s="6" t="n"/>
      <c r="P709" s="73" t="n"/>
    </row>
    <row r="710" ht="15.75" customHeight="1" s="271">
      <c r="A710" s="1" t="n"/>
      <c r="B710" s="14" t="n"/>
      <c r="C710" s="6" t="n"/>
      <c r="D710" s="72" t="n"/>
      <c r="E710" s="6" t="n"/>
      <c r="F710" s="72" t="n"/>
      <c r="G710" s="6" t="n"/>
      <c r="H710" s="6" t="n"/>
      <c r="I710" s="6" t="n"/>
      <c r="J710" s="6" t="n"/>
      <c r="K710" s="6" t="n"/>
      <c r="L710" s="72" t="n"/>
      <c r="M710" s="6" t="n"/>
      <c r="N710" s="6" t="n"/>
      <c r="O710" s="6" t="n"/>
      <c r="P710" s="73" t="n"/>
    </row>
    <row r="711" ht="15.75" customHeight="1" s="271">
      <c r="A711" s="1" t="n"/>
      <c r="B711" s="14" t="n"/>
      <c r="C711" s="6" t="n"/>
      <c r="D711" s="72" t="n"/>
      <c r="E711" s="6" t="n"/>
      <c r="F711" s="72" t="n"/>
      <c r="G711" s="6" t="n"/>
      <c r="H711" s="6" t="n"/>
      <c r="I711" s="6" t="n"/>
      <c r="J711" s="6" t="n"/>
      <c r="K711" s="6" t="n"/>
      <c r="L711" s="72" t="n"/>
      <c r="M711" s="6" t="n"/>
      <c r="N711" s="6" t="n"/>
      <c r="O711" s="6" t="n"/>
      <c r="P711" s="73" t="n"/>
    </row>
    <row r="712" ht="15.75" customHeight="1" s="271">
      <c r="A712" s="1" t="n"/>
      <c r="B712" s="14" t="n"/>
      <c r="C712" s="6" t="n"/>
      <c r="D712" s="72" t="n"/>
      <c r="E712" s="6" t="n"/>
      <c r="F712" s="72" t="n"/>
      <c r="G712" s="6" t="n"/>
      <c r="H712" s="6" t="n"/>
      <c r="I712" s="6" t="n"/>
      <c r="J712" s="6" t="n"/>
      <c r="K712" s="6" t="n"/>
      <c r="L712" s="72" t="n"/>
      <c r="M712" s="6" t="n"/>
      <c r="N712" s="6" t="n"/>
      <c r="O712" s="6" t="n"/>
      <c r="P712" s="73" t="n"/>
    </row>
    <row r="713" ht="15.75" customHeight="1" s="271">
      <c r="A713" s="1" t="n"/>
      <c r="B713" s="14" t="n"/>
      <c r="C713" s="6" t="n"/>
      <c r="D713" s="72" t="n"/>
      <c r="E713" s="6" t="n"/>
      <c r="F713" s="72" t="n"/>
      <c r="G713" s="6" t="n"/>
      <c r="H713" s="6" t="n"/>
      <c r="I713" s="6" t="n"/>
      <c r="J713" s="6" t="n"/>
      <c r="K713" s="6" t="n"/>
      <c r="L713" s="72" t="n"/>
      <c r="M713" s="6" t="n"/>
      <c r="N713" s="6" t="n"/>
      <c r="O713" s="6" t="n"/>
      <c r="P713" s="73" t="n"/>
    </row>
    <row r="714" ht="15.75" customHeight="1" s="271">
      <c r="A714" s="1" t="n"/>
      <c r="B714" s="14" t="n"/>
      <c r="C714" s="6" t="n"/>
      <c r="D714" s="72" t="n"/>
      <c r="E714" s="6" t="n"/>
      <c r="F714" s="72" t="n"/>
      <c r="G714" s="6" t="n"/>
      <c r="H714" s="6" t="n"/>
      <c r="I714" s="6" t="n"/>
      <c r="J714" s="6" t="n"/>
      <c r="K714" s="6" t="n"/>
      <c r="L714" s="72" t="n"/>
      <c r="M714" s="6" t="n"/>
      <c r="N714" s="6" t="n"/>
      <c r="O714" s="6" t="n"/>
      <c r="P714" s="73" t="n"/>
    </row>
    <row r="715" ht="15.75" customHeight="1" s="271">
      <c r="A715" s="1" t="n"/>
      <c r="B715" s="14" t="n"/>
      <c r="C715" s="6" t="n"/>
      <c r="D715" s="72" t="n"/>
      <c r="E715" s="6" t="n"/>
      <c r="F715" s="72" t="n"/>
      <c r="G715" s="6" t="n"/>
      <c r="H715" s="6" t="n"/>
      <c r="I715" s="6" t="n"/>
      <c r="J715" s="6" t="n"/>
      <c r="K715" s="6" t="n"/>
      <c r="L715" s="72" t="n"/>
      <c r="M715" s="6" t="n"/>
      <c r="N715" s="6" t="n"/>
      <c r="O715" s="6" t="n"/>
      <c r="P715" s="73" t="n"/>
    </row>
    <row r="716" ht="15.75" customHeight="1" s="271">
      <c r="A716" s="1" t="n"/>
      <c r="B716" s="14" t="n"/>
      <c r="C716" s="6" t="n"/>
      <c r="D716" s="72" t="n"/>
      <c r="E716" s="6" t="n"/>
      <c r="F716" s="72" t="n"/>
      <c r="G716" s="6" t="n"/>
      <c r="H716" s="6" t="n"/>
      <c r="I716" s="6" t="n"/>
      <c r="J716" s="6" t="n"/>
      <c r="K716" s="6" t="n"/>
      <c r="L716" s="72" t="n"/>
      <c r="M716" s="6" t="n"/>
      <c r="N716" s="6" t="n"/>
      <c r="O716" s="6" t="n"/>
      <c r="P716" s="73" t="n"/>
    </row>
    <row r="717" ht="15.75" customHeight="1" s="271">
      <c r="A717" s="1" t="n"/>
      <c r="B717" s="14" t="n"/>
      <c r="C717" s="6" t="n"/>
      <c r="D717" s="72" t="n"/>
      <c r="E717" s="6" t="n"/>
      <c r="F717" s="72" t="n"/>
      <c r="G717" s="6" t="n"/>
      <c r="H717" s="6" t="n"/>
      <c r="I717" s="6" t="n"/>
      <c r="J717" s="6" t="n"/>
      <c r="K717" s="6" t="n"/>
      <c r="L717" s="72" t="n"/>
      <c r="M717" s="6" t="n"/>
      <c r="N717" s="6" t="n"/>
      <c r="O717" s="6" t="n"/>
      <c r="P717" s="73" t="n"/>
    </row>
    <row r="718" ht="15.75" customHeight="1" s="271">
      <c r="A718" s="1" t="n"/>
      <c r="B718" s="14" t="n"/>
      <c r="C718" s="6" t="n"/>
      <c r="D718" s="72" t="n"/>
      <c r="E718" s="6" t="n"/>
      <c r="F718" s="72" t="n"/>
      <c r="G718" s="6" t="n"/>
      <c r="H718" s="6" t="n"/>
      <c r="I718" s="6" t="n"/>
      <c r="J718" s="6" t="n"/>
      <c r="K718" s="6" t="n"/>
      <c r="L718" s="72" t="n"/>
      <c r="M718" s="6" t="n"/>
      <c r="N718" s="6" t="n"/>
      <c r="O718" s="6" t="n"/>
      <c r="P718" s="73" t="n"/>
    </row>
    <row r="719" ht="15.75" customHeight="1" s="271">
      <c r="A719" s="1" t="n"/>
      <c r="B719" s="14" t="n"/>
      <c r="C719" s="6" t="n"/>
      <c r="D719" s="72" t="n"/>
      <c r="E719" s="6" t="n"/>
      <c r="F719" s="72" t="n"/>
      <c r="G719" s="6" t="n"/>
      <c r="H719" s="6" t="n"/>
      <c r="I719" s="6" t="n"/>
      <c r="J719" s="6" t="n"/>
      <c r="K719" s="6" t="n"/>
      <c r="L719" s="72" t="n"/>
      <c r="M719" s="6" t="n"/>
      <c r="N719" s="6" t="n"/>
      <c r="O719" s="6" t="n"/>
      <c r="P719" s="73" t="n"/>
    </row>
    <row r="720" ht="15.75" customHeight="1" s="271">
      <c r="A720" s="1" t="n"/>
      <c r="B720" s="14" t="n"/>
      <c r="C720" s="6" t="n"/>
      <c r="D720" s="72" t="n"/>
      <c r="E720" s="6" t="n"/>
      <c r="F720" s="72" t="n"/>
      <c r="G720" s="6" t="n"/>
      <c r="H720" s="6" t="n"/>
      <c r="I720" s="6" t="n"/>
      <c r="J720" s="6" t="n"/>
      <c r="K720" s="6" t="n"/>
      <c r="L720" s="72" t="n"/>
      <c r="M720" s="6" t="n"/>
      <c r="N720" s="6" t="n"/>
      <c r="O720" s="6" t="n"/>
      <c r="P720" s="73" t="n"/>
    </row>
    <row r="721" ht="15.75" customHeight="1" s="271">
      <c r="A721" s="1" t="n"/>
      <c r="B721" s="14" t="n"/>
      <c r="C721" s="6" t="n"/>
      <c r="D721" s="72" t="n"/>
      <c r="E721" s="6" t="n"/>
      <c r="F721" s="72" t="n"/>
      <c r="G721" s="6" t="n"/>
      <c r="H721" s="6" t="n"/>
      <c r="I721" s="6" t="n"/>
      <c r="J721" s="6" t="n"/>
      <c r="K721" s="6" t="n"/>
      <c r="L721" s="72" t="n"/>
      <c r="M721" s="6" t="n"/>
      <c r="N721" s="6" t="n"/>
      <c r="O721" s="6" t="n"/>
      <c r="P721" s="73" t="n"/>
    </row>
    <row r="722" ht="15.75" customHeight="1" s="271">
      <c r="A722" s="1" t="n"/>
      <c r="B722" s="14" t="n"/>
      <c r="C722" s="6" t="n"/>
      <c r="D722" s="72" t="n"/>
      <c r="E722" s="6" t="n"/>
      <c r="F722" s="72" t="n"/>
      <c r="G722" s="6" t="n"/>
      <c r="H722" s="6" t="n"/>
      <c r="I722" s="6" t="n"/>
      <c r="J722" s="6" t="n"/>
      <c r="K722" s="6" t="n"/>
      <c r="L722" s="72" t="n"/>
      <c r="M722" s="6" t="n"/>
      <c r="N722" s="6" t="n"/>
      <c r="O722" s="6" t="n"/>
      <c r="P722" s="73" t="n"/>
    </row>
    <row r="723" ht="15.75" customHeight="1" s="271">
      <c r="A723" s="1" t="n"/>
      <c r="B723" s="14" t="n"/>
      <c r="C723" s="6" t="n"/>
      <c r="D723" s="72" t="n"/>
      <c r="E723" s="6" t="n"/>
      <c r="F723" s="72" t="n"/>
      <c r="G723" s="6" t="n"/>
      <c r="H723" s="6" t="n"/>
      <c r="I723" s="6" t="n"/>
      <c r="J723" s="6" t="n"/>
      <c r="K723" s="6" t="n"/>
      <c r="L723" s="72" t="n"/>
      <c r="M723" s="6" t="n"/>
      <c r="N723" s="6" t="n"/>
      <c r="O723" s="6" t="n"/>
      <c r="P723" s="73" t="n"/>
    </row>
    <row r="724" ht="15.75" customHeight="1" s="271">
      <c r="A724" s="1" t="n"/>
      <c r="B724" s="14" t="n"/>
      <c r="C724" s="6" t="n"/>
      <c r="D724" s="72" t="n"/>
      <c r="E724" s="6" t="n"/>
      <c r="F724" s="72" t="n"/>
      <c r="G724" s="6" t="n"/>
      <c r="H724" s="6" t="n"/>
      <c r="I724" s="6" t="n"/>
      <c r="J724" s="6" t="n"/>
      <c r="K724" s="6" t="n"/>
      <c r="L724" s="72" t="n"/>
      <c r="M724" s="6" t="n"/>
      <c r="N724" s="6" t="n"/>
      <c r="O724" s="6" t="n"/>
      <c r="P724" s="73" t="n"/>
    </row>
    <row r="725" ht="15.75" customHeight="1" s="271">
      <c r="A725" s="1" t="n"/>
      <c r="B725" s="14" t="n"/>
      <c r="C725" s="6" t="n"/>
      <c r="D725" s="72" t="n"/>
      <c r="E725" s="6" t="n"/>
      <c r="F725" s="72" t="n"/>
      <c r="G725" s="6" t="n"/>
      <c r="H725" s="6" t="n"/>
      <c r="I725" s="6" t="n"/>
      <c r="J725" s="6" t="n"/>
      <c r="K725" s="6" t="n"/>
      <c r="L725" s="72" t="n"/>
      <c r="M725" s="6" t="n"/>
      <c r="N725" s="6" t="n"/>
      <c r="O725" s="6" t="n"/>
      <c r="P725" s="73" t="n"/>
    </row>
    <row r="726" ht="15.75" customHeight="1" s="271">
      <c r="A726" s="1" t="n"/>
      <c r="B726" s="14" t="n"/>
      <c r="C726" s="6" t="n"/>
      <c r="D726" s="72" t="n"/>
      <c r="E726" s="6" t="n"/>
      <c r="F726" s="72" t="n"/>
      <c r="G726" s="6" t="n"/>
      <c r="H726" s="6" t="n"/>
      <c r="I726" s="6" t="n"/>
      <c r="J726" s="6" t="n"/>
      <c r="K726" s="6" t="n"/>
      <c r="L726" s="72" t="n"/>
      <c r="M726" s="6" t="n"/>
      <c r="N726" s="6" t="n"/>
      <c r="O726" s="6" t="n"/>
      <c r="P726" s="73" t="n"/>
    </row>
    <row r="727" ht="15.75" customHeight="1" s="271">
      <c r="A727" s="1" t="n"/>
      <c r="B727" s="14" t="n"/>
      <c r="C727" s="6" t="n"/>
      <c r="D727" s="72" t="n"/>
      <c r="E727" s="6" t="n"/>
      <c r="F727" s="72" t="n"/>
      <c r="G727" s="6" t="n"/>
      <c r="H727" s="6" t="n"/>
      <c r="I727" s="6" t="n"/>
      <c r="J727" s="6" t="n"/>
      <c r="K727" s="6" t="n"/>
      <c r="L727" s="72" t="n"/>
      <c r="M727" s="6" t="n"/>
      <c r="N727" s="6" t="n"/>
      <c r="O727" s="6" t="n"/>
      <c r="P727" s="73" t="n"/>
    </row>
    <row r="728" ht="15.75" customHeight="1" s="271">
      <c r="A728" s="1" t="n"/>
      <c r="B728" s="14" t="n"/>
      <c r="C728" s="6" t="n"/>
      <c r="D728" s="72" t="n"/>
      <c r="E728" s="6" t="n"/>
      <c r="F728" s="72" t="n"/>
      <c r="G728" s="6" t="n"/>
      <c r="H728" s="6" t="n"/>
      <c r="I728" s="6" t="n"/>
      <c r="J728" s="6" t="n"/>
      <c r="K728" s="6" t="n"/>
      <c r="L728" s="72" t="n"/>
      <c r="M728" s="6" t="n"/>
      <c r="N728" s="6" t="n"/>
      <c r="O728" s="6" t="n"/>
      <c r="P728" s="73" t="n"/>
    </row>
    <row r="729" ht="15.75" customHeight="1" s="271">
      <c r="A729" s="1" t="n"/>
      <c r="B729" s="14" t="n"/>
      <c r="C729" s="6" t="n"/>
      <c r="D729" s="72" t="n"/>
      <c r="E729" s="6" t="n"/>
      <c r="F729" s="72" t="n"/>
      <c r="G729" s="6" t="n"/>
      <c r="H729" s="6" t="n"/>
      <c r="I729" s="6" t="n"/>
      <c r="J729" s="6" t="n"/>
      <c r="K729" s="6" t="n"/>
      <c r="L729" s="72" t="n"/>
      <c r="M729" s="6" t="n"/>
      <c r="N729" s="6" t="n"/>
      <c r="O729" s="6" t="n"/>
      <c r="P729" s="73" t="n"/>
    </row>
    <row r="730" ht="15.75" customHeight="1" s="271">
      <c r="A730" s="1" t="n"/>
      <c r="B730" s="14" t="n"/>
      <c r="C730" s="6" t="n"/>
      <c r="D730" s="72" t="n"/>
      <c r="E730" s="6" t="n"/>
      <c r="F730" s="72" t="n"/>
      <c r="G730" s="6" t="n"/>
      <c r="H730" s="6" t="n"/>
      <c r="I730" s="6" t="n"/>
      <c r="J730" s="6" t="n"/>
      <c r="K730" s="6" t="n"/>
      <c r="L730" s="72" t="n"/>
      <c r="M730" s="6" t="n"/>
      <c r="N730" s="6" t="n"/>
      <c r="O730" s="6" t="n"/>
      <c r="P730" s="73" t="n"/>
    </row>
    <row r="731" ht="15.75" customHeight="1" s="271">
      <c r="A731" s="1" t="n"/>
      <c r="B731" s="14" t="n"/>
      <c r="C731" s="6" t="n"/>
      <c r="D731" s="72" t="n"/>
      <c r="E731" s="6" t="n"/>
      <c r="F731" s="72" t="n"/>
      <c r="G731" s="6" t="n"/>
      <c r="H731" s="6" t="n"/>
      <c r="I731" s="6" t="n"/>
      <c r="J731" s="6" t="n"/>
      <c r="K731" s="6" t="n"/>
      <c r="L731" s="72" t="n"/>
      <c r="M731" s="6" t="n"/>
      <c r="N731" s="6" t="n"/>
      <c r="O731" s="6" t="n"/>
      <c r="P731" s="73" t="n"/>
    </row>
    <row r="732" ht="15.75" customHeight="1" s="271">
      <c r="A732" s="1" t="n"/>
      <c r="B732" s="14" t="n"/>
      <c r="C732" s="6" t="n"/>
      <c r="D732" s="72" t="n"/>
      <c r="E732" s="6" t="n"/>
      <c r="F732" s="72" t="n"/>
      <c r="G732" s="6" t="n"/>
      <c r="H732" s="6" t="n"/>
      <c r="I732" s="6" t="n"/>
      <c r="J732" s="6" t="n"/>
      <c r="K732" s="6" t="n"/>
      <c r="L732" s="72" t="n"/>
      <c r="M732" s="6" t="n"/>
      <c r="N732" s="6" t="n"/>
      <c r="O732" s="6" t="n"/>
      <c r="P732" s="73" t="n"/>
    </row>
    <row r="733" ht="15.75" customHeight="1" s="271">
      <c r="A733" s="1" t="n"/>
      <c r="B733" s="14" t="n"/>
      <c r="C733" s="6" t="n"/>
      <c r="D733" s="72" t="n"/>
      <c r="E733" s="6" t="n"/>
      <c r="F733" s="72" t="n"/>
      <c r="G733" s="6" t="n"/>
      <c r="H733" s="6" t="n"/>
      <c r="I733" s="6" t="n"/>
      <c r="J733" s="6" t="n"/>
      <c r="K733" s="6" t="n"/>
      <c r="L733" s="72" t="n"/>
      <c r="M733" s="6" t="n"/>
      <c r="N733" s="6" t="n"/>
      <c r="O733" s="6" t="n"/>
      <c r="P733" s="73" t="n"/>
    </row>
    <row r="734" ht="15.75" customHeight="1" s="271">
      <c r="A734" s="1" t="n"/>
      <c r="B734" s="14" t="n"/>
      <c r="C734" s="6" t="n"/>
      <c r="D734" s="72" t="n"/>
      <c r="E734" s="6" t="n"/>
      <c r="F734" s="72" t="n"/>
      <c r="G734" s="6" t="n"/>
      <c r="H734" s="6" t="n"/>
      <c r="I734" s="6" t="n"/>
      <c r="J734" s="6" t="n"/>
      <c r="K734" s="6" t="n"/>
      <c r="L734" s="72" t="n"/>
      <c r="M734" s="6" t="n"/>
      <c r="N734" s="6" t="n"/>
      <c r="O734" s="6" t="n"/>
      <c r="P734" s="73" t="n"/>
    </row>
    <row r="735" ht="15.75" customHeight="1" s="271">
      <c r="A735" s="1" t="n"/>
      <c r="B735" s="14" t="n"/>
      <c r="C735" s="6" t="n"/>
      <c r="D735" s="72" t="n"/>
      <c r="E735" s="6" t="n"/>
      <c r="F735" s="72" t="n"/>
      <c r="G735" s="6" t="n"/>
      <c r="H735" s="6" t="n"/>
      <c r="I735" s="6" t="n"/>
      <c r="J735" s="6" t="n"/>
      <c r="K735" s="6" t="n"/>
      <c r="L735" s="72" t="n"/>
      <c r="M735" s="6" t="n"/>
      <c r="N735" s="6" t="n"/>
      <c r="O735" s="6" t="n"/>
      <c r="P735" s="73" t="n"/>
    </row>
    <row r="736" ht="15.75" customHeight="1" s="271">
      <c r="A736" s="1" t="n"/>
      <c r="B736" s="14" t="n"/>
      <c r="C736" s="6" t="n"/>
      <c r="D736" s="72" t="n"/>
      <c r="E736" s="6" t="n"/>
      <c r="F736" s="72" t="n"/>
      <c r="G736" s="6" t="n"/>
      <c r="H736" s="6" t="n"/>
      <c r="I736" s="6" t="n"/>
      <c r="J736" s="6" t="n"/>
      <c r="K736" s="6" t="n"/>
      <c r="L736" s="72" t="n"/>
      <c r="M736" s="6" t="n"/>
      <c r="N736" s="6" t="n"/>
      <c r="O736" s="6" t="n"/>
      <c r="P736" s="73" t="n"/>
    </row>
    <row r="737" ht="15.75" customHeight="1" s="271">
      <c r="A737" s="1" t="n"/>
      <c r="B737" s="14" t="n"/>
      <c r="C737" s="6" t="n"/>
      <c r="D737" s="72" t="n"/>
      <c r="E737" s="6" t="n"/>
      <c r="F737" s="72" t="n"/>
      <c r="G737" s="6" t="n"/>
      <c r="H737" s="6" t="n"/>
      <c r="I737" s="6" t="n"/>
      <c r="J737" s="6" t="n"/>
      <c r="K737" s="6" t="n"/>
      <c r="L737" s="72" t="n"/>
      <c r="M737" s="6" t="n"/>
      <c r="N737" s="6" t="n"/>
      <c r="O737" s="6" t="n"/>
      <c r="P737" s="73" t="n"/>
    </row>
    <row r="738" ht="15.75" customHeight="1" s="271">
      <c r="A738" s="1" t="n"/>
      <c r="B738" s="14" t="n"/>
      <c r="C738" s="6" t="n"/>
      <c r="D738" s="72" t="n"/>
      <c r="E738" s="6" t="n"/>
      <c r="F738" s="72" t="n"/>
      <c r="G738" s="6" t="n"/>
      <c r="H738" s="6" t="n"/>
      <c r="I738" s="6" t="n"/>
      <c r="J738" s="6" t="n"/>
      <c r="K738" s="6" t="n"/>
      <c r="L738" s="72" t="n"/>
      <c r="M738" s="6" t="n"/>
      <c r="N738" s="6" t="n"/>
      <c r="O738" s="6" t="n"/>
      <c r="P738" s="73" t="n"/>
    </row>
    <row r="739" ht="15.75" customHeight="1" s="271">
      <c r="A739" s="1" t="n"/>
      <c r="B739" s="14" t="n"/>
      <c r="C739" s="6" t="n"/>
      <c r="D739" s="72" t="n"/>
      <c r="E739" s="6" t="n"/>
      <c r="F739" s="72" t="n"/>
      <c r="G739" s="6" t="n"/>
      <c r="H739" s="6" t="n"/>
      <c r="I739" s="6" t="n"/>
      <c r="J739" s="6" t="n"/>
      <c r="K739" s="6" t="n"/>
      <c r="L739" s="72" t="n"/>
      <c r="M739" s="6" t="n"/>
      <c r="N739" s="6" t="n"/>
      <c r="O739" s="6" t="n"/>
      <c r="P739" s="73" t="n"/>
    </row>
    <row r="740" ht="15.75" customHeight="1" s="271">
      <c r="A740" s="1" t="n"/>
      <c r="B740" s="14" t="n"/>
      <c r="C740" s="6" t="n"/>
      <c r="D740" s="72" t="n"/>
      <c r="E740" s="6" t="n"/>
      <c r="F740" s="72" t="n"/>
      <c r="G740" s="6" t="n"/>
      <c r="H740" s="6" t="n"/>
      <c r="I740" s="6" t="n"/>
      <c r="J740" s="6" t="n"/>
      <c r="K740" s="6" t="n"/>
      <c r="L740" s="72" t="n"/>
      <c r="M740" s="6" t="n"/>
      <c r="N740" s="6" t="n"/>
      <c r="O740" s="6" t="n"/>
      <c r="P740" s="73" t="n"/>
    </row>
    <row r="741" ht="15.75" customHeight="1" s="271">
      <c r="A741" s="1" t="n"/>
      <c r="B741" s="14" t="n"/>
      <c r="C741" s="6" t="n"/>
      <c r="D741" s="72" t="n"/>
      <c r="E741" s="6" t="n"/>
      <c r="F741" s="72" t="n"/>
      <c r="G741" s="6" t="n"/>
      <c r="H741" s="6" t="n"/>
      <c r="I741" s="6" t="n"/>
      <c r="J741" s="6" t="n"/>
      <c r="K741" s="6" t="n"/>
      <c r="L741" s="72" t="n"/>
      <c r="M741" s="6" t="n"/>
      <c r="N741" s="6" t="n"/>
      <c r="O741" s="6" t="n"/>
      <c r="P741" s="73" t="n"/>
    </row>
    <row r="742" ht="15.75" customHeight="1" s="271">
      <c r="A742" s="1" t="n"/>
      <c r="B742" s="14" t="n"/>
      <c r="C742" s="6" t="n"/>
      <c r="D742" s="72" t="n"/>
      <c r="E742" s="6" t="n"/>
      <c r="F742" s="72" t="n"/>
      <c r="G742" s="6" t="n"/>
      <c r="H742" s="6" t="n"/>
      <c r="I742" s="6" t="n"/>
      <c r="J742" s="6" t="n"/>
      <c r="K742" s="6" t="n"/>
      <c r="L742" s="72" t="n"/>
      <c r="M742" s="6" t="n"/>
      <c r="N742" s="6" t="n"/>
      <c r="O742" s="6" t="n"/>
      <c r="P742" s="73" t="n"/>
    </row>
    <row r="743" ht="15.75" customHeight="1" s="271">
      <c r="A743" s="1" t="n"/>
      <c r="B743" s="14" t="n"/>
      <c r="C743" s="6" t="n"/>
      <c r="D743" s="72" t="n"/>
      <c r="E743" s="6" t="n"/>
      <c r="F743" s="72" t="n"/>
      <c r="G743" s="6" t="n"/>
      <c r="H743" s="6" t="n"/>
      <c r="I743" s="6" t="n"/>
      <c r="J743" s="6" t="n"/>
      <c r="K743" s="6" t="n"/>
      <c r="L743" s="72" t="n"/>
      <c r="M743" s="6" t="n"/>
      <c r="N743" s="6" t="n"/>
      <c r="O743" s="6" t="n"/>
      <c r="P743" s="73" t="n"/>
    </row>
    <row r="744" ht="15.75" customHeight="1" s="271">
      <c r="A744" s="1" t="n"/>
      <c r="B744" s="14" t="n"/>
      <c r="C744" s="6" t="n"/>
      <c r="D744" s="72" t="n"/>
      <c r="E744" s="6" t="n"/>
      <c r="F744" s="72" t="n"/>
      <c r="G744" s="6" t="n"/>
      <c r="H744" s="6" t="n"/>
      <c r="I744" s="6" t="n"/>
      <c r="J744" s="6" t="n"/>
      <c r="K744" s="6" t="n"/>
      <c r="L744" s="72" t="n"/>
      <c r="M744" s="6" t="n"/>
      <c r="N744" s="6" t="n"/>
      <c r="O744" s="6" t="n"/>
      <c r="P744" s="73" t="n"/>
    </row>
    <row r="745" ht="15.75" customHeight="1" s="271">
      <c r="A745" s="1" t="n"/>
      <c r="B745" s="14" t="n"/>
      <c r="C745" s="6" t="n"/>
      <c r="D745" s="72" t="n"/>
      <c r="E745" s="6" t="n"/>
      <c r="F745" s="72" t="n"/>
      <c r="G745" s="6" t="n"/>
      <c r="H745" s="6" t="n"/>
      <c r="I745" s="6" t="n"/>
      <c r="J745" s="6" t="n"/>
      <c r="K745" s="6" t="n"/>
      <c r="L745" s="72" t="n"/>
      <c r="M745" s="6" t="n"/>
      <c r="N745" s="6" t="n"/>
      <c r="O745" s="6" t="n"/>
      <c r="P745" s="73" t="n"/>
    </row>
    <row r="746" ht="15.75" customHeight="1" s="271">
      <c r="A746" s="1" t="n"/>
      <c r="B746" s="14" t="n"/>
      <c r="C746" s="6" t="n"/>
      <c r="D746" s="72" t="n"/>
      <c r="E746" s="6" t="n"/>
      <c r="F746" s="72" t="n"/>
      <c r="G746" s="6" t="n"/>
      <c r="H746" s="6" t="n"/>
      <c r="I746" s="6" t="n"/>
      <c r="J746" s="6" t="n"/>
      <c r="K746" s="6" t="n"/>
      <c r="L746" s="72" t="n"/>
      <c r="M746" s="6" t="n"/>
      <c r="N746" s="6" t="n"/>
      <c r="O746" s="6" t="n"/>
      <c r="P746" s="73" t="n"/>
    </row>
    <row r="747" ht="15.75" customHeight="1" s="271">
      <c r="A747" s="1" t="n"/>
      <c r="B747" s="14" t="n"/>
      <c r="C747" s="6" t="n"/>
      <c r="D747" s="72" t="n"/>
      <c r="E747" s="6" t="n"/>
      <c r="F747" s="72" t="n"/>
      <c r="G747" s="6" t="n"/>
      <c r="H747" s="6" t="n"/>
      <c r="I747" s="6" t="n"/>
      <c r="J747" s="6" t="n"/>
      <c r="K747" s="6" t="n"/>
      <c r="L747" s="72" t="n"/>
      <c r="M747" s="6" t="n"/>
      <c r="N747" s="6" t="n"/>
      <c r="O747" s="6" t="n"/>
      <c r="P747" s="73" t="n"/>
    </row>
    <row r="748" ht="15.75" customHeight="1" s="271">
      <c r="A748" s="1" t="n"/>
      <c r="B748" s="14" t="n"/>
      <c r="C748" s="6" t="n"/>
      <c r="D748" s="72" t="n"/>
      <c r="E748" s="6" t="n"/>
      <c r="F748" s="72" t="n"/>
      <c r="G748" s="6" t="n"/>
      <c r="H748" s="6" t="n"/>
      <c r="I748" s="6" t="n"/>
      <c r="J748" s="6" t="n"/>
      <c r="K748" s="6" t="n"/>
      <c r="L748" s="72" t="n"/>
      <c r="M748" s="6" t="n"/>
      <c r="N748" s="6" t="n"/>
      <c r="O748" s="6" t="n"/>
      <c r="P748" s="73" t="n"/>
    </row>
    <row r="749" ht="15.75" customHeight="1" s="271">
      <c r="A749" s="1" t="n"/>
      <c r="B749" s="14" t="n"/>
      <c r="C749" s="6" t="n"/>
      <c r="D749" s="72" t="n"/>
      <c r="E749" s="6" t="n"/>
      <c r="F749" s="72" t="n"/>
      <c r="G749" s="6" t="n"/>
      <c r="H749" s="6" t="n"/>
      <c r="I749" s="6" t="n"/>
      <c r="J749" s="6" t="n"/>
      <c r="K749" s="6" t="n"/>
      <c r="L749" s="72" t="n"/>
      <c r="M749" s="6" t="n"/>
      <c r="N749" s="6" t="n"/>
      <c r="O749" s="6" t="n"/>
      <c r="P749" s="73" t="n"/>
    </row>
    <row r="750" ht="15.75" customHeight="1" s="271">
      <c r="A750" s="1" t="n"/>
      <c r="B750" s="14" t="n"/>
      <c r="C750" s="6" t="n"/>
      <c r="D750" s="72" t="n"/>
      <c r="E750" s="6" t="n"/>
      <c r="F750" s="72" t="n"/>
      <c r="G750" s="6" t="n"/>
      <c r="H750" s="6" t="n"/>
      <c r="I750" s="6" t="n"/>
      <c r="J750" s="6" t="n"/>
      <c r="K750" s="6" t="n"/>
      <c r="L750" s="72" t="n"/>
      <c r="M750" s="6" t="n"/>
      <c r="N750" s="6" t="n"/>
      <c r="O750" s="6" t="n"/>
      <c r="P750" s="73" t="n"/>
    </row>
    <row r="751" ht="15.75" customHeight="1" s="271">
      <c r="A751" s="1" t="n"/>
      <c r="B751" s="14" t="n"/>
      <c r="C751" s="6" t="n"/>
      <c r="D751" s="72" t="n"/>
      <c r="E751" s="6" t="n"/>
      <c r="F751" s="72" t="n"/>
      <c r="G751" s="6" t="n"/>
      <c r="H751" s="6" t="n"/>
      <c r="I751" s="6" t="n"/>
      <c r="J751" s="6" t="n"/>
      <c r="K751" s="6" t="n"/>
      <c r="L751" s="72" t="n"/>
      <c r="M751" s="6" t="n"/>
      <c r="N751" s="6" t="n"/>
      <c r="O751" s="6" t="n"/>
      <c r="P751" s="73" t="n"/>
    </row>
    <row r="752" ht="15.75" customHeight="1" s="271">
      <c r="A752" s="1" t="n"/>
      <c r="B752" s="14" t="n"/>
      <c r="C752" s="6" t="n"/>
      <c r="D752" s="72" t="n"/>
      <c r="E752" s="6" t="n"/>
      <c r="F752" s="72" t="n"/>
      <c r="G752" s="6" t="n"/>
      <c r="H752" s="6" t="n"/>
      <c r="I752" s="6" t="n"/>
      <c r="J752" s="6" t="n"/>
      <c r="K752" s="6" t="n"/>
      <c r="L752" s="72" t="n"/>
      <c r="M752" s="6" t="n"/>
      <c r="N752" s="6" t="n"/>
      <c r="O752" s="6" t="n"/>
      <c r="P752" s="73" t="n"/>
    </row>
    <row r="753" ht="15.75" customHeight="1" s="271">
      <c r="A753" s="1" t="n"/>
      <c r="B753" s="14" t="n"/>
      <c r="C753" s="6" t="n"/>
      <c r="D753" s="72" t="n"/>
      <c r="E753" s="6" t="n"/>
      <c r="F753" s="72" t="n"/>
      <c r="G753" s="6" t="n"/>
      <c r="H753" s="6" t="n"/>
      <c r="I753" s="6" t="n"/>
      <c r="J753" s="6" t="n"/>
      <c r="K753" s="6" t="n"/>
      <c r="L753" s="72" t="n"/>
      <c r="M753" s="6" t="n"/>
      <c r="N753" s="6" t="n"/>
      <c r="O753" s="6" t="n"/>
      <c r="P753" s="73" t="n"/>
    </row>
    <row r="754" ht="15.75" customHeight="1" s="271">
      <c r="A754" s="1" t="n"/>
      <c r="B754" s="14" t="n"/>
      <c r="C754" s="6" t="n"/>
      <c r="D754" s="72" t="n"/>
      <c r="E754" s="6" t="n"/>
      <c r="F754" s="72" t="n"/>
      <c r="G754" s="6" t="n"/>
      <c r="H754" s="6" t="n"/>
      <c r="I754" s="6" t="n"/>
      <c r="J754" s="6" t="n"/>
      <c r="K754" s="6" t="n"/>
      <c r="L754" s="72" t="n"/>
      <c r="M754" s="6" t="n"/>
      <c r="N754" s="6" t="n"/>
      <c r="O754" s="6" t="n"/>
      <c r="P754" s="73" t="n"/>
    </row>
    <row r="755" ht="15.75" customHeight="1" s="271">
      <c r="A755" s="1" t="n"/>
      <c r="B755" s="14" t="n"/>
      <c r="C755" s="6" t="n"/>
      <c r="D755" s="72" t="n"/>
      <c r="E755" s="6" t="n"/>
      <c r="F755" s="72" t="n"/>
      <c r="G755" s="6" t="n"/>
      <c r="H755" s="6" t="n"/>
      <c r="I755" s="6" t="n"/>
      <c r="J755" s="6" t="n"/>
      <c r="K755" s="6" t="n"/>
      <c r="L755" s="72" t="n"/>
      <c r="M755" s="6" t="n"/>
      <c r="N755" s="6" t="n"/>
      <c r="O755" s="6" t="n"/>
      <c r="P755" s="73" t="n"/>
    </row>
    <row r="756" ht="15.75" customHeight="1" s="271">
      <c r="A756" s="1" t="n"/>
      <c r="B756" s="14" t="n"/>
      <c r="C756" s="6" t="n"/>
      <c r="D756" s="72" t="n"/>
      <c r="E756" s="6" t="n"/>
      <c r="F756" s="72" t="n"/>
      <c r="G756" s="6" t="n"/>
      <c r="H756" s="6" t="n"/>
      <c r="I756" s="6" t="n"/>
      <c r="J756" s="6" t="n"/>
      <c r="K756" s="6" t="n"/>
      <c r="L756" s="72" t="n"/>
      <c r="M756" s="6" t="n"/>
      <c r="N756" s="6" t="n"/>
      <c r="O756" s="6" t="n"/>
      <c r="P756" s="73" t="n"/>
    </row>
    <row r="757" ht="15.75" customHeight="1" s="271">
      <c r="A757" s="1" t="n"/>
      <c r="B757" s="14" t="n"/>
      <c r="C757" s="6" t="n"/>
      <c r="D757" s="72" t="n"/>
      <c r="E757" s="6" t="n"/>
      <c r="F757" s="72" t="n"/>
      <c r="G757" s="6" t="n"/>
      <c r="H757" s="6" t="n"/>
      <c r="I757" s="6" t="n"/>
      <c r="J757" s="6" t="n"/>
      <c r="K757" s="6" t="n"/>
      <c r="L757" s="72" t="n"/>
      <c r="M757" s="6" t="n"/>
      <c r="N757" s="6" t="n"/>
      <c r="O757" s="6" t="n"/>
      <c r="P757" s="73" t="n"/>
    </row>
    <row r="758" ht="15.75" customHeight="1" s="271">
      <c r="A758" s="1" t="n"/>
      <c r="B758" s="14" t="n"/>
      <c r="C758" s="6" t="n"/>
      <c r="D758" s="72" t="n"/>
      <c r="E758" s="6" t="n"/>
      <c r="F758" s="72" t="n"/>
      <c r="G758" s="6" t="n"/>
      <c r="H758" s="6" t="n"/>
      <c r="I758" s="6" t="n"/>
      <c r="J758" s="6" t="n"/>
      <c r="K758" s="6" t="n"/>
      <c r="L758" s="72" t="n"/>
      <c r="M758" s="6" t="n"/>
      <c r="N758" s="6" t="n"/>
      <c r="O758" s="6" t="n"/>
      <c r="P758" s="73" t="n"/>
    </row>
    <row r="759" ht="15.75" customHeight="1" s="271">
      <c r="A759" s="1" t="n"/>
      <c r="B759" s="14" t="n"/>
      <c r="C759" s="6" t="n"/>
      <c r="D759" s="72" t="n"/>
      <c r="E759" s="6" t="n"/>
      <c r="F759" s="72" t="n"/>
      <c r="G759" s="6" t="n"/>
      <c r="H759" s="6" t="n"/>
      <c r="I759" s="6" t="n"/>
      <c r="J759" s="6" t="n"/>
      <c r="K759" s="6" t="n"/>
      <c r="L759" s="72" t="n"/>
      <c r="M759" s="6" t="n"/>
      <c r="N759" s="6" t="n"/>
      <c r="O759" s="6" t="n"/>
      <c r="P759" s="73" t="n"/>
    </row>
    <row r="760" ht="15.75" customHeight="1" s="271">
      <c r="A760" s="1" t="n"/>
      <c r="B760" s="14" t="n"/>
      <c r="C760" s="6" t="n"/>
      <c r="D760" s="72" t="n"/>
      <c r="E760" s="6" t="n"/>
      <c r="F760" s="72" t="n"/>
      <c r="G760" s="6" t="n"/>
      <c r="H760" s="6" t="n"/>
      <c r="I760" s="6" t="n"/>
      <c r="J760" s="6" t="n"/>
      <c r="K760" s="6" t="n"/>
      <c r="L760" s="72" t="n"/>
      <c r="M760" s="6" t="n"/>
      <c r="N760" s="6" t="n"/>
      <c r="O760" s="6" t="n"/>
      <c r="P760" s="73" t="n"/>
    </row>
    <row r="761" ht="15.75" customHeight="1" s="271">
      <c r="A761" s="1" t="n"/>
      <c r="B761" s="14" t="n"/>
      <c r="C761" s="6" t="n"/>
      <c r="D761" s="72" t="n"/>
      <c r="E761" s="6" t="n"/>
      <c r="F761" s="72" t="n"/>
      <c r="G761" s="6" t="n"/>
      <c r="H761" s="6" t="n"/>
      <c r="I761" s="6" t="n"/>
      <c r="J761" s="6" t="n"/>
      <c r="K761" s="6" t="n"/>
      <c r="L761" s="72" t="n"/>
      <c r="M761" s="6" t="n"/>
      <c r="N761" s="6" t="n"/>
      <c r="O761" s="6" t="n"/>
      <c r="P761" s="73" t="n"/>
    </row>
    <row r="762" ht="15.75" customHeight="1" s="271">
      <c r="A762" s="1" t="n"/>
      <c r="B762" s="14" t="n"/>
      <c r="C762" s="6" t="n"/>
      <c r="D762" s="72" t="n"/>
      <c r="E762" s="6" t="n"/>
      <c r="F762" s="72" t="n"/>
      <c r="G762" s="6" t="n"/>
      <c r="H762" s="6" t="n"/>
      <c r="I762" s="6" t="n"/>
      <c r="J762" s="6" t="n"/>
      <c r="K762" s="6" t="n"/>
      <c r="L762" s="72" t="n"/>
      <c r="M762" s="6" t="n"/>
      <c r="N762" s="6" t="n"/>
      <c r="O762" s="6" t="n"/>
      <c r="P762" s="73" t="n"/>
    </row>
    <row r="763" ht="15.75" customHeight="1" s="271">
      <c r="A763" s="1" t="n"/>
      <c r="B763" s="14" t="n"/>
      <c r="C763" s="6" t="n"/>
      <c r="D763" s="72" t="n"/>
      <c r="E763" s="6" t="n"/>
      <c r="F763" s="72" t="n"/>
      <c r="G763" s="6" t="n"/>
      <c r="H763" s="6" t="n"/>
      <c r="I763" s="6" t="n"/>
      <c r="J763" s="6" t="n"/>
      <c r="K763" s="6" t="n"/>
      <c r="L763" s="72" t="n"/>
      <c r="M763" s="6" t="n"/>
      <c r="N763" s="6" t="n"/>
      <c r="O763" s="6" t="n"/>
      <c r="P763" s="73" t="n"/>
    </row>
    <row r="764" ht="15.75" customHeight="1" s="271">
      <c r="A764" s="1" t="n"/>
      <c r="B764" s="14" t="n"/>
      <c r="C764" s="6" t="n"/>
      <c r="D764" s="72" t="n"/>
      <c r="E764" s="6" t="n"/>
      <c r="F764" s="72" t="n"/>
      <c r="G764" s="6" t="n"/>
      <c r="H764" s="6" t="n"/>
      <c r="I764" s="6" t="n"/>
      <c r="J764" s="6" t="n"/>
      <c r="K764" s="6" t="n"/>
      <c r="L764" s="72" t="n"/>
      <c r="M764" s="6" t="n"/>
      <c r="N764" s="6" t="n"/>
      <c r="O764" s="6" t="n"/>
      <c r="P764" s="73" t="n"/>
    </row>
    <row r="765" ht="15.75" customHeight="1" s="271">
      <c r="A765" s="1" t="n"/>
      <c r="B765" s="14" t="n"/>
      <c r="C765" s="6" t="n"/>
      <c r="D765" s="72" t="n"/>
      <c r="E765" s="6" t="n"/>
      <c r="F765" s="72" t="n"/>
      <c r="G765" s="6" t="n"/>
      <c r="H765" s="6" t="n"/>
      <c r="I765" s="6" t="n"/>
      <c r="J765" s="6" t="n"/>
      <c r="K765" s="6" t="n"/>
      <c r="L765" s="72" t="n"/>
      <c r="M765" s="6" t="n"/>
      <c r="N765" s="6" t="n"/>
      <c r="O765" s="6" t="n"/>
      <c r="P765" s="73" t="n"/>
    </row>
    <row r="766" ht="15.75" customHeight="1" s="271">
      <c r="A766" s="1" t="n"/>
      <c r="B766" s="14" t="n"/>
      <c r="C766" s="6" t="n"/>
      <c r="D766" s="72" t="n"/>
      <c r="E766" s="6" t="n"/>
      <c r="F766" s="72" t="n"/>
      <c r="G766" s="6" t="n"/>
      <c r="H766" s="6" t="n"/>
      <c r="I766" s="6" t="n"/>
      <c r="J766" s="6" t="n"/>
      <c r="K766" s="6" t="n"/>
      <c r="L766" s="72" t="n"/>
      <c r="M766" s="6" t="n"/>
      <c r="N766" s="6" t="n"/>
      <c r="O766" s="6" t="n"/>
      <c r="P766" s="73" t="n"/>
    </row>
    <row r="767" ht="15.75" customHeight="1" s="271">
      <c r="A767" s="1" t="n"/>
      <c r="B767" s="14" t="n"/>
      <c r="C767" s="6" t="n"/>
      <c r="D767" s="72" t="n"/>
      <c r="E767" s="6" t="n"/>
      <c r="F767" s="72" t="n"/>
      <c r="G767" s="6" t="n"/>
      <c r="H767" s="6" t="n"/>
      <c r="I767" s="6" t="n"/>
      <c r="J767" s="6" t="n"/>
      <c r="K767" s="6" t="n"/>
      <c r="L767" s="72" t="n"/>
      <c r="M767" s="6" t="n"/>
      <c r="N767" s="6" t="n"/>
      <c r="O767" s="6" t="n"/>
      <c r="P767" s="73" t="n"/>
    </row>
    <row r="768" ht="15.75" customHeight="1" s="271">
      <c r="A768" s="1" t="n"/>
      <c r="B768" s="14" t="n"/>
      <c r="C768" s="6" t="n"/>
      <c r="D768" s="72" t="n"/>
      <c r="E768" s="6" t="n"/>
      <c r="F768" s="72" t="n"/>
      <c r="G768" s="6" t="n"/>
      <c r="H768" s="6" t="n"/>
      <c r="I768" s="6" t="n"/>
      <c r="J768" s="6" t="n"/>
      <c r="K768" s="6" t="n"/>
      <c r="L768" s="72" t="n"/>
      <c r="M768" s="6" t="n"/>
      <c r="N768" s="6" t="n"/>
      <c r="O768" s="6" t="n"/>
      <c r="P768" s="73" t="n"/>
    </row>
    <row r="769" ht="15.75" customHeight="1" s="271">
      <c r="A769" s="1" t="n"/>
      <c r="B769" s="14" t="n"/>
      <c r="C769" s="6" t="n"/>
      <c r="D769" s="72" t="n"/>
      <c r="E769" s="6" t="n"/>
      <c r="F769" s="72" t="n"/>
      <c r="G769" s="6" t="n"/>
      <c r="H769" s="6" t="n"/>
      <c r="I769" s="6" t="n"/>
      <c r="J769" s="6" t="n"/>
      <c r="K769" s="6" t="n"/>
      <c r="L769" s="72" t="n"/>
      <c r="M769" s="6" t="n"/>
      <c r="N769" s="6" t="n"/>
      <c r="O769" s="6" t="n"/>
      <c r="P769" s="73" t="n"/>
    </row>
    <row r="770" ht="15.75" customHeight="1" s="271">
      <c r="A770" s="1" t="n"/>
      <c r="B770" s="14" t="n"/>
      <c r="C770" s="6" t="n"/>
      <c r="D770" s="72" t="n"/>
      <c r="E770" s="6" t="n"/>
      <c r="F770" s="72" t="n"/>
      <c r="G770" s="6" t="n"/>
      <c r="H770" s="6" t="n"/>
      <c r="I770" s="6" t="n"/>
      <c r="J770" s="6" t="n"/>
      <c r="K770" s="6" t="n"/>
      <c r="L770" s="72" t="n"/>
      <c r="M770" s="6" t="n"/>
      <c r="N770" s="6" t="n"/>
      <c r="O770" s="6" t="n"/>
      <c r="P770" s="73" t="n"/>
    </row>
    <row r="771" ht="15.75" customHeight="1" s="271">
      <c r="A771" s="1" t="n"/>
      <c r="B771" s="14" t="n"/>
      <c r="C771" s="6" t="n"/>
      <c r="D771" s="72" t="n"/>
      <c r="E771" s="6" t="n"/>
      <c r="F771" s="72" t="n"/>
      <c r="G771" s="6" t="n"/>
      <c r="H771" s="6" t="n"/>
      <c r="I771" s="6" t="n"/>
      <c r="J771" s="6" t="n"/>
      <c r="K771" s="6" t="n"/>
      <c r="L771" s="72" t="n"/>
      <c r="M771" s="6" t="n"/>
      <c r="N771" s="6" t="n"/>
      <c r="O771" s="6" t="n"/>
      <c r="P771" s="73" t="n"/>
    </row>
    <row r="772" ht="15.75" customHeight="1" s="271">
      <c r="A772" s="1" t="n"/>
      <c r="B772" s="14" t="n"/>
      <c r="C772" s="6" t="n"/>
      <c r="D772" s="72" t="n"/>
      <c r="E772" s="6" t="n"/>
      <c r="F772" s="72" t="n"/>
      <c r="G772" s="6" t="n"/>
      <c r="H772" s="6" t="n"/>
      <c r="I772" s="6" t="n"/>
      <c r="J772" s="6" t="n"/>
      <c r="K772" s="6" t="n"/>
      <c r="L772" s="72" t="n"/>
      <c r="M772" s="6" t="n"/>
      <c r="N772" s="6" t="n"/>
      <c r="O772" s="6" t="n"/>
      <c r="P772" s="73" t="n"/>
    </row>
    <row r="773" ht="15.75" customHeight="1" s="271">
      <c r="A773" s="1" t="n"/>
      <c r="B773" s="14" t="n"/>
      <c r="C773" s="6" t="n"/>
      <c r="D773" s="72" t="n"/>
      <c r="E773" s="6" t="n"/>
      <c r="F773" s="72" t="n"/>
      <c r="G773" s="6" t="n"/>
      <c r="H773" s="6" t="n"/>
      <c r="I773" s="6" t="n"/>
      <c r="J773" s="6" t="n"/>
      <c r="K773" s="6" t="n"/>
      <c r="L773" s="72" t="n"/>
      <c r="M773" s="6" t="n"/>
      <c r="N773" s="6" t="n"/>
      <c r="O773" s="6" t="n"/>
      <c r="P773" s="73" t="n"/>
    </row>
    <row r="774" ht="15.75" customHeight="1" s="271">
      <c r="A774" s="1" t="n"/>
      <c r="B774" s="14" t="n"/>
      <c r="C774" s="6" t="n"/>
      <c r="D774" s="72" t="n"/>
      <c r="E774" s="6" t="n"/>
      <c r="F774" s="72" t="n"/>
      <c r="G774" s="6" t="n"/>
      <c r="H774" s="6" t="n"/>
      <c r="I774" s="6" t="n"/>
      <c r="J774" s="6" t="n"/>
      <c r="K774" s="6" t="n"/>
      <c r="L774" s="72" t="n"/>
      <c r="M774" s="6" t="n"/>
      <c r="N774" s="6" t="n"/>
      <c r="O774" s="6" t="n"/>
      <c r="P774" s="73" t="n"/>
    </row>
    <row r="775" ht="15.75" customHeight="1" s="271">
      <c r="A775" s="1" t="n"/>
      <c r="B775" s="14" t="n"/>
      <c r="C775" s="6" t="n"/>
      <c r="D775" s="72" t="n"/>
      <c r="E775" s="6" t="n"/>
      <c r="F775" s="72" t="n"/>
      <c r="G775" s="6" t="n"/>
      <c r="H775" s="6" t="n"/>
      <c r="I775" s="6" t="n"/>
      <c r="J775" s="6" t="n"/>
      <c r="K775" s="6" t="n"/>
      <c r="L775" s="72" t="n"/>
      <c r="M775" s="6" t="n"/>
      <c r="N775" s="6" t="n"/>
      <c r="O775" s="6" t="n"/>
      <c r="P775" s="73" t="n"/>
    </row>
    <row r="776" ht="15.75" customHeight="1" s="271">
      <c r="A776" s="1" t="n"/>
      <c r="B776" s="14" t="n"/>
      <c r="C776" s="6" t="n"/>
      <c r="D776" s="72" t="n"/>
      <c r="E776" s="6" t="n"/>
      <c r="F776" s="72" t="n"/>
      <c r="G776" s="6" t="n"/>
      <c r="H776" s="6" t="n"/>
      <c r="I776" s="6" t="n"/>
      <c r="J776" s="6" t="n"/>
      <c r="K776" s="6" t="n"/>
      <c r="L776" s="72" t="n"/>
      <c r="M776" s="6" t="n"/>
      <c r="N776" s="6" t="n"/>
      <c r="O776" s="6" t="n"/>
      <c r="P776" s="73" t="n"/>
    </row>
    <row r="777" ht="15.75" customHeight="1" s="271">
      <c r="A777" s="1" t="n"/>
      <c r="B777" s="14" t="n"/>
      <c r="C777" s="6" t="n"/>
      <c r="D777" s="72" t="n"/>
      <c r="E777" s="6" t="n"/>
      <c r="F777" s="72" t="n"/>
      <c r="G777" s="6" t="n"/>
      <c r="H777" s="6" t="n"/>
      <c r="I777" s="6" t="n"/>
      <c r="J777" s="6" t="n"/>
      <c r="K777" s="6" t="n"/>
      <c r="L777" s="72" t="n"/>
      <c r="M777" s="6" t="n"/>
      <c r="N777" s="6" t="n"/>
      <c r="O777" s="6" t="n"/>
      <c r="P777" s="73" t="n"/>
    </row>
    <row r="778" ht="15.75" customHeight="1" s="271">
      <c r="A778" s="1" t="n"/>
      <c r="B778" s="14" t="n"/>
      <c r="C778" s="6" t="n"/>
      <c r="D778" s="72" t="n"/>
      <c r="E778" s="6" t="n"/>
      <c r="F778" s="72" t="n"/>
      <c r="G778" s="6" t="n"/>
      <c r="H778" s="6" t="n"/>
      <c r="I778" s="6" t="n"/>
      <c r="J778" s="6" t="n"/>
      <c r="K778" s="6" t="n"/>
      <c r="L778" s="72" t="n"/>
      <c r="M778" s="6" t="n"/>
      <c r="N778" s="6" t="n"/>
      <c r="O778" s="6" t="n"/>
      <c r="P778" s="73" t="n"/>
    </row>
    <row r="779" ht="15.75" customHeight="1" s="271">
      <c r="A779" s="1" t="n"/>
      <c r="B779" s="14" t="n"/>
      <c r="C779" s="6" t="n"/>
      <c r="D779" s="72" t="n"/>
      <c r="E779" s="6" t="n"/>
      <c r="F779" s="72" t="n"/>
      <c r="G779" s="6" t="n"/>
      <c r="H779" s="6" t="n"/>
      <c r="I779" s="6" t="n"/>
      <c r="J779" s="6" t="n"/>
      <c r="K779" s="6" t="n"/>
      <c r="L779" s="72" t="n"/>
      <c r="M779" s="6" t="n"/>
      <c r="N779" s="6" t="n"/>
      <c r="O779" s="6" t="n"/>
      <c r="P779" s="73" t="n"/>
    </row>
    <row r="780" ht="15.75" customHeight="1" s="271">
      <c r="A780" s="1" t="n"/>
      <c r="B780" s="14" t="n"/>
      <c r="C780" s="6" t="n"/>
      <c r="D780" s="72" t="n"/>
      <c r="E780" s="6" t="n"/>
      <c r="F780" s="72" t="n"/>
      <c r="G780" s="6" t="n"/>
      <c r="H780" s="6" t="n"/>
      <c r="I780" s="6" t="n"/>
      <c r="J780" s="6" t="n"/>
      <c r="K780" s="6" t="n"/>
      <c r="L780" s="72" t="n"/>
      <c r="M780" s="6" t="n"/>
      <c r="N780" s="6" t="n"/>
      <c r="O780" s="6" t="n"/>
      <c r="P780" s="73" t="n"/>
    </row>
    <row r="781" ht="15.75" customHeight="1" s="271">
      <c r="A781" s="1" t="n"/>
      <c r="B781" s="14" t="n"/>
      <c r="C781" s="6" t="n"/>
      <c r="D781" s="72" t="n"/>
      <c r="E781" s="6" t="n"/>
      <c r="F781" s="72" t="n"/>
      <c r="G781" s="6" t="n"/>
      <c r="H781" s="6" t="n"/>
      <c r="I781" s="6" t="n"/>
      <c r="J781" s="6" t="n"/>
      <c r="K781" s="6" t="n"/>
      <c r="L781" s="72" t="n"/>
      <c r="M781" s="6" t="n"/>
      <c r="N781" s="6" t="n"/>
      <c r="O781" s="6" t="n"/>
      <c r="P781" s="73" t="n"/>
    </row>
    <row r="782" ht="15.75" customHeight="1" s="271">
      <c r="A782" s="1" t="n"/>
      <c r="B782" s="14" t="n"/>
      <c r="C782" s="6" t="n"/>
      <c r="D782" s="72" t="n"/>
      <c r="E782" s="6" t="n"/>
      <c r="F782" s="72" t="n"/>
      <c r="G782" s="6" t="n"/>
      <c r="H782" s="6" t="n"/>
      <c r="I782" s="6" t="n"/>
      <c r="J782" s="6" t="n"/>
      <c r="K782" s="6" t="n"/>
      <c r="L782" s="72" t="n"/>
      <c r="M782" s="6" t="n"/>
      <c r="N782" s="6" t="n"/>
      <c r="O782" s="6" t="n"/>
      <c r="P782" s="73" t="n"/>
    </row>
    <row r="783" ht="15.75" customHeight="1" s="271">
      <c r="A783" s="1" t="n"/>
      <c r="B783" s="14" t="n"/>
      <c r="C783" s="6" t="n"/>
      <c r="D783" s="72" t="n"/>
      <c r="E783" s="6" t="n"/>
      <c r="F783" s="72" t="n"/>
      <c r="G783" s="6" t="n"/>
      <c r="H783" s="6" t="n"/>
      <c r="I783" s="6" t="n"/>
      <c r="J783" s="6" t="n"/>
      <c r="K783" s="6" t="n"/>
      <c r="L783" s="72" t="n"/>
      <c r="M783" s="6" t="n"/>
      <c r="N783" s="6" t="n"/>
      <c r="O783" s="6" t="n"/>
      <c r="P783" s="73" t="n"/>
    </row>
    <row r="784" ht="15.75" customHeight="1" s="271">
      <c r="A784" s="1" t="n"/>
      <c r="B784" s="14" t="n"/>
      <c r="C784" s="6" t="n"/>
      <c r="D784" s="72" t="n"/>
      <c r="E784" s="6" t="n"/>
      <c r="F784" s="72" t="n"/>
      <c r="G784" s="6" t="n"/>
      <c r="H784" s="6" t="n"/>
      <c r="I784" s="6" t="n"/>
      <c r="J784" s="6" t="n"/>
      <c r="K784" s="6" t="n"/>
      <c r="L784" s="72" t="n"/>
      <c r="M784" s="6" t="n"/>
      <c r="N784" s="6" t="n"/>
      <c r="O784" s="6" t="n"/>
      <c r="P784" s="73" t="n"/>
    </row>
    <row r="785" ht="15.75" customHeight="1" s="271">
      <c r="A785" s="1" t="n"/>
      <c r="B785" s="14" t="n"/>
      <c r="C785" s="6" t="n"/>
      <c r="D785" s="72" t="n"/>
      <c r="E785" s="6" t="n"/>
      <c r="F785" s="72" t="n"/>
      <c r="G785" s="6" t="n"/>
      <c r="H785" s="6" t="n"/>
      <c r="I785" s="6" t="n"/>
      <c r="J785" s="6" t="n"/>
      <c r="K785" s="6" t="n"/>
      <c r="L785" s="72" t="n"/>
      <c r="M785" s="6" t="n"/>
      <c r="N785" s="6" t="n"/>
      <c r="O785" s="6" t="n"/>
      <c r="P785" s="73" t="n"/>
    </row>
    <row r="786" ht="15.75" customHeight="1" s="271">
      <c r="A786" s="1" t="n"/>
      <c r="B786" s="14" t="n"/>
      <c r="C786" s="6" t="n"/>
      <c r="D786" s="72" t="n"/>
      <c r="E786" s="6" t="n"/>
      <c r="F786" s="72" t="n"/>
      <c r="G786" s="6" t="n"/>
      <c r="H786" s="6" t="n"/>
      <c r="I786" s="6" t="n"/>
      <c r="J786" s="6" t="n"/>
      <c r="K786" s="6" t="n"/>
      <c r="L786" s="72" t="n"/>
      <c r="M786" s="6" t="n"/>
      <c r="N786" s="6" t="n"/>
      <c r="O786" s="6" t="n"/>
      <c r="P786" s="73" t="n"/>
    </row>
    <row r="787" ht="15.75" customHeight="1" s="271">
      <c r="A787" s="1" t="n"/>
      <c r="B787" s="14" t="n"/>
      <c r="C787" s="6" t="n"/>
      <c r="D787" s="72" t="n"/>
      <c r="E787" s="6" t="n"/>
      <c r="F787" s="72" t="n"/>
      <c r="G787" s="6" t="n"/>
      <c r="H787" s="6" t="n"/>
      <c r="I787" s="6" t="n"/>
      <c r="J787" s="6" t="n"/>
      <c r="K787" s="6" t="n"/>
      <c r="L787" s="72" t="n"/>
      <c r="M787" s="6" t="n"/>
      <c r="N787" s="6" t="n"/>
      <c r="O787" s="6" t="n"/>
      <c r="P787" s="73" t="n"/>
    </row>
    <row r="788" ht="15.75" customHeight="1" s="271">
      <c r="A788" s="1" t="n"/>
      <c r="B788" s="14" t="n"/>
      <c r="C788" s="6" t="n"/>
      <c r="D788" s="72" t="n"/>
      <c r="E788" s="6" t="n"/>
      <c r="F788" s="72" t="n"/>
      <c r="G788" s="6" t="n"/>
      <c r="H788" s="6" t="n"/>
      <c r="I788" s="6" t="n"/>
      <c r="J788" s="6" t="n"/>
      <c r="K788" s="6" t="n"/>
      <c r="L788" s="72" t="n"/>
      <c r="M788" s="6" t="n"/>
      <c r="N788" s="6" t="n"/>
      <c r="O788" s="6" t="n"/>
      <c r="P788" s="73" t="n"/>
    </row>
    <row r="789" ht="15.75" customHeight="1" s="271">
      <c r="A789" s="1" t="n"/>
      <c r="B789" s="14" t="n"/>
      <c r="C789" s="6" t="n"/>
      <c r="D789" s="72" t="n"/>
      <c r="E789" s="6" t="n"/>
      <c r="F789" s="72" t="n"/>
      <c r="G789" s="6" t="n"/>
      <c r="H789" s="6" t="n"/>
      <c r="I789" s="6" t="n"/>
      <c r="J789" s="6" t="n"/>
      <c r="K789" s="6" t="n"/>
      <c r="L789" s="72" t="n"/>
      <c r="M789" s="6" t="n"/>
      <c r="N789" s="6" t="n"/>
      <c r="O789" s="6" t="n"/>
      <c r="P789" s="73" t="n"/>
    </row>
    <row r="790" ht="15.75" customHeight="1" s="271">
      <c r="A790" s="1" t="n"/>
      <c r="B790" s="14" t="n"/>
      <c r="C790" s="6" t="n"/>
      <c r="D790" s="72" t="n"/>
      <c r="E790" s="6" t="n"/>
      <c r="F790" s="72" t="n"/>
      <c r="G790" s="6" t="n"/>
      <c r="H790" s="6" t="n"/>
      <c r="I790" s="6" t="n"/>
      <c r="J790" s="6" t="n"/>
      <c r="K790" s="6" t="n"/>
      <c r="L790" s="72" t="n"/>
      <c r="M790" s="6" t="n"/>
      <c r="N790" s="6" t="n"/>
      <c r="O790" s="6" t="n"/>
      <c r="P790" s="73" t="n"/>
    </row>
    <row r="791" ht="15.75" customHeight="1" s="271">
      <c r="A791" s="1" t="n"/>
      <c r="B791" s="14" t="n"/>
      <c r="C791" s="6" t="n"/>
      <c r="D791" s="72" t="n"/>
      <c r="E791" s="6" t="n"/>
      <c r="F791" s="72" t="n"/>
      <c r="G791" s="6" t="n"/>
      <c r="H791" s="6" t="n"/>
      <c r="I791" s="6" t="n"/>
      <c r="J791" s="6" t="n"/>
      <c r="K791" s="6" t="n"/>
      <c r="L791" s="72" t="n"/>
      <c r="M791" s="6" t="n"/>
      <c r="N791" s="6" t="n"/>
      <c r="O791" s="6" t="n"/>
      <c r="P791" s="73" t="n"/>
    </row>
    <row r="792" ht="15.75" customHeight="1" s="271">
      <c r="A792" s="1" t="n"/>
      <c r="B792" s="14" t="n"/>
      <c r="C792" s="6" t="n"/>
      <c r="D792" s="72" t="n"/>
      <c r="E792" s="6" t="n"/>
      <c r="F792" s="72" t="n"/>
      <c r="G792" s="6" t="n"/>
      <c r="H792" s="6" t="n"/>
      <c r="I792" s="6" t="n"/>
      <c r="J792" s="6" t="n"/>
      <c r="K792" s="6" t="n"/>
      <c r="L792" s="72" t="n"/>
      <c r="M792" s="6" t="n"/>
      <c r="N792" s="6" t="n"/>
      <c r="O792" s="6" t="n"/>
      <c r="P792" s="73" t="n"/>
    </row>
    <row r="793" ht="15.75" customHeight="1" s="271">
      <c r="A793" s="1" t="n"/>
      <c r="B793" s="14" t="n"/>
      <c r="C793" s="6" t="n"/>
      <c r="D793" s="72" t="n"/>
      <c r="E793" s="6" t="n"/>
      <c r="F793" s="72" t="n"/>
      <c r="G793" s="6" t="n"/>
      <c r="H793" s="6" t="n"/>
      <c r="I793" s="6" t="n"/>
      <c r="J793" s="6" t="n"/>
      <c r="K793" s="6" t="n"/>
      <c r="L793" s="72" t="n"/>
      <c r="M793" s="6" t="n"/>
      <c r="N793" s="6" t="n"/>
      <c r="O793" s="6" t="n"/>
      <c r="P793" s="73" t="n"/>
    </row>
    <row r="794" ht="15.75" customHeight="1" s="271">
      <c r="A794" s="1" t="n"/>
      <c r="B794" s="14" t="n"/>
      <c r="C794" s="6" t="n"/>
      <c r="D794" s="72" t="n"/>
      <c r="E794" s="6" t="n"/>
      <c r="F794" s="72" t="n"/>
      <c r="G794" s="6" t="n"/>
      <c r="H794" s="6" t="n"/>
      <c r="I794" s="6" t="n"/>
      <c r="J794" s="6" t="n"/>
      <c r="K794" s="6" t="n"/>
      <c r="L794" s="72" t="n"/>
      <c r="M794" s="6" t="n"/>
      <c r="N794" s="6" t="n"/>
      <c r="O794" s="6" t="n"/>
      <c r="P794" s="73" t="n"/>
    </row>
    <row r="795" ht="15.75" customHeight="1" s="271">
      <c r="A795" s="1" t="n"/>
      <c r="B795" s="14" t="n"/>
      <c r="C795" s="6" t="n"/>
      <c r="D795" s="72" t="n"/>
      <c r="E795" s="6" t="n"/>
      <c r="F795" s="72" t="n"/>
      <c r="G795" s="6" t="n"/>
      <c r="H795" s="6" t="n"/>
      <c r="I795" s="6" t="n"/>
      <c r="J795" s="6" t="n"/>
      <c r="K795" s="6" t="n"/>
      <c r="L795" s="72" t="n"/>
      <c r="M795" s="6" t="n"/>
      <c r="N795" s="6" t="n"/>
      <c r="O795" s="6" t="n"/>
      <c r="P795" s="73" t="n"/>
    </row>
    <row r="796" ht="15.75" customHeight="1" s="271">
      <c r="A796" s="1" t="n"/>
      <c r="B796" s="14" t="n"/>
      <c r="C796" s="6" t="n"/>
      <c r="D796" s="72" t="n"/>
      <c r="E796" s="6" t="n"/>
      <c r="F796" s="72" t="n"/>
      <c r="G796" s="6" t="n"/>
      <c r="H796" s="6" t="n"/>
      <c r="I796" s="6" t="n"/>
      <c r="J796" s="6" t="n"/>
      <c r="K796" s="6" t="n"/>
      <c r="L796" s="72" t="n"/>
      <c r="M796" s="6" t="n"/>
      <c r="N796" s="6" t="n"/>
      <c r="O796" s="6" t="n"/>
      <c r="P796" s="73" t="n"/>
    </row>
    <row r="797" ht="15.75" customHeight="1" s="271">
      <c r="A797" s="1" t="n"/>
      <c r="B797" s="14" t="n"/>
      <c r="C797" s="6" t="n"/>
      <c r="D797" s="72" t="n"/>
      <c r="E797" s="6" t="n"/>
      <c r="F797" s="72" t="n"/>
      <c r="G797" s="6" t="n"/>
      <c r="H797" s="6" t="n"/>
      <c r="I797" s="6" t="n"/>
      <c r="J797" s="6" t="n"/>
      <c r="K797" s="6" t="n"/>
      <c r="L797" s="72" t="n"/>
      <c r="M797" s="6" t="n"/>
      <c r="N797" s="6" t="n"/>
      <c r="O797" s="6" t="n"/>
      <c r="P797" s="73" t="n"/>
    </row>
    <row r="798" ht="15.75" customHeight="1" s="271">
      <c r="A798" s="1" t="n"/>
      <c r="B798" s="14" t="n"/>
      <c r="C798" s="6" t="n"/>
      <c r="D798" s="72" t="n"/>
      <c r="E798" s="6" t="n"/>
      <c r="F798" s="72" t="n"/>
      <c r="G798" s="6" t="n"/>
      <c r="H798" s="6" t="n"/>
      <c r="I798" s="6" t="n"/>
      <c r="J798" s="6" t="n"/>
      <c r="K798" s="6" t="n"/>
      <c r="L798" s="72" t="n"/>
      <c r="M798" s="6" t="n"/>
      <c r="N798" s="6" t="n"/>
      <c r="O798" s="6" t="n"/>
      <c r="P798" s="73" t="n"/>
    </row>
    <row r="799" ht="15.75" customHeight="1" s="271">
      <c r="A799" s="1" t="n"/>
      <c r="B799" s="14" t="n"/>
      <c r="C799" s="6" t="n"/>
      <c r="D799" s="72" t="n"/>
      <c r="E799" s="6" t="n"/>
      <c r="F799" s="72" t="n"/>
      <c r="G799" s="6" t="n"/>
      <c r="H799" s="6" t="n"/>
      <c r="I799" s="6" t="n"/>
      <c r="J799" s="6" t="n"/>
      <c r="K799" s="6" t="n"/>
      <c r="L799" s="72" t="n"/>
      <c r="M799" s="6" t="n"/>
      <c r="N799" s="6" t="n"/>
      <c r="O799" s="6" t="n"/>
      <c r="P799" s="73" t="n"/>
    </row>
    <row r="800" ht="15.75" customHeight="1" s="271">
      <c r="A800" s="1" t="n"/>
      <c r="B800" s="14" t="n"/>
      <c r="C800" s="6" t="n"/>
      <c r="D800" s="72" t="n"/>
      <c r="E800" s="6" t="n"/>
      <c r="F800" s="72" t="n"/>
      <c r="G800" s="6" t="n"/>
      <c r="H800" s="6" t="n"/>
      <c r="I800" s="6" t="n"/>
      <c r="J800" s="6" t="n"/>
      <c r="K800" s="6" t="n"/>
      <c r="L800" s="72" t="n"/>
      <c r="M800" s="6" t="n"/>
      <c r="N800" s="6" t="n"/>
      <c r="O800" s="6" t="n"/>
      <c r="P800" s="73" t="n"/>
    </row>
    <row r="801" ht="15.75" customHeight="1" s="271">
      <c r="A801" s="1" t="n"/>
      <c r="B801" s="14" t="n"/>
      <c r="C801" s="6" t="n"/>
      <c r="D801" s="72" t="n"/>
      <c r="E801" s="6" t="n"/>
      <c r="F801" s="72" t="n"/>
      <c r="G801" s="6" t="n"/>
      <c r="H801" s="6" t="n"/>
      <c r="I801" s="6" t="n"/>
      <c r="J801" s="6" t="n"/>
      <c r="K801" s="6" t="n"/>
      <c r="L801" s="72" t="n"/>
      <c r="M801" s="6" t="n"/>
      <c r="N801" s="6" t="n"/>
      <c r="O801" s="6" t="n"/>
      <c r="P801" s="73" t="n"/>
    </row>
    <row r="802" ht="15.75" customHeight="1" s="271">
      <c r="A802" s="1" t="n"/>
      <c r="B802" s="14" t="n"/>
      <c r="C802" s="6" t="n"/>
      <c r="D802" s="72" t="n"/>
      <c r="E802" s="6" t="n"/>
      <c r="F802" s="72" t="n"/>
      <c r="G802" s="6" t="n"/>
      <c r="H802" s="6" t="n"/>
      <c r="I802" s="6" t="n"/>
      <c r="J802" s="6" t="n"/>
      <c r="K802" s="6" t="n"/>
      <c r="L802" s="72" t="n"/>
      <c r="M802" s="6" t="n"/>
      <c r="N802" s="6" t="n"/>
      <c r="O802" s="6" t="n"/>
      <c r="P802" s="73" t="n"/>
    </row>
    <row r="803" ht="15.75" customHeight="1" s="271">
      <c r="A803" s="1" t="n"/>
      <c r="B803" s="14" t="n"/>
      <c r="C803" s="6" t="n"/>
      <c r="D803" s="72" t="n"/>
      <c r="E803" s="6" t="n"/>
      <c r="F803" s="72" t="n"/>
      <c r="G803" s="6" t="n"/>
      <c r="H803" s="6" t="n"/>
      <c r="I803" s="6" t="n"/>
      <c r="J803" s="6" t="n"/>
      <c r="K803" s="6" t="n"/>
      <c r="L803" s="72" t="n"/>
      <c r="M803" s="6" t="n"/>
      <c r="N803" s="6" t="n"/>
      <c r="O803" s="6" t="n"/>
      <c r="P803" s="73" t="n"/>
    </row>
    <row r="804" ht="15.75" customHeight="1" s="271">
      <c r="A804" s="1" t="n"/>
      <c r="B804" s="14" t="n"/>
      <c r="C804" s="6" t="n"/>
      <c r="D804" s="72" t="n"/>
      <c r="E804" s="6" t="n"/>
      <c r="F804" s="72" t="n"/>
      <c r="G804" s="6" t="n"/>
      <c r="H804" s="6" t="n"/>
      <c r="I804" s="6" t="n"/>
      <c r="J804" s="6" t="n"/>
      <c r="K804" s="6" t="n"/>
      <c r="L804" s="72" t="n"/>
      <c r="M804" s="6" t="n"/>
      <c r="N804" s="6" t="n"/>
      <c r="O804" s="6" t="n"/>
      <c r="P804" s="73" t="n"/>
    </row>
    <row r="805" ht="15.75" customHeight="1" s="271">
      <c r="A805" s="1" t="n"/>
      <c r="B805" s="14" t="n"/>
      <c r="C805" s="6" t="n"/>
      <c r="D805" s="72" t="n"/>
      <c r="E805" s="6" t="n"/>
      <c r="F805" s="72" t="n"/>
      <c r="G805" s="6" t="n"/>
      <c r="H805" s="6" t="n"/>
      <c r="I805" s="6" t="n"/>
      <c r="J805" s="6" t="n"/>
      <c r="K805" s="6" t="n"/>
      <c r="L805" s="72" t="n"/>
      <c r="M805" s="6" t="n"/>
      <c r="N805" s="6" t="n"/>
      <c r="O805" s="6" t="n"/>
      <c r="P805" s="73" t="n"/>
    </row>
    <row r="806" ht="15.75" customHeight="1" s="271">
      <c r="A806" s="1" t="n"/>
      <c r="B806" s="14" t="n"/>
      <c r="C806" s="6" t="n"/>
      <c r="D806" s="72" t="n"/>
      <c r="E806" s="6" t="n"/>
      <c r="F806" s="72" t="n"/>
      <c r="G806" s="6" t="n"/>
      <c r="H806" s="6" t="n"/>
      <c r="I806" s="6" t="n"/>
      <c r="J806" s="6" t="n"/>
      <c r="K806" s="6" t="n"/>
      <c r="L806" s="72" t="n"/>
      <c r="M806" s="6" t="n"/>
      <c r="N806" s="6" t="n"/>
      <c r="O806" s="6" t="n"/>
      <c r="P806" s="73" t="n"/>
    </row>
    <row r="807" ht="15.75" customHeight="1" s="271">
      <c r="A807" s="1" t="n"/>
      <c r="B807" s="14" t="n"/>
      <c r="C807" s="6" t="n"/>
      <c r="D807" s="72" t="n"/>
      <c r="E807" s="6" t="n"/>
      <c r="F807" s="72" t="n"/>
      <c r="G807" s="6" t="n"/>
      <c r="H807" s="6" t="n"/>
      <c r="I807" s="6" t="n"/>
      <c r="J807" s="6" t="n"/>
      <c r="K807" s="6" t="n"/>
      <c r="L807" s="72" t="n"/>
      <c r="M807" s="6" t="n"/>
      <c r="N807" s="6" t="n"/>
      <c r="O807" s="6" t="n"/>
      <c r="P807" s="73" t="n"/>
    </row>
    <row r="808" ht="15.75" customHeight="1" s="271">
      <c r="A808" s="1" t="n"/>
      <c r="B808" s="14" t="n"/>
      <c r="C808" s="6" t="n"/>
      <c r="D808" s="72" t="n"/>
      <c r="E808" s="6" t="n"/>
      <c r="F808" s="72" t="n"/>
      <c r="G808" s="6" t="n"/>
      <c r="H808" s="6" t="n"/>
      <c r="I808" s="6" t="n"/>
      <c r="J808" s="6" t="n"/>
      <c r="K808" s="6" t="n"/>
      <c r="L808" s="72" t="n"/>
      <c r="M808" s="6" t="n"/>
      <c r="N808" s="6" t="n"/>
      <c r="O808" s="6" t="n"/>
      <c r="P808" s="73" t="n"/>
    </row>
    <row r="809" ht="15.75" customHeight="1" s="271">
      <c r="A809" s="1" t="n"/>
      <c r="B809" s="14" t="n"/>
      <c r="C809" s="6" t="n"/>
      <c r="D809" s="72" t="n"/>
      <c r="E809" s="6" t="n"/>
      <c r="F809" s="72" t="n"/>
      <c r="G809" s="6" t="n"/>
      <c r="H809" s="6" t="n"/>
      <c r="I809" s="6" t="n"/>
      <c r="J809" s="6" t="n"/>
      <c r="K809" s="6" t="n"/>
      <c r="L809" s="72" t="n"/>
      <c r="M809" s="6" t="n"/>
      <c r="N809" s="6" t="n"/>
      <c r="O809" s="6" t="n"/>
      <c r="P809" s="73" t="n"/>
    </row>
    <row r="810" ht="15.75" customHeight="1" s="271">
      <c r="A810" s="1" t="n"/>
      <c r="B810" s="14" t="n"/>
      <c r="C810" s="6" t="n"/>
      <c r="D810" s="72" t="n"/>
      <c r="E810" s="6" t="n"/>
      <c r="F810" s="72" t="n"/>
      <c r="G810" s="6" t="n"/>
      <c r="H810" s="6" t="n"/>
      <c r="I810" s="6" t="n"/>
      <c r="J810" s="6" t="n"/>
      <c r="K810" s="6" t="n"/>
      <c r="L810" s="72" t="n"/>
      <c r="M810" s="6" t="n"/>
      <c r="N810" s="6" t="n"/>
      <c r="O810" s="6" t="n"/>
      <c r="P810" s="73" t="n"/>
    </row>
    <row r="811" ht="15.75" customHeight="1" s="271">
      <c r="A811" s="1" t="n"/>
      <c r="B811" s="14" t="n"/>
      <c r="C811" s="6" t="n"/>
      <c r="D811" s="72" t="n"/>
      <c r="E811" s="6" t="n"/>
      <c r="F811" s="72" t="n"/>
      <c r="G811" s="6" t="n"/>
      <c r="H811" s="6" t="n"/>
      <c r="I811" s="6" t="n"/>
      <c r="J811" s="6" t="n"/>
      <c r="K811" s="6" t="n"/>
      <c r="L811" s="72" t="n"/>
      <c r="M811" s="6" t="n"/>
      <c r="N811" s="6" t="n"/>
      <c r="O811" s="6" t="n"/>
      <c r="P811" s="73" t="n"/>
    </row>
    <row r="812" ht="15.75" customHeight="1" s="271">
      <c r="A812" s="1" t="n"/>
      <c r="B812" s="14" t="n"/>
      <c r="C812" s="6" t="n"/>
      <c r="D812" s="72" t="n"/>
      <c r="E812" s="6" t="n"/>
      <c r="F812" s="72" t="n"/>
      <c r="G812" s="6" t="n"/>
      <c r="H812" s="6" t="n"/>
      <c r="I812" s="6" t="n"/>
      <c r="J812" s="6" t="n"/>
      <c r="K812" s="6" t="n"/>
      <c r="L812" s="72" t="n"/>
      <c r="M812" s="6" t="n"/>
      <c r="N812" s="6" t="n"/>
      <c r="O812" s="6" t="n"/>
      <c r="P812" s="73" t="n"/>
    </row>
    <row r="813" ht="15.75" customHeight="1" s="271">
      <c r="A813" s="1" t="n"/>
      <c r="B813" s="14" t="n"/>
      <c r="C813" s="6" t="n"/>
      <c r="D813" s="72" t="n"/>
      <c r="E813" s="6" t="n"/>
      <c r="F813" s="72" t="n"/>
      <c r="G813" s="6" t="n"/>
      <c r="H813" s="6" t="n"/>
      <c r="I813" s="6" t="n"/>
      <c r="J813" s="6" t="n"/>
      <c r="K813" s="6" t="n"/>
      <c r="L813" s="72" t="n"/>
      <c r="M813" s="6" t="n"/>
      <c r="N813" s="6" t="n"/>
      <c r="O813" s="6" t="n"/>
      <c r="P813" s="73" t="n"/>
    </row>
    <row r="814" ht="15.75" customHeight="1" s="271">
      <c r="A814" s="1" t="n"/>
      <c r="B814" s="14" t="n"/>
      <c r="C814" s="6" t="n"/>
      <c r="D814" s="72" t="n"/>
      <c r="E814" s="6" t="n"/>
      <c r="F814" s="72" t="n"/>
      <c r="G814" s="6" t="n"/>
      <c r="H814" s="6" t="n"/>
      <c r="I814" s="6" t="n"/>
      <c r="J814" s="6" t="n"/>
      <c r="K814" s="6" t="n"/>
      <c r="L814" s="72" t="n"/>
      <c r="M814" s="6" t="n"/>
      <c r="N814" s="6" t="n"/>
      <c r="O814" s="6" t="n"/>
      <c r="P814" s="73" t="n"/>
    </row>
    <row r="815" ht="15.75" customHeight="1" s="271">
      <c r="A815" s="1" t="n"/>
      <c r="B815" s="14" t="n"/>
      <c r="C815" s="6" t="n"/>
      <c r="D815" s="72" t="n"/>
      <c r="E815" s="6" t="n"/>
      <c r="F815" s="72" t="n"/>
      <c r="G815" s="6" t="n"/>
      <c r="H815" s="6" t="n"/>
      <c r="I815" s="6" t="n"/>
      <c r="J815" s="6" t="n"/>
      <c r="K815" s="6" t="n"/>
      <c r="L815" s="72" t="n"/>
      <c r="M815" s="6" t="n"/>
      <c r="N815" s="6" t="n"/>
      <c r="O815" s="6" t="n"/>
      <c r="P815" s="73" t="n"/>
    </row>
    <row r="816" ht="15.75" customHeight="1" s="271">
      <c r="A816" s="1" t="n"/>
      <c r="B816" s="14" t="n"/>
      <c r="C816" s="6" t="n"/>
      <c r="D816" s="72" t="n"/>
      <c r="E816" s="6" t="n"/>
      <c r="F816" s="72" t="n"/>
      <c r="G816" s="6" t="n"/>
      <c r="H816" s="6" t="n"/>
      <c r="I816" s="6" t="n"/>
      <c r="J816" s="6" t="n"/>
      <c r="K816" s="6" t="n"/>
      <c r="L816" s="72" t="n"/>
      <c r="M816" s="6" t="n"/>
      <c r="N816" s="6" t="n"/>
      <c r="O816" s="6" t="n"/>
      <c r="P816" s="73" t="n"/>
    </row>
    <row r="817" ht="15.75" customHeight="1" s="271">
      <c r="A817" s="1" t="n"/>
      <c r="B817" s="14" t="n"/>
      <c r="C817" s="6" t="n"/>
      <c r="D817" s="72" t="n"/>
      <c r="E817" s="6" t="n"/>
      <c r="F817" s="72" t="n"/>
      <c r="G817" s="6" t="n"/>
      <c r="H817" s="6" t="n"/>
      <c r="I817" s="6" t="n"/>
      <c r="J817" s="6" t="n"/>
      <c r="K817" s="6" t="n"/>
      <c r="L817" s="72" t="n"/>
      <c r="M817" s="6" t="n"/>
      <c r="N817" s="6" t="n"/>
      <c r="O817" s="6" t="n"/>
      <c r="P817" s="73" t="n"/>
    </row>
    <row r="818" ht="15.75" customHeight="1" s="271">
      <c r="A818" s="1" t="n"/>
      <c r="B818" s="14" t="n"/>
      <c r="C818" s="6" t="n"/>
      <c r="D818" s="72" t="n"/>
      <c r="E818" s="6" t="n"/>
      <c r="F818" s="72" t="n"/>
      <c r="G818" s="6" t="n"/>
      <c r="H818" s="6" t="n"/>
      <c r="I818" s="6" t="n"/>
      <c r="J818" s="6" t="n"/>
      <c r="K818" s="6" t="n"/>
      <c r="L818" s="72" t="n"/>
      <c r="M818" s="6" t="n"/>
      <c r="N818" s="6" t="n"/>
      <c r="O818" s="6" t="n"/>
      <c r="P818" s="73" t="n"/>
    </row>
    <row r="819" ht="15.75" customHeight="1" s="271">
      <c r="A819" s="1" t="n"/>
      <c r="B819" s="14" t="n"/>
      <c r="C819" s="6" t="n"/>
      <c r="D819" s="72" t="n"/>
      <c r="E819" s="6" t="n"/>
      <c r="F819" s="72" t="n"/>
      <c r="G819" s="6" t="n"/>
      <c r="H819" s="6" t="n"/>
      <c r="I819" s="6" t="n"/>
      <c r="J819" s="6" t="n"/>
      <c r="K819" s="6" t="n"/>
      <c r="L819" s="72" t="n"/>
      <c r="M819" s="6" t="n"/>
      <c r="N819" s="6" t="n"/>
      <c r="O819" s="6" t="n"/>
      <c r="P819" s="73" t="n"/>
    </row>
    <row r="820" ht="15.75" customHeight="1" s="271">
      <c r="A820" s="1" t="n"/>
      <c r="B820" s="14" t="n"/>
      <c r="C820" s="6" t="n"/>
      <c r="D820" s="72" t="n"/>
      <c r="E820" s="6" t="n"/>
      <c r="F820" s="72" t="n"/>
      <c r="G820" s="6" t="n"/>
      <c r="H820" s="6" t="n"/>
      <c r="I820" s="6" t="n"/>
      <c r="J820" s="6" t="n"/>
      <c r="K820" s="6" t="n"/>
      <c r="L820" s="72" t="n"/>
      <c r="M820" s="6" t="n"/>
      <c r="N820" s="6" t="n"/>
      <c r="O820" s="6" t="n"/>
      <c r="P820" s="73" t="n"/>
    </row>
    <row r="821" ht="15.75" customHeight="1" s="271">
      <c r="A821" s="1" t="n"/>
      <c r="B821" s="14" t="n"/>
      <c r="C821" s="6" t="n"/>
      <c r="D821" s="72" t="n"/>
      <c r="E821" s="6" t="n"/>
      <c r="F821" s="72" t="n"/>
      <c r="G821" s="6" t="n"/>
      <c r="H821" s="6" t="n"/>
      <c r="I821" s="6" t="n"/>
      <c r="J821" s="6" t="n"/>
      <c r="K821" s="6" t="n"/>
      <c r="L821" s="72" t="n"/>
      <c r="M821" s="6" t="n"/>
      <c r="N821" s="6" t="n"/>
      <c r="O821" s="6" t="n"/>
      <c r="P821" s="73" t="n"/>
    </row>
    <row r="822" ht="15.75" customHeight="1" s="271">
      <c r="A822" s="1" t="n"/>
      <c r="B822" s="14" t="n"/>
      <c r="C822" s="6" t="n"/>
      <c r="D822" s="72" t="n"/>
      <c r="E822" s="6" t="n"/>
      <c r="F822" s="72" t="n"/>
      <c r="G822" s="6" t="n"/>
      <c r="H822" s="6" t="n"/>
      <c r="I822" s="6" t="n"/>
      <c r="J822" s="6" t="n"/>
      <c r="K822" s="6" t="n"/>
      <c r="L822" s="72" t="n"/>
      <c r="M822" s="6" t="n"/>
      <c r="N822" s="6" t="n"/>
      <c r="O822" s="6" t="n"/>
      <c r="P822" s="73" t="n"/>
    </row>
    <row r="823" ht="15.75" customHeight="1" s="271">
      <c r="A823" s="1" t="n"/>
      <c r="B823" s="14" t="n"/>
      <c r="C823" s="6" t="n"/>
      <c r="D823" s="72" t="n"/>
      <c r="E823" s="6" t="n"/>
      <c r="F823" s="72" t="n"/>
      <c r="G823" s="6" t="n"/>
      <c r="H823" s="6" t="n"/>
      <c r="I823" s="6" t="n"/>
      <c r="J823" s="6" t="n"/>
      <c r="K823" s="6" t="n"/>
      <c r="L823" s="72" t="n"/>
      <c r="M823" s="6" t="n"/>
      <c r="N823" s="6" t="n"/>
      <c r="O823" s="6" t="n"/>
      <c r="P823" s="73" t="n"/>
    </row>
    <row r="824" ht="15.75" customHeight="1" s="271">
      <c r="A824" s="1" t="n"/>
      <c r="B824" s="14" t="n"/>
      <c r="C824" s="6" t="n"/>
      <c r="D824" s="72" t="n"/>
      <c r="E824" s="6" t="n"/>
      <c r="F824" s="72" t="n"/>
      <c r="G824" s="6" t="n"/>
      <c r="H824" s="6" t="n"/>
      <c r="I824" s="6" t="n"/>
      <c r="J824" s="6" t="n"/>
      <c r="K824" s="6" t="n"/>
      <c r="L824" s="72" t="n"/>
      <c r="M824" s="6" t="n"/>
      <c r="N824" s="6" t="n"/>
      <c r="O824" s="6" t="n"/>
      <c r="P824" s="73" t="n"/>
    </row>
    <row r="825" ht="15.75" customHeight="1" s="271">
      <c r="A825" s="1" t="n"/>
      <c r="B825" s="14" t="n"/>
      <c r="C825" s="6" t="n"/>
      <c r="D825" s="72" t="n"/>
      <c r="E825" s="6" t="n"/>
      <c r="F825" s="72" t="n"/>
      <c r="G825" s="6" t="n"/>
      <c r="H825" s="6" t="n"/>
      <c r="I825" s="6" t="n"/>
      <c r="J825" s="6" t="n"/>
      <c r="K825" s="6" t="n"/>
      <c r="L825" s="72" t="n"/>
      <c r="M825" s="6" t="n"/>
      <c r="N825" s="6" t="n"/>
      <c r="O825" s="6" t="n"/>
      <c r="P825" s="73" t="n"/>
    </row>
    <row r="826" ht="15.75" customHeight="1" s="271">
      <c r="A826" s="1" t="n"/>
      <c r="B826" s="14" t="n"/>
      <c r="C826" s="6" t="n"/>
      <c r="D826" s="72" t="n"/>
      <c r="E826" s="6" t="n"/>
      <c r="F826" s="72" t="n"/>
      <c r="G826" s="6" t="n"/>
      <c r="H826" s="6" t="n"/>
      <c r="I826" s="6" t="n"/>
      <c r="J826" s="6" t="n"/>
      <c r="K826" s="6" t="n"/>
      <c r="L826" s="72" t="n"/>
      <c r="M826" s="6" t="n"/>
      <c r="N826" s="6" t="n"/>
      <c r="O826" s="6" t="n"/>
      <c r="P826" s="73" t="n"/>
    </row>
    <row r="827" ht="15.75" customHeight="1" s="271">
      <c r="A827" s="1" t="n"/>
      <c r="B827" s="14" t="n"/>
      <c r="C827" s="6" t="n"/>
      <c r="D827" s="72" t="n"/>
      <c r="E827" s="6" t="n"/>
      <c r="F827" s="72" t="n"/>
      <c r="G827" s="6" t="n"/>
      <c r="H827" s="6" t="n"/>
      <c r="I827" s="6" t="n"/>
      <c r="J827" s="6" t="n"/>
      <c r="K827" s="6" t="n"/>
      <c r="L827" s="72" t="n"/>
      <c r="M827" s="6" t="n"/>
      <c r="N827" s="6" t="n"/>
      <c r="O827" s="6" t="n"/>
      <c r="P827" s="73" t="n"/>
    </row>
    <row r="828" ht="15.75" customHeight="1" s="271">
      <c r="A828" s="1" t="n"/>
      <c r="B828" s="14" t="n"/>
      <c r="C828" s="6" t="n"/>
      <c r="D828" s="72" t="n"/>
      <c r="E828" s="6" t="n"/>
      <c r="F828" s="72" t="n"/>
      <c r="G828" s="6" t="n"/>
      <c r="H828" s="6" t="n"/>
      <c r="I828" s="6" t="n"/>
      <c r="J828" s="6" t="n"/>
      <c r="K828" s="6" t="n"/>
      <c r="L828" s="72" t="n"/>
      <c r="M828" s="6" t="n"/>
      <c r="N828" s="6" t="n"/>
      <c r="O828" s="6" t="n"/>
      <c r="P828" s="73" t="n"/>
    </row>
    <row r="829" ht="15.75" customHeight="1" s="271">
      <c r="A829" s="1" t="n"/>
      <c r="B829" s="14" t="n"/>
      <c r="C829" s="6" t="n"/>
      <c r="D829" s="72" t="n"/>
      <c r="E829" s="6" t="n"/>
      <c r="F829" s="72" t="n"/>
      <c r="G829" s="6" t="n"/>
      <c r="H829" s="6" t="n"/>
      <c r="I829" s="6" t="n"/>
      <c r="J829" s="6" t="n"/>
      <c r="K829" s="6" t="n"/>
      <c r="L829" s="72" t="n"/>
      <c r="M829" s="6" t="n"/>
      <c r="N829" s="6" t="n"/>
      <c r="O829" s="6" t="n"/>
      <c r="P829" s="73" t="n"/>
    </row>
    <row r="830" ht="15.75" customHeight="1" s="271">
      <c r="A830" s="1" t="n"/>
      <c r="B830" s="14" t="n"/>
      <c r="C830" s="6" t="n"/>
      <c r="D830" s="72" t="n"/>
      <c r="E830" s="6" t="n"/>
      <c r="F830" s="72" t="n"/>
      <c r="G830" s="6" t="n"/>
      <c r="H830" s="6" t="n"/>
      <c r="I830" s="6" t="n"/>
      <c r="J830" s="6" t="n"/>
      <c r="K830" s="6" t="n"/>
      <c r="L830" s="72" t="n"/>
      <c r="M830" s="6" t="n"/>
      <c r="N830" s="6" t="n"/>
      <c r="O830" s="6" t="n"/>
      <c r="P830" s="73" t="n"/>
    </row>
    <row r="831" ht="15.75" customHeight="1" s="271">
      <c r="A831" s="1" t="n"/>
      <c r="B831" s="14" t="n"/>
      <c r="C831" s="6" t="n"/>
      <c r="D831" s="72" t="n"/>
      <c r="E831" s="6" t="n"/>
      <c r="F831" s="72" t="n"/>
      <c r="G831" s="6" t="n"/>
      <c r="H831" s="6" t="n"/>
      <c r="I831" s="6" t="n"/>
      <c r="J831" s="6" t="n"/>
      <c r="K831" s="6" t="n"/>
      <c r="L831" s="72" t="n"/>
      <c r="M831" s="6" t="n"/>
      <c r="N831" s="6" t="n"/>
      <c r="O831" s="6" t="n"/>
      <c r="P831" s="73" t="n"/>
    </row>
    <row r="832" ht="15.75" customHeight="1" s="271">
      <c r="A832" s="1" t="n"/>
      <c r="B832" s="14" t="n"/>
      <c r="C832" s="6" t="n"/>
      <c r="D832" s="72" t="n"/>
      <c r="E832" s="6" t="n"/>
      <c r="F832" s="72" t="n"/>
      <c r="G832" s="6" t="n"/>
      <c r="H832" s="6" t="n"/>
      <c r="I832" s="6" t="n"/>
      <c r="J832" s="6" t="n"/>
      <c r="K832" s="6" t="n"/>
      <c r="L832" s="72" t="n"/>
      <c r="M832" s="6" t="n"/>
      <c r="N832" s="6" t="n"/>
      <c r="O832" s="6" t="n"/>
      <c r="P832" s="73" t="n"/>
    </row>
    <row r="833" ht="15.75" customHeight="1" s="271">
      <c r="A833" s="1" t="n"/>
      <c r="B833" s="14" t="n"/>
      <c r="C833" s="6" t="n"/>
      <c r="D833" s="72" t="n"/>
      <c r="E833" s="6" t="n"/>
      <c r="F833" s="72" t="n"/>
      <c r="G833" s="6" t="n"/>
      <c r="H833" s="6" t="n"/>
      <c r="I833" s="6" t="n"/>
      <c r="J833" s="6" t="n"/>
      <c r="K833" s="6" t="n"/>
      <c r="L833" s="72" t="n"/>
      <c r="M833" s="6" t="n"/>
      <c r="N833" s="6" t="n"/>
      <c r="O833" s="6" t="n"/>
      <c r="P833" s="73" t="n"/>
    </row>
    <row r="834" ht="15.75" customHeight="1" s="271">
      <c r="A834" s="1" t="n"/>
      <c r="B834" s="14" t="n"/>
      <c r="C834" s="6" t="n"/>
      <c r="D834" s="72" t="n"/>
      <c r="E834" s="6" t="n"/>
      <c r="F834" s="72" t="n"/>
      <c r="G834" s="6" t="n"/>
      <c r="H834" s="6" t="n"/>
      <c r="I834" s="6" t="n"/>
      <c r="J834" s="6" t="n"/>
      <c r="K834" s="6" t="n"/>
      <c r="L834" s="72" t="n"/>
      <c r="M834" s="6" t="n"/>
      <c r="N834" s="6" t="n"/>
      <c r="O834" s="6" t="n"/>
      <c r="P834" s="73" t="n"/>
    </row>
    <row r="835" ht="15.75" customHeight="1" s="271">
      <c r="A835" s="1" t="n"/>
      <c r="B835" s="14" t="n"/>
      <c r="C835" s="6" t="n"/>
      <c r="D835" s="72" t="n"/>
      <c r="E835" s="6" t="n"/>
      <c r="F835" s="72" t="n"/>
      <c r="G835" s="6" t="n"/>
      <c r="H835" s="6" t="n"/>
      <c r="I835" s="6" t="n"/>
      <c r="J835" s="6" t="n"/>
      <c r="K835" s="6" t="n"/>
      <c r="L835" s="72" t="n"/>
      <c r="M835" s="6" t="n"/>
      <c r="N835" s="6" t="n"/>
      <c r="O835" s="6" t="n"/>
      <c r="P835" s="73" t="n"/>
    </row>
    <row r="836" ht="15.75" customHeight="1" s="271">
      <c r="A836" s="1" t="n"/>
      <c r="B836" s="14" t="n"/>
      <c r="C836" s="6" t="n"/>
      <c r="D836" s="72" t="n"/>
      <c r="E836" s="6" t="n"/>
      <c r="F836" s="72" t="n"/>
      <c r="G836" s="6" t="n"/>
      <c r="H836" s="6" t="n"/>
      <c r="I836" s="6" t="n"/>
      <c r="J836" s="6" t="n"/>
      <c r="K836" s="6" t="n"/>
      <c r="L836" s="72" t="n"/>
      <c r="M836" s="6" t="n"/>
      <c r="N836" s="6" t="n"/>
      <c r="O836" s="6" t="n"/>
      <c r="P836" s="73" t="n"/>
    </row>
    <row r="837" ht="15.75" customHeight="1" s="271">
      <c r="A837" s="1" t="n"/>
      <c r="B837" s="14" t="n"/>
      <c r="C837" s="6" t="n"/>
      <c r="D837" s="72" t="n"/>
      <c r="E837" s="6" t="n"/>
      <c r="F837" s="72" t="n"/>
      <c r="G837" s="6" t="n"/>
      <c r="H837" s="6" t="n"/>
      <c r="I837" s="6" t="n"/>
      <c r="J837" s="6" t="n"/>
      <c r="K837" s="6" t="n"/>
      <c r="L837" s="72" t="n"/>
      <c r="M837" s="6" t="n"/>
      <c r="N837" s="6" t="n"/>
      <c r="O837" s="6" t="n"/>
      <c r="P837" s="73" t="n"/>
    </row>
    <row r="838" ht="15.75" customHeight="1" s="271">
      <c r="A838" s="1" t="n"/>
      <c r="B838" s="14" t="n"/>
      <c r="C838" s="6" t="n"/>
      <c r="D838" s="72" t="n"/>
      <c r="E838" s="6" t="n"/>
      <c r="F838" s="72" t="n"/>
      <c r="G838" s="6" t="n"/>
      <c r="H838" s="6" t="n"/>
      <c r="I838" s="6" t="n"/>
      <c r="J838" s="6" t="n"/>
      <c r="K838" s="6" t="n"/>
      <c r="L838" s="72" t="n"/>
      <c r="M838" s="6" t="n"/>
      <c r="N838" s="6" t="n"/>
      <c r="O838" s="6" t="n"/>
      <c r="P838" s="73" t="n"/>
    </row>
    <row r="839" ht="15.75" customHeight="1" s="271">
      <c r="A839" s="1" t="n"/>
      <c r="B839" s="14" t="n"/>
      <c r="C839" s="6" t="n"/>
      <c r="D839" s="72" t="n"/>
      <c r="E839" s="6" t="n"/>
      <c r="F839" s="72" t="n"/>
      <c r="G839" s="6" t="n"/>
      <c r="H839" s="6" t="n"/>
      <c r="I839" s="6" t="n"/>
      <c r="J839" s="6" t="n"/>
      <c r="K839" s="6" t="n"/>
      <c r="L839" s="72" t="n"/>
      <c r="M839" s="6" t="n"/>
      <c r="N839" s="6" t="n"/>
      <c r="O839" s="6" t="n"/>
      <c r="P839" s="73" t="n"/>
    </row>
    <row r="840" ht="15.75" customHeight="1" s="271">
      <c r="A840" s="1" t="n"/>
      <c r="B840" s="14" t="n"/>
      <c r="C840" s="6" t="n"/>
      <c r="D840" s="72" t="n"/>
      <c r="E840" s="6" t="n"/>
      <c r="F840" s="72" t="n"/>
      <c r="G840" s="6" t="n"/>
      <c r="H840" s="6" t="n"/>
      <c r="I840" s="6" t="n"/>
      <c r="J840" s="6" t="n"/>
      <c r="K840" s="6" t="n"/>
      <c r="L840" s="72" t="n"/>
      <c r="M840" s="6" t="n"/>
      <c r="N840" s="6" t="n"/>
      <c r="O840" s="6" t="n"/>
      <c r="P840" s="73" t="n"/>
    </row>
    <row r="841" ht="15.75" customHeight="1" s="271">
      <c r="A841" s="1" t="n"/>
      <c r="B841" s="14" t="n"/>
      <c r="C841" s="6" t="n"/>
      <c r="D841" s="72" t="n"/>
      <c r="E841" s="6" t="n"/>
      <c r="F841" s="72" t="n"/>
      <c r="G841" s="6" t="n"/>
      <c r="H841" s="6" t="n"/>
      <c r="I841" s="6" t="n"/>
      <c r="J841" s="6" t="n"/>
      <c r="K841" s="6" t="n"/>
      <c r="L841" s="72" t="n"/>
      <c r="M841" s="6" t="n"/>
      <c r="N841" s="6" t="n"/>
      <c r="O841" s="6" t="n"/>
      <c r="P841" s="73" t="n"/>
    </row>
    <row r="842" ht="15.75" customHeight="1" s="271">
      <c r="A842" s="1" t="n"/>
      <c r="B842" s="14" t="n"/>
      <c r="C842" s="6" t="n"/>
      <c r="D842" s="72" t="n"/>
      <c r="E842" s="6" t="n"/>
      <c r="F842" s="72" t="n"/>
      <c r="G842" s="6" t="n"/>
      <c r="H842" s="6" t="n"/>
      <c r="I842" s="6" t="n"/>
      <c r="J842" s="6" t="n"/>
      <c r="K842" s="6" t="n"/>
      <c r="L842" s="72" t="n"/>
      <c r="M842" s="6" t="n"/>
      <c r="N842" s="6" t="n"/>
      <c r="O842" s="6" t="n"/>
      <c r="P842" s="73" t="n"/>
    </row>
    <row r="843" ht="15.75" customHeight="1" s="271">
      <c r="A843" s="1" t="n"/>
      <c r="B843" s="14" t="n"/>
      <c r="C843" s="6" t="n"/>
      <c r="D843" s="72" t="n"/>
      <c r="E843" s="6" t="n"/>
      <c r="F843" s="72" t="n"/>
      <c r="G843" s="6" t="n"/>
      <c r="H843" s="6" t="n"/>
      <c r="I843" s="6" t="n"/>
      <c r="J843" s="6" t="n"/>
      <c r="K843" s="6" t="n"/>
      <c r="L843" s="72" t="n"/>
      <c r="M843" s="6" t="n"/>
      <c r="N843" s="6" t="n"/>
      <c r="O843" s="6" t="n"/>
      <c r="P843" s="73" t="n"/>
    </row>
    <row r="844" ht="15.75" customHeight="1" s="271">
      <c r="A844" s="1" t="n"/>
      <c r="B844" s="14" t="n"/>
      <c r="C844" s="6" t="n"/>
      <c r="D844" s="72" t="n"/>
      <c r="E844" s="6" t="n"/>
      <c r="F844" s="72" t="n"/>
      <c r="G844" s="6" t="n"/>
      <c r="H844" s="6" t="n"/>
      <c r="I844" s="6" t="n"/>
      <c r="J844" s="6" t="n"/>
      <c r="K844" s="6" t="n"/>
      <c r="L844" s="72" t="n"/>
      <c r="M844" s="6" t="n"/>
      <c r="N844" s="6" t="n"/>
      <c r="O844" s="6" t="n"/>
      <c r="P844" s="73" t="n"/>
    </row>
    <row r="845" ht="15.75" customHeight="1" s="271">
      <c r="A845" s="1" t="n"/>
      <c r="B845" s="14" t="n"/>
      <c r="C845" s="6" t="n"/>
      <c r="D845" s="72" t="n"/>
      <c r="E845" s="6" t="n"/>
      <c r="F845" s="72" t="n"/>
      <c r="G845" s="6" t="n"/>
      <c r="H845" s="6" t="n"/>
      <c r="I845" s="6" t="n"/>
      <c r="J845" s="6" t="n"/>
      <c r="K845" s="6" t="n"/>
      <c r="L845" s="72" t="n"/>
      <c r="M845" s="6" t="n"/>
      <c r="N845" s="6" t="n"/>
      <c r="O845" s="6" t="n"/>
      <c r="P845" s="73" t="n"/>
    </row>
    <row r="846" ht="15.75" customHeight="1" s="271">
      <c r="A846" s="1" t="n"/>
      <c r="B846" s="14" t="n"/>
      <c r="C846" s="6" t="n"/>
      <c r="D846" s="72" t="n"/>
      <c r="E846" s="6" t="n"/>
      <c r="F846" s="72" t="n"/>
      <c r="G846" s="6" t="n"/>
      <c r="H846" s="6" t="n"/>
      <c r="I846" s="6" t="n"/>
      <c r="J846" s="6" t="n"/>
      <c r="K846" s="6" t="n"/>
      <c r="L846" s="72" t="n"/>
      <c r="M846" s="6" t="n"/>
      <c r="N846" s="6" t="n"/>
      <c r="O846" s="6" t="n"/>
      <c r="P846" s="73" t="n"/>
    </row>
    <row r="847" ht="15.75" customHeight="1" s="271">
      <c r="A847" s="1" t="n"/>
      <c r="B847" s="14" t="n"/>
      <c r="C847" s="6" t="n"/>
      <c r="D847" s="72" t="n"/>
      <c r="E847" s="6" t="n"/>
      <c r="F847" s="72" t="n"/>
      <c r="G847" s="6" t="n"/>
      <c r="H847" s="6" t="n"/>
      <c r="I847" s="6" t="n"/>
      <c r="J847" s="6" t="n"/>
      <c r="K847" s="6" t="n"/>
      <c r="L847" s="72" t="n"/>
      <c r="M847" s="6" t="n"/>
      <c r="N847" s="6" t="n"/>
      <c r="O847" s="6" t="n"/>
      <c r="P847" s="73" t="n"/>
    </row>
    <row r="848" ht="15.75" customHeight="1" s="271">
      <c r="A848" s="1" t="n"/>
      <c r="B848" s="14" t="n"/>
      <c r="C848" s="6" t="n"/>
      <c r="D848" s="72" t="n"/>
      <c r="E848" s="6" t="n"/>
      <c r="F848" s="72" t="n"/>
      <c r="G848" s="6" t="n"/>
      <c r="H848" s="6" t="n"/>
      <c r="I848" s="6" t="n"/>
      <c r="J848" s="6" t="n"/>
      <c r="K848" s="6" t="n"/>
      <c r="L848" s="72" t="n"/>
      <c r="M848" s="6" t="n"/>
      <c r="N848" s="6" t="n"/>
      <c r="O848" s="6" t="n"/>
      <c r="P848" s="73" t="n"/>
    </row>
    <row r="849" ht="15.75" customHeight="1" s="271">
      <c r="A849" s="1" t="n"/>
      <c r="B849" s="14" t="n"/>
      <c r="C849" s="6" t="n"/>
      <c r="D849" s="72" t="n"/>
      <c r="E849" s="6" t="n"/>
      <c r="F849" s="72" t="n"/>
      <c r="G849" s="6" t="n"/>
      <c r="H849" s="6" t="n"/>
      <c r="I849" s="6" t="n"/>
      <c r="J849" s="6" t="n"/>
      <c r="K849" s="6" t="n"/>
      <c r="L849" s="72" t="n"/>
      <c r="M849" s="6" t="n"/>
      <c r="N849" s="6" t="n"/>
      <c r="O849" s="6" t="n"/>
      <c r="P849" s="73" t="n"/>
    </row>
    <row r="850" ht="15.75" customHeight="1" s="271">
      <c r="A850" s="1" t="n"/>
      <c r="B850" s="14" t="n"/>
      <c r="C850" s="6" t="n"/>
      <c r="D850" s="72" t="n"/>
      <c r="E850" s="6" t="n"/>
      <c r="F850" s="72" t="n"/>
      <c r="G850" s="6" t="n"/>
      <c r="H850" s="6" t="n"/>
      <c r="I850" s="6" t="n"/>
      <c r="J850" s="6" t="n"/>
      <c r="K850" s="6" t="n"/>
      <c r="L850" s="72" t="n"/>
      <c r="M850" s="6" t="n"/>
      <c r="N850" s="6" t="n"/>
      <c r="O850" s="6" t="n"/>
      <c r="P850" s="73" t="n"/>
    </row>
    <row r="851" ht="15.75" customHeight="1" s="271">
      <c r="A851" s="1" t="n"/>
      <c r="B851" s="14" t="n"/>
      <c r="C851" s="6" t="n"/>
      <c r="D851" s="72" t="n"/>
      <c r="E851" s="6" t="n"/>
      <c r="F851" s="72" t="n"/>
      <c r="G851" s="6" t="n"/>
      <c r="H851" s="6" t="n"/>
      <c r="I851" s="6" t="n"/>
      <c r="J851" s="6" t="n"/>
      <c r="K851" s="6" t="n"/>
      <c r="L851" s="72" t="n"/>
      <c r="M851" s="6" t="n"/>
      <c r="N851" s="6" t="n"/>
      <c r="O851" s="6" t="n"/>
      <c r="P851" s="73" t="n"/>
    </row>
    <row r="852" ht="15.75" customHeight="1" s="271">
      <c r="A852" s="1" t="n"/>
      <c r="B852" s="14" t="n"/>
      <c r="C852" s="6" t="n"/>
      <c r="D852" s="72" t="n"/>
      <c r="E852" s="6" t="n"/>
      <c r="F852" s="72" t="n"/>
      <c r="G852" s="6" t="n"/>
      <c r="H852" s="6" t="n"/>
      <c r="I852" s="6" t="n"/>
      <c r="J852" s="6" t="n"/>
      <c r="K852" s="6" t="n"/>
      <c r="L852" s="72" t="n"/>
      <c r="M852" s="6" t="n"/>
      <c r="N852" s="6" t="n"/>
      <c r="O852" s="6" t="n"/>
      <c r="P852" s="73" t="n"/>
    </row>
    <row r="853" ht="15.75" customHeight="1" s="271">
      <c r="A853" s="1" t="n"/>
      <c r="B853" s="14" t="n"/>
      <c r="C853" s="6" t="n"/>
      <c r="D853" s="72" t="n"/>
      <c r="E853" s="6" t="n"/>
      <c r="F853" s="72" t="n"/>
      <c r="G853" s="6" t="n"/>
      <c r="H853" s="6" t="n"/>
      <c r="I853" s="6" t="n"/>
      <c r="J853" s="6" t="n"/>
      <c r="K853" s="6" t="n"/>
      <c r="L853" s="72" t="n"/>
      <c r="M853" s="6" t="n"/>
      <c r="N853" s="6" t="n"/>
      <c r="O853" s="6" t="n"/>
      <c r="P853" s="73" t="n"/>
    </row>
    <row r="854" ht="15.75" customHeight="1" s="271">
      <c r="A854" s="1" t="n"/>
      <c r="B854" s="14" t="n"/>
      <c r="C854" s="6" t="n"/>
      <c r="D854" s="72" t="n"/>
      <c r="E854" s="6" t="n"/>
      <c r="F854" s="72" t="n"/>
      <c r="G854" s="6" t="n"/>
      <c r="H854" s="6" t="n"/>
      <c r="I854" s="6" t="n"/>
      <c r="J854" s="6" t="n"/>
      <c r="K854" s="6" t="n"/>
      <c r="L854" s="72" t="n"/>
      <c r="M854" s="6" t="n"/>
      <c r="N854" s="6" t="n"/>
      <c r="O854" s="6" t="n"/>
      <c r="P854" s="73" t="n"/>
    </row>
    <row r="855" ht="15.75" customHeight="1" s="271">
      <c r="A855" s="1" t="n"/>
      <c r="B855" s="14" t="n"/>
      <c r="C855" s="6" t="n"/>
      <c r="D855" s="72" t="n"/>
      <c r="E855" s="6" t="n"/>
      <c r="F855" s="72" t="n"/>
      <c r="G855" s="6" t="n"/>
      <c r="H855" s="6" t="n"/>
      <c r="I855" s="6" t="n"/>
      <c r="J855" s="6" t="n"/>
      <c r="K855" s="6" t="n"/>
      <c r="L855" s="72" t="n"/>
      <c r="M855" s="6" t="n"/>
      <c r="N855" s="6" t="n"/>
      <c r="O855" s="6" t="n"/>
      <c r="P855" s="73" t="n"/>
    </row>
    <row r="856" ht="15.75" customHeight="1" s="271">
      <c r="A856" s="1" t="n"/>
      <c r="B856" s="14" t="n"/>
      <c r="C856" s="6" t="n"/>
      <c r="D856" s="72" t="n"/>
      <c r="E856" s="6" t="n"/>
      <c r="F856" s="72" t="n"/>
      <c r="G856" s="6" t="n"/>
      <c r="H856" s="6" t="n"/>
      <c r="I856" s="6" t="n"/>
      <c r="J856" s="6" t="n"/>
      <c r="K856" s="6" t="n"/>
      <c r="L856" s="72" t="n"/>
      <c r="M856" s="6" t="n"/>
      <c r="N856" s="6" t="n"/>
      <c r="O856" s="6" t="n"/>
      <c r="P856" s="73" t="n"/>
    </row>
    <row r="857" ht="15.75" customHeight="1" s="271">
      <c r="A857" s="1" t="n"/>
      <c r="B857" s="14" t="n"/>
      <c r="C857" s="6" t="n"/>
      <c r="D857" s="72" t="n"/>
      <c r="E857" s="6" t="n"/>
      <c r="F857" s="72" t="n"/>
      <c r="G857" s="6" t="n"/>
      <c r="H857" s="6" t="n"/>
      <c r="I857" s="6" t="n"/>
      <c r="J857" s="6" t="n"/>
      <c r="K857" s="6" t="n"/>
      <c r="L857" s="72" t="n"/>
      <c r="M857" s="6" t="n"/>
      <c r="N857" s="6" t="n"/>
      <c r="O857" s="6" t="n"/>
      <c r="P857" s="73" t="n"/>
    </row>
    <row r="858" ht="15.75" customHeight="1" s="271">
      <c r="A858" s="1" t="n"/>
      <c r="B858" s="14" t="n"/>
      <c r="C858" s="6" t="n"/>
      <c r="D858" s="72" t="n"/>
      <c r="E858" s="6" t="n"/>
      <c r="F858" s="72" t="n"/>
      <c r="G858" s="6" t="n"/>
      <c r="H858" s="6" t="n"/>
      <c r="I858" s="6" t="n"/>
      <c r="J858" s="6" t="n"/>
      <c r="K858" s="6" t="n"/>
      <c r="L858" s="72" t="n"/>
      <c r="M858" s="6" t="n"/>
      <c r="N858" s="6" t="n"/>
      <c r="O858" s="6" t="n"/>
      <c r="P858" s="73" t="n"/>
    </row>
    <row r="859" ht="15.75" customHeight="1" s="271">
      <c r="A859" s="1" t="n"/>
      <c r="B859" s="14" t="n"/>
      <c r="C859" s="6" t="n"/>
      <c r="D859" s="72" t="n"/>
      <c r="E859" s="6" t="n"/>
      <c r="F859" s="72" t="n"/>
      <c r="G859" s="6" t="n"/>
      <c r="H859" s="6" t="n"/>
      <c r="I859" s="6" t="n"/>
      <c r="J859" s="6" t="n"/>
      <c r="K859" s="6" t="n"/>
      <c r="L859" s="72" t="n"/>
      <c r="M859" s="6" t="n"/>
      <c r="N859" s="6" t="n"/>
      <c r="O859" s="6" t="n"/>
      <c r="P859" s="73" t="n"/>
    </row>
    <row r="860" ht="15.75" customHeight="1" s="271">
      <c r="A860" s="1" t="n"/>
      <c r="B860" s="14" t="n"/>
      <c r="C860" s="6" t="n"/>
      <c r="D860" s="72" t="n"/>
      <c r="E860" s="6" t="n"/>
      <c r="F860" s="72" t="n"/>
      <c r="G860" s="6" t="n"/>
      <c r="H860" s="6" t="n"/>
      <c r="I860" s="6" t="n"/>
      <c r="J860" s="6" t="n"/>
      <c r="K860" s="6" t="n"/>
      <c r="L860" s="72" t="n"/>
      <c r="M860" s="6" t="n"/>
      <c r="N860" s="6" t="n"/>
      <c r="O860" s="6" t="n"/>
      <c r="P860" s="73" t="n"/>
    </row>
    <row r="861" ht="15.75" customHeight="1" s="271">
      <c r="A861" s="1" t="n"/>
      <c r="B861" s="14" t="n"/>
      <c r="C861" s="6" t="n"/>
      <c r="D861" s="72" t="n"/>
      <c r="E861" s="6" t="n"/>
      <c r="F861" s="72" t="n"/>
      <c r="G861" s="6" t="n"/>
      <c r="H861" s="6" t="n"/>
      <c r="I861" s="6" t="n"/>
      <c r="J861" s="6" t="n"/>
      <c r="K861" s="6" t="n"/>
      <c r="L861" s="72" t="n"/>
      <c r="M861" s="6" t="n"/>
      <c r="N861" s="6" t="n"/>
      <c r="O861" s="6" t="n"/>
      <c r="P861" s="73" t="n"/>
    </row>
    <row r="862" ht="15.75" customHeight="1" s="271">
      <c r="A862" s="1" t="n"/>
      <c r="B862" s="14" t="n"/>
      <c r="C862" s="6" t="n"/>
      <c r="D862" s="72" t="n"/>
      <c r="E862" s="6" t="n"/>
      <c r="F862" s="72" t="n"/>
      <c r="G862" s="6" t="n"/>
      <c r="H862" s="6" t="n"/>
      <c r="I862" s="6" t="n"/>
      <c r="J862" s="6" t="n"/>
      <c r="K862" s="6" t="n"/>
      <c r="L862" s="72" t="n"/>
      <c r="M862" s="6" t="n"/>
      <c r="N862" s="6" t="n"/>
      <c r="O862" s="6" t="n"/>
      <c r="P862" s="73" t="n"/>
    </row>
    <row r="863" ht="15.75" customHeight="1" s="271">
      <c r="A863" s="1" t="n"/>
      <c r="B863" s="14" t="n"/>
      <c r="C863" s="6" t="n"/>
      <c r="D863" s="72" t="n"/>
      <c r="E863" s="6" t="n"/>
      <c r="F863" s="72" t="n"/>
      <c r="G863" s="6" t="n"/>
      <c r="H863" s="6" t="n"/>
      <c r="I863" s="6" t="n"/>
      <c r="J863" s="6" t="n"/>
      <c r="K863" s="6" t="n"/>
      <c r="L863" s="72" t="n"/>
      <c r="M863" s="6" t="n"/>
      <c r="N863" s="6" t="n"/>
      <c r="O863" s="6" t="n"/>
      <c r="P863" s="73" t="n"/>
    </row>
    <row r="864" ht="15.75" customHeight="1" s="271">
      <c r="A864" s="1" t="n"/>
      <c r="B864" s="14" t="n"/>
      <c r="C864" s="6" t="n"/>
      <c r="D864" s="72" t="n"/>
      <c r="E864" s="6" t="n"/>
      <c r="F864" s="72" t="n"/>
      <c r="G864" s="6" t="n"/>
      <c r="H864" s="6" t="n"/>
      <c r="I864" s="6" t="n"/>
      <c r="J864" s="6" t="n"/>
      <c r="K864" s="6" t="n"/>
      <c r="L864" s="72" t="n"/>
      <c r="M864" s="6" t="n"/>
      <c r="N864" s="6" t="n"/>
      <c r="O864" s="6" t="n"/>
      <c r="P864" s="73" t="n"/>
    </row>
    <row r="865" ht="15.75" customHeight="1" s="271">
      <c r="A865" s="1" t="n"/>
      <c r="B865" s="14" t="n"/>
      <c r="C865" s="6" t="n"/>
      <c r="D865" s="72" t="n"/>
      <c r="E865" s="6" t="n"/>
      <c r="F865" s="72" t="n"/>
      <c r="G865" s="6" t="n"/>
      <c r="H865" s="6" t="n"/>
      <c r="I865" s="6" t="n"/>
      <c r="J865" s="6" t="n"/>
      <c r="K865" s="6" t="n"/>
      <c r="L865" s="72" t="n"/>
      <c r="M865" s="6" t="n"/>
      <c r="N865" s="6" t="n"/>
      <c r="O865" s="6" t="n"/>
      <c r="P865" s="73" t="n"/>
    </row>
    <row r="866" ht="15.75" customHeight="1" s="271">
      <c r="A866" s="1" t="n"/>
      <c r="B866" s="14" t="n"/>
      <c r="C866" s="6" t="n"/>
      <c r="D866" s="72" t="n"/>
      <c r="E866" s="6" t="n"/>
      <c r="F866" s="72" t="n"/>
      <c r="G866" s="6" t="n"/>
      <c r="H866" s="6" t="n"/>
      <c r="I866" s="6" t="n"/>
      <c r="J866" s="6" t="n"/>
      <c r="K866" s="6" t="n"/>
      <c r="L866" s="72" t="n"/>
      <c r="M866" s="6" t="n"/>
      <c r="N866" s="6" t="n"/>
      <c r="O866" s="6" t="n"/>
      <c r="P866" s="73" t="n"/>
    </row>
    <row r="867" ht="15.75" customHeight="1" s="271">
      <c r="A867" s="1" t="n"/>
      <c r="B867" s="14" t="n"/>
      <c r="C867" s="6" t="n"/>
      <c r="D867" s="72" t="n"/>
      <c r="E867" s="6" t="n"/>
      <c r="F867" s="72" t="n"/>
      <c r="G867" s="6" t="n"/>
      <c r="H867" s="6" t="n"/>
      <c r="I867" s="6" t="n"/>
      <c r="J867" s="6" t="n"/>
      <c r="K867" s="6" t="n"/>
      <c r="L867" s="72" t="n"/>
      <c r="M867" s="6" t="n"/>
      <c r="N867" s="6" t="n"/>
      <c r="O867" s="6" t="n"/>
      <c r="P867" s="73" t="n"/>
    </row>
    <row r="868" ht="15.75" customHeight="1" s="271">
      <c r="A868" s="1" t="n"/>
      <c r="B868" s="14" t="n"/>
      <c r="C868" s="6" t="n"/>
      <c r="D868" s="72" t="n"/>
      <c r="E868" s="6" t="n"/>
      <c r="F868" s="72" t="n"/>
      <c r="G868" s="6" t="n"/>
      <c r="H868" s="6" t="n"/>
      <c r="I868" s="6" t="n"/>
      <c r="J868" s="6" t="n"/>
      <c r="K868" s="6" t="n"/>
      <c r="L868" s="72" t="n"/>
      <c r="M868" s="6" t="n"/>
      <c r="N868" s="6" t="n"/>
      <c r="O868" s="6" t="n"/>
      <c r="P868" s="73" t="n"/>
    </row>
    <row r="869" ht="15.75" customHeight="1" s="271">
      <c r="A869" s="1" t="n"/>
      <c r="B869" s="14" t="n"/>
      <c r="C869" s="6" t="n"/>
      <c r="D869" s="72" t="n"/>
      <c r="E869" s="6" t="n"/>
      <c r="F869" s="72" t="n"/>
      <c r="G869" s="6" t="n"/>
      <c r="H869" s="6" t="n"/>
      <c r="I869" s="6" t="n"/>
      <c r="J869" s="6" t="n"/>
      <c r="K869" s="6" t="n"/>
      <c r="L869" s="72" t="n"/>
      <c r="M869" s="6" t="n"/>
      <c r="N869" s="6" t="n"/>
      <c r="O869" s="6" t="n"/>
      <c r="P869" s="73" t="n"/>
    </row>
    <row r="870" ht="15.75" customHeight="1" s="271">
      <c r="A870" s="1" t="n"/>
      <c r="B870" s="14" t="n"/>
      <c r="C870" s="6" t="n"/>
      <c r="D870" s="72" t="n"/>
      <c r="E870" s="6" t="n"/>
      <c r="F870" s="72" t="n"/>
      <c r="G870" s="6" t="n"/>
      <c r="H870" s="6" t="n"/>
      <c r="I870" s="6" t="n"/>
      <c r="J870" s="6" t="n"/>
      <c r="K870" s="6" t="n"/>
      <c r="L870" s="72" t="n"/>
      <c r="M870" s="6" t="n"/>
      <c r="N870" s="6" t="n"/>
      <c r="O870" s="6" t="n"/>
      <c r="P870" s="73" t="n"/>
    </row>
    <row r="871" ht="15.75" customHeight="1" s="271">
      <c r="A871" s="1" t="n"/>
      <c r="B871" s="14" t="n"/>
      <c r="C871" s="6" t="n"/>
      <c r="D871" s="72" t="n"/>
      <c r="E871" s="6" t="n"/>
      <c r="F871" s="72" t="n"/>
      <c r="G871" s="6" t="n"/>
      <c r="H871" s="6" t="n"/>
      <c r="I871" s="6" t="n"/>
      <c r="J871" s="6" t="n"/>
      <c r="K871" s="6" t="n"/>
      <c r="L871" s="72" t="n"/>
      <c r="M871" s="6" t="n"/>
      <c r="N871" s="6" t="n"/>
      <c r="O871" s="6" t="n"/>
      <c r="P871" s="73" t="n"/>
    </row>
    <row r="872" ht="15.75" customHeight="1" s="271">
      <c r="A872" s="1" t="n"/>
      <c r="B872" s="14" t="n"/>
      <c r="C872" s="6" t="n"/>
      <c r="D872" s="72" t="n"/>
      <c r="E872" s="6" t="n"/>
      <c r="F872" s="72" t="n"/>
      <c r="G872" s="6" t="n"/>
      <c r="H872" s="6" t="n"/>
      <c r="I872" s="6" t="n"/>
      <c r="J872" s="6" t="n"/>
      <c r="K872" s="6" t="n"/>
      <c r="L872" s="72" t="n"/>
      <c r="M872" s="6" t="n"/>
      <c r="N872" s="6" t="n"/>
      <c r="O872" s="6" t="n"/>
      <c r="P872" s="73" t="n"/>
    </row>
    <row r="873" ht="15.75" customHeight="1" s="271">
      <c r="A873" s="1" t="n"/>
      <c r="B873" s="14" t="n"/>
      <c r="C873" s="6" t="n"/>
      <c r="D873" s="72" t="n"/>
      <c r="E873" s="6" t="n"/>
      <c r="F873" s="72" t="n"/>
      <c r="G873" s="6" t="n"/>
      <c r="H873" s="6" t="n"/>
      <c r="I873" s="6" t="n"/>
      <c r="J873" s="6" t="n"/>
      <c r="K873" s="6" t="n"/>
      <c r="L873" s="72" t="n"/>
      <c r="M873" s="6" t="n"/>
      <c r="N873" s="6" t="n"/>
      <c r="O873" s="6" t="n"/>
      <c r="P873" s="73" t="n"/>
    </row>
    <row r="874" ht="15.75" customHeight="1" s="271">
      <c r="A874" s="1" t="n"/>
      <c r="B874" s="14" t="n"/>
      <c r="C874" s="6" t="n"/>
      <c r="D874" s="72" t="n"/>
      <c r="E874" s="6" t="n"/>
      <c r="F874" s="72" t="n"/>
      <c r="G874" s="6" t="n"/>
      <c r="H874" s="6" t="n"/>
      <c r="I874" s="6" t="n"/>
      <c r="J874" s="6" t="n"/>
      <c r="K874" s="6" t="n"/>
      <c r="L874" s="72" t="n"/>
      <c r="M874" s="6" t="n"/>
      <c r="N874" s="6" t="n"/>
      <c r="O874" s="6" t="n"/>
      <c r="P874" s="73" t="n"/>
    </row>
    <row r="875" ht="15.75" customHeight="1" s="271">
      <c r="A875" s="1" t="n"/>
      <c r="B875" s="14" t="n"/>
      <c r="C875" s="6" t="n"/>
      <c r="D875" s="72" t="n"/>
      <c r="E875" s="6" t="n"/>
      <c r="F875" s="72" t="n"/>
      <c r="G875" s="6" t="n"/>
      <c r="H875" s="6" t="n"/>
      <c r="I875" s="6" t="n"/>
      <c r="J875" s="6" t="n"/>
      <c r="K875" s="6" t="n"/>
      <c r="L875" s="72" t="n"/>
      <c r="M875" s="6" t="n"/>
      <c r="N875" s="6" t="n"/>
      <c r="O875" s="6" t="n"/>
      <c r="P875" s="73" t="n"/>
    </row>
    <row r="876" ht="15.75" customHeight="1" s="271">
      <c r="A876" s="1" t="n"/>
      <c r="B876" s="14" t="n"/>
      <c r="C876" s="6" t="n"/>
      <c r="D876" s="72" t="n"/>
      <c r="E876" s="6" t="n"/>
      <c r="F876" s="72" t="n"/>
      <c r="G876" s="6" t="n"/>
      <c r="H876" s="6" t="n"/>
      <c r="I876" s="6" t="n"/>
      <c r="J876" s="6" t="n"/>
      <c r="K876" s="6" t="n"/>
      <c r="L876" s="72" t="n"/>
      <c r="M876" s="6" t="n"/>
      <c r="N876" s="6" t="n"/>
      <c r="O876" s="6" t="n"/>
      <c r="P876" s="73" t="n"/>
    </row>
    <row r="877" ht="15.75" customHeight="1" s="271">
      <c r="A877" s="1" t="n"/>
      <c r="B877" s="14" t="n"/>
      <c r="C877" s="6" t="n"/>
      <c r="D877" s="72" t="n"/>
      <c r="E877" s="6" t="n"/>
      <c r="F877" s="72" t="n"/>
      <c r="G877" s="6" t="n"/>
      <c r="H877" s="6" t="n"/>
      <c r="I877" s="6" t="n"/>
      <c r="J877" s="6" t="n"/>
      <c r="K877" s="6" t="n"/>
      <c r="L877" s="72" t="n"/>
      <c r="M877" s="6" t="n"/>
      <c r="N877" s="6" t="n"/>
      <c r="O877" s="6" t="n"/>
      <c r="P877" s="73" t="n"/>
    </row>
    <row r="878" ht="15.75" customHeight="1" s="271">
      <c r="A878" s="1" t="n"/>
      <c r="B878" s="14" t="n"/>
      <c r="C878" s="6" t="n"/>
      <c r="D878" s="72" t="n"/>
      <c r="E878" s="6" t="n"/>
      <c r="F878" s="72" t="n"/>
      <c r="G878" s="6" t="n"/>
      <c r="H878" s="6" t="n"/>
      <c r="I878" s="6" t="n"/>
      <c r="J878" s="6" t="n"/>
      <c r="K878" s="6" t="n"/>
      <c r="L878" s="72" t="n"/>
      <c r="M878" s="6" t="n"/>
      <c r="N878" s="6" t="n"/>
      <c r="O878" s="6" t="n"/>
      <c r="P878" s="73" t="n"/>
    </row>
    <row r="879" ht="15.75" customHeight="1" s="271">
      <c r="A879" s="1" t="n"/>
      <c r="B879" s="14" t="n"/>
      <c r="C879" s="6" t="n"/>
      <c r="D879" s="72" t="n"/>
      <c r="E879" s="6" t="n"/>
      <c r="F879" s="72" t="n"/>
      <c r="G879" s="6" t="n"/>
      <c r="H879" s="6" t="n"/>
      <c r="I879" s="6" t="n"/>
      <c r="J879" s="6" t="n"/>
      <c r="K879" s="6" t="n"/>
      <c r="L879" s="72" t="n"/>
      <c r="M879" s="6" t="n"/>
      <c r="N879" s="6" t="n"/>
      <c r="O879" s="6" t="n"/>
      <c r="P879" s="73" t="n"/>
    </row>
    <row r="880" ht="15.75" customHeight="1" s="271">
      <c r="A880" s="1" t="n"/>
      <c r="B880" s="14" t="n"/>
      <c r="C880" s="6" t="n"/>
      <c r="D880" s="72" t="n"/>
      <c r="E880" s="6" t="n"/>
      <c r="F880" s="72" t="n"/>
      <c r="G880" s="6" t="n"/>
      <c r="H880" s="6" t="n"/>
      <c r="I880" s="6" t="n"/>
      <c r="J880" s="6" t="n"/>
      <c r="K880" s="6" t="n"/>
      <c r="L880" s="72" t="n"/>
      <c r="M880" s="6" t="n"/>
      <c r="N880" s="6" t="n"/>
      <c r="O880" s="6" t="n"/>
      <c r="P880" s="73" t="n"/>
    </row>
    <row r="881" ht="15.75" customHeight="1" s="271">
      <c r="A881" s="1" t="n"/>
      <c r="B881" s="14" t="n"/>
      <c r="C881" s="6" t="n"/>
      <c r="D881" s="72" t="n"/>
      <c r="E881" s="6" t="n"/>
      <c r="F881" s="72" t="n"/>
      <c r="G881" s="6" t="n"/>
      <c r="H881" s="6" t="n"/>
      <c r="I881" s="6" t="n"/>
      <c r="J881" s="6" t="n"/>
      <c r="K881" s="6" t="n"/>
      <c r="L881" s="72" t="n"/>
      <c r="M881" s="6" t="n"/>
      <c r="N881" s="6" t="n"/>
      <c r="O881" s="6" t="n"/>
      <c r="P881" s="73" t="n"/>
    </row>
    <row r="882" ht="15.75" customHeight="1" s="271">
      <c r="A882" s="1" t="n"/>
      <c r="B882" s="14" t="n"/>
      <c r="C882" s="6" t="n"/>
      <c r="D882" s="72" t="n"/>
      <c r="E882" s="6" t="n"/>
      <c r="F882" s="72" t="n"/>
      <c r="G882" s="6" t="n"/>
      <c r="H882" s="6" t="n"/>
      <c r="I882" s="6" t="n"/>
      <c r="J882" s="6" t="n"/>
      <c r="K882" s="6" t="n"/>
      <c r="L882" s="72" t="n"/>
      <c r="M882" s="6" t="n"/>
      <c r="N882" s="6" t="n"/>
      <c r="O882" s="6" t="n"/>
      <c r="P882" s="73" t="n"/>
    </row>
    <row r="883" ht="15.75" customHeight="1" s="271">
      <c r="A883" s="1" t="n"/>
      <c r="B883" s="14" t="n"/>
      <c r="C883" s="6" t="n"/>
      <c r="D883" s="72" t="n"/>
      <c r="E883" s="6" t="n"/>
      <c r="F883" s="72" t="n"/>
      <c r="G883" s="6" t="n"/>
      <c r="H883" s="6" t="n"/>
      <c r="I883" s="6" t="n"/>
      <c r="J883" s="6" t="n"/>
      <c r="K883" s="6" t="n"/>
      <c r="L883" s="72" t="n"/>
      <c r="M883" s="6" t="n"/>
      <c r="N883" s="6" t="n"/>
      <c r="O883" s="6" t="n"/>
      <c r="P883" s="73" t="n"/>
    </row>
    <row r="884" ht="15.75" customHeight="1" s="271">
      <c r="A884" s="1" t="n"/>
      <c r="B884" s="14" t="n"/>
      <c r="C884" s="6" t="n"/>
      <c r="D884" s="72" t="n"/>
      <c r="E884" s="6" t="n"/>
      <c r="F884" s="72" t="n"/>
      <c r="G884" s="6" t="n"/>
      <c r="H884" s="6" t="n"/>
      <c r="I884" s="6" t="n"/>
      <c r="J884" s="6" t="n"/>
      <c r="K884" s="6" t="n"/>
      <c r="L884" s="72" t="n"/>
      <c r="M884" s="6" t="n"/>
      <c r="N884" s="6" t="n"/>
      <c r="O884" s="6" t="n"/>
      <c r="P884" s="73" t="n"/>
    </row>
    <row r="885" ht="15.75" customHeight="1" s="271">
      <c r="A885" s="1" t="n"/>
      <c r="B885" s="14" t="n"/>
      <c r="C885" s="6" t="n"/>
      <c r="D885" s="72" t="n"/>
      <c r="E885" s="6" t="n"/>
      <c r="F885" s="72" t="n"/>
      <c r="G885" s="6" t="n"/>
      <c r="H885" s="6" t="n"/>
      <c r="I885" s="6" t="n"/>
      <c r="J885" s="6" t="n"/>
      <c r="K885" s="6" t="n"/>
      <c r="L885" s="72" t="n"/>
      <c r="M885" s="6" t="n"/>
      <c r="N885" s="6" t="n"/>
      <c r="O885" s="6" t="n"/>
      <c r="P885" s="73" t="n"/>
    </row>
    <row r="886" ht="15.75" customHeight="1" s="271">
      <c r="A886" s="1" t="n"/>
      <c r="B886" s="14" t="n"/>
      <c r="C886" s="6" t="n"/>
      <c r="D886" s="72" t="n"/>
      <c r="E886" s="6" t="n"/>
      <c r="F886" s="72" t="n"/>
      <c r="G886" s="6" t="n"/>
      <c r="H886" s="6" t="n"/>
      <c r="I886" s="6" t="n"/>
      <c r="J886" s="6" t="n"/>
      <c r="K886" s="6" t="n"/>
      <c r="L886" s="72" t="n"/>
      <c r="M886" s="6" t="n"/>
      <c r="N886" s="6" t="n"/>
      <c r="O886" s="6" t="n"/>
      <c r="P886" s="73" t="n"/>
    </row>
    <row r="887" ht="15.75" customHeight="1" s="271">
      <c r="A887" s="1" t="n"/>
      <c r="B887" s="14" t="n"/>
      <c r="C887" s="6" t="n"/>
      <c r="D887" s="72" t="n"/>
      <c r="E887" s="6" t="n"/>
      <c r="F887" s="72" t="n"/>
      <c r="G887" s="6" t="n"/>
      <c r="H887" s="6" t="n"/>
      <c r="I887" s="6" t="n"/>
      <c r="J887" s="6" t="n"/>
      <c r="K887" s="6" t="n"/>
      <c r="L887" s="72" t="n"/>
      <c r="M887" s="6" t="n"/>
      <c r="N887" s="6" t="n"/>
      <c r="O887" s="6" t="n"/>
      <c r="P887" s="73" t="n"/>
    </row>
    <row r="888" ht="15.75" customHeight="1" s="271">
      <c r="A888" s="1" t="n"/>
      <c r="B888" s="14" t="n"/>
      <c r="C888" s="6" t="n"/>
      <c r="D888" s="72" t="n"/>
      <c r="E888" s="6" t="n"/>
      <c r="F888" s="72" t="n"/>
      <c r="G888" s="6" t="n"/>
      <c r="H888" s="6" t="n"/>
      <c r="I888" s="6" t="n"/>
      <c r="J888" s="6" t="n"/>
      <c r="K888" s="6" t="n"/>
      <c r="L888" s="72" t="n"/>
      <c r="M888" s="6" t="n"/>
      <c r="N888" s="6" t="n"/>
      <c r="O888" s="6" t="n"/>
      <c r="P888" s="73" t="n"/>
    </row>
    <row r="889" ht="15.75" customHeight="1" s="271">
      <c r="A889" s="1" t="n"/>
      <c r="B889" s="14" t="n"/>
      <c r="C889" s="6" t="n"/>
      <c r="D889" s="72" t="n"/>
      <c r="E889" s="6" t="n"/>
      <c r="F889" s="72" t="n"/>
      <c r="G889" s="6" t="n"/>
      <c r="H889" s="6" t="n"/>
      <c r="I889" s="6" t="n"/>
      <c r="J889" s="6" t="n"/>
      <c r="K889" s="6" t="n"/>
      <c r="L889" s="72" t="n"/>
      <c r="M889" s="6" t="n"/>
      <c r="N889" s="6" t="n"/>
      <c r="O889" s="6" t="n"/>
      <c r="P889" s="73" t="n"/>
    </row>
    <row r="890" ht="15.75" customHeight="1" s="271">
      <c r="A890" s="1" t="n"/>
      <c r="B890" s="14" t="n"/>
      <c r="C890" s="6" t="n"/>
      <c r="D890" s="72" t="n"/>
      <c r="E890" s="6" t="n"/>
      <c r="F890" s="72" t="n"/>
      <c r="G890" s="6" t="n"/>
      <c r="H890" s="6" t="n"/>
      <c r="I890" s="6" t="n"/>
      <c r="J890" s="6" t="n"/>
      <c r="K890" s="6" t="n"/>
      <c r="L890" s="72" t="n"/>
      <c r="M890" s="6" t="n"/>
      <c r="N890" s="6" t="n"/>
      <c r="O890" s="6" t="n"/>
      <c r="P890" s="73" t="n"/>
    </row>
    <row r="891" ht="15.75" customHeight="1" s="271">
      <c r="A891" s="1" t="n"/>
      <c r="B891" s="14" t="n"/>
      <c r="C891" s="6" t="n"/>
      <c r="D891" s="72" t="n"/>
      <c r="E891" s="6" t="n"/>
      <c r="F891" s="72" t="n"/>
      <c r="G891" s="6" t="n"/>
      <c r="H891" s="6" t="n"/>
      <c r="I891" s="6" t="n"/>
      <c r="J891" s="6" t="n"/>
      <c r="K891" s="6" t="n"/>
      <c r="L891" s="72" t="n"/>
      <c r="M891" s="6" t="n"/>
      <c r="N891" s="6" t="n"/>
      <c r="O891" s="6" t="n"/>
      <c r="P891" s="73" t="n"/>
    </row>
    <row r="892" ht="15.75" customHeight="1" s="271">
      <c r="A892" s="1" t="n"/>
      <c r="B892" s="14" t="n"/>
      <c r="C892" s="6" t="n"/>
      <c r="D892" s="72" t="n"/>
      <c r="E892" s="6" t="n"/>
      <c r="F892" s="72" t="n"/>
      <c r="G892" s="6" t="n"/>
      <c r="H892" s="6" t="n"/>
      <c r="I892" s="6" t="n"/>
      <c r="J892" s="6" t="n"/>
      <c r="K892" s="6" t="n"/>
      <c r="L892" s="72" t="n"/>
      <c r="M892" s="6" t="n"/>
      <c r="N892" s="6" t="n"/>
      <c r="O892" s="6" t="n"/>
      <c r="P892" s="73" t="n"/>
    </row>
    <row r="893" ht="15.75" customHeight="1" s="271">
      <c r="A893" s="1" t="n"/>
      <c r="B893" s="14" t="n"/>
      <c r="C893" s="6" t="n"/>
      <c r="D893" s="72" t="n"/>
      <c r="E893" s="6" t="n"/>
      <c r="F893" s="72" t="n"/>
      <c r="G893" s="6" t="n"/>
      <c r="H893" s="6" t="n"/>
      <c r="I893" s="6" t="n"/>
      <c r="J893" s="6" t="n"/>
      <c r="K893" s="6" t="n"/>
      <c r="L893" s="72" t="n"/>
      <c r="M893" s="6" t="n"/>
      <c r="N893" s="6" t="n"/>
      <c r="O893" s="6" t="n"/>
      <c r="P893" s="73" t="n"/>
    </row>
    <row r="894" ht="15.75" customHeight="1" s="271">
      <c r="A894" s="1" t="n"/>
      <c r="B894" s="14" t="n"/>
      <c r="C894" s="6" t="n"/>
      <c r="D894" s="72" t="n"/>
      <c r="E894" s="6" t="n"/>
      <c r="F894" s="72" t="n"/>
      <c r="G894" s="6" t="n"/>
      <c r="H894" s="6" t="n"/>
      <c r="I894" s="6" t="n"/>
      <c r="J894" s="6" t="n"/>
      <c r="K894" s="6" t="n"/>
      <c r="L894" s="72" t="n"/>
      <c r="M894" s="6" t="n"/>
      <c r="N894" s="6" t="n"/>
      <c r="O894" s="6" t="n"/>
      <c r="P894" s="73" t="n"/>
    </row>
    <row r="895" ht="15.75" customHeight="1" s="271">
      <c r="A895" s="1" t="n"/>
      <c r="B895" s="14" t="n"/>
      <c r="C895" s="6" t="n"/>
      <c r="D895" s="72" t="n"/>
      <c r="E895" s="6" t="n"/>
      <c r="F895" s="72" t="n"/>
      <c r="G895" s="6" t="n"/>
      <c r="H895" s="6" t="n"/>
      <c r="I895" s="6" t="n"/>
      <c r="J895" s="6" t="n"/>
      <c r="K895" s="6" t="n"/>
      <c r="L895" s="72" t="n"/>
      <c r="M895" s="6" t="n"/>
      <c r="N895" s="6" t="n"/>
      <c r="O895" s="6" t="n"/>
      <c r="P895" s="73" t="n"/>
    </row>
    <row r="896" ht="15.75" customHeight="1" s="271">
      <c r="A896" s="1" t="n"/>
      <c r="B896" s="14" t="n"/>
      <c r="C896" s="6" t="n"/>
      <c r="D896" s="72" t="n"/>
      <c r="E896" s="6" t="n"/>
      <c r="F896" s="72" t="n"/>
      <c r="G896" s="6" t="n"/>
      <c r="H896" s="6" t="n"/>
      <c r="I896" s="6" t="n"/>
      <c r="J896" s="6" t="n"/>
      <c r="K896" s="6" t="n"/>
      <c r="L896" s="72" t="n"/>
      <c r="M896" s="6" t="n"/>
      <c r="N896" s="6" t="n"/>
      <c r="O896" s="6" t="n"/>
      <c r="P896" s="73" t="n"/>
    </row>
    <row r="897" ht="15.75" customHeight="1" s="271">
      <c r="A897" s="1" t="n"/>
      <c r="B897" s="14" t="n"/>
      <c r="C897" s="6" t="n"/>
      <c r="D897" s="72" t="n"/>
      <c r="E897" s="6" t="n"/>
      <c r="F897" s="72" t="n"/>
      <c r="G897" s="6" t="n"/>
      <c r="H897" s="6" t="n"/>
      <c r="I897" s="6" t="n"/>
      <c r="J897" s="6" t="n"/>
      <c r="K897" s="6" t="n"/>
      <c r="L897" s="72" t="n"/>
      <c r="M897" s="6" t="n"/>
      <c r="N897" s="6" t="n"/>
      <c r="O897" s="6" t="n"/>
      <c r="P897" s="73" t="n"/>
    </row>
    <row r="898" ht="15.75" customHeight="1" s="271">
      <c r="A898" s="1" t="n"/>
      <c r="B898" s="14" t="n"/>
      <c r="C898" s="6" t="n"/>
      <c r="D898" s="72" t="n"/>
      <c r="E898" s="6" t="n"/>
      <c r="F898" s="72" t="n"/>
      <c r="G898" s="6" t="n"/>
      <c r="H898" s="6" t="n"/>
      <c r="I898" s="6" t="n"/>
      <c r="J898" s="6" t="n"/>
      <c r="K898" s="6" t="n"/>
      <c r="L898" s="72" t="n"/>
      <c r="M898" s="6" t="n"/>
      <c r="N898" s="6" t="n"/>
      <c r="O898" s="6" t="n"/>
      <c r="P898" s="73" t="n"/>
    </row>
    <row r="899" ht="15.75" customHeight="1" s="271">
      <c r="A899" s="1" t="n"/>
      <c r="B899" s="14" t="n"/>
      <c r="C899" s="6" t="n"/>
      <c r="D899" s="72" t="n"/>
      <c r="E899" s="6" t="n"/>
      <c r="F899" s="72" t="n"/>
      <c r="G899" s="6" t="n"/>
      <c r="H899" s="6" t="n"/>
      <c r="I899" s="6" t="n"/>
      <c r="J899" s="6" t="n"/>
      <c r="K899" s="6" t="n"/>
      <c r="L899" s="72" t="n"/>
      <c r="M899" s="6" t="n"/>
      <c r="N899" s="6" t="n"/>
      <c r="O899" s="6" t="n"/>
      <c r="P899" s="73" t="n"/>
    </row>
    <row r="900" ht="15.75" customHeight="1" s="271">
      <c r="A900" s="1" t="n"/>
      <c r="B900" s="14" t="n"/>
      <c r="C900" s="6" t="n"/>
      <c r="D900" s="72" t="n"/>
      <c r="E900" s="6" t="n"/>
      <c r="F900" s="72" t="n"/>
      <c r="G900" s="6" t="n"/>
      <c r="H900" s="6" t="n"/>
      <c r="I900" s="6" t="n"/>
      <c r="J900" s="6" t="n"/>
      <c r="K900" s="6" t="n"/>
      <c r="L900" s="72" t="n"/>
      <c r="M900" s="6" t="n"/>
      <c r="N900" s="6" t="n"/>
      <c r="O900" s="6" t="n"/>
      <c r="P900" s="73" t="n"/>
    </row>
    <row r="901" ht="15.75" customHeight="1" s="271">
      <c r="A901" s="1" t="n"/>
      <c r="B901" s="14" t="n"/>
      <c r="C901" s="6" t="n"/>
      <c r="D901" s="72" t="n"/>
      <c r="E901" s="6" t="n"/>
      <c r="F901" s="72" t="n"/>
      <c r="G901" s="6" t="n"/>
      <c r="H901" s="6" t="n"/>
      <c r="I901" s="6" t="n"/>
      <c r="J901" s="6" t="n"/>
      <c r="K901" s="6" t="n"/>
      <c r="L901" s="72" t="n"/>
      <c r="M901" s="6" t="n"/>
      <c r="N901" s="6" t="n"/>
      <c r="O901" s="6" t="n"/>
      <c r="P901" s="73" t="n"/>
    </row>
    <row r="902" ht="15.75" customHeight="1" s="271">
      <c r="A902" s="1" t="n"/>
      <c r="B902" s="14" t="n"/>
      <c r="C902" s="6" t="n"/>
      <c r="D902" s="72" t="n"/>
      <c r="E902" s="6" t="n"/>
      <c r="F902" s="72" t="n"/>
      <c r="G902" s="6" t="n"/>
      <c r="H902" s="6" t="n"/>
      <c r="I902" s="6" t="n"/>
      <c r="J902" s="6" t="n"/>
      <c r="K902" s="6" t="n"/>
      <c r="L902" s="72" t="n"/>
      <c r="M902" s="6" t="n"/>
      <c r="N902" s="6" t="n"/>
      <c r="O902" s="6" t="n"/>
      <c r="P902" s="73" t="n"/>
    </row>
    <row r="903" ht="15.75" customHeight="1" s="271">
      <c r="A903" s="1" t="n"/>
      <c r="B903" s="14" t="n"/>
      <c r="C903" s="6" t="n"/>
      <c r="D903" s="72" t="n"/>
      <c r="E903" s="6" t="n"/>
      <c r="F903" s="72" t="n"/>
      <c r="G903" s="6" t="n"/>
      <c r="H903" s="6" t="n"/>
      <c r="I903" s="6" t="n"/>
      <c r="J903" s="6" t="n"/>
      <c r="K903" s="6" t="n"/>
      <c r="L903" s="72" t="n"/>
      <c r="M903" s="6" t="n"/>
      <c r="N903" s="6" t="n"/>
      <c r="O903" s="6" t="n"/>
      <c r="P903" s="73" t="n"/>
    </row>
    <row r="904" ht="15.75" customHeight="1" s="271">
      <c r="A904" s="1" t="n"/>
      <c r="B904" s="14" t="n"/>
      <c r="C904" s="6" t="n"/>
      <c r="D904" s="72" t="n"/>
      <c r="E904" s="6" t="n"/>
      <c r="F904" s="72" t="n"/>
      <c r="G904" s="6" t="n"/>
      <c r="H904" s="6" t="n"/>
      <c r="I904" s="6" t="n"/>
      <c r="J904" s="6" t="n"/>
      <c r="K904" s="6" t="n"/>
      <c r="L904" s="72" t="n"/>
      <c r="M904" s="6" t="n"/>
      <c r="N904" s="6" t="n"/>
      <c r="O904" s="6" t="n"/>
      <c r="P904" s="73" t="n"/>
    </row>
    <row r="905" ht="15.75" customHeight="1" s="271">
      <c r="A905" s="1" t="n"/>
      <c r="B905" s="14" t="n"/>
      <c r="C905" s="6" t="n"/>
      <c r="D905" s="72" t="n"/>
      <c r="E905" s="6" t="n"/>
      <c r="F905" s="72" t="n"/>
      <c r="G905" s="6" t="n"/>
      <c r="H905" s="6" t="n"/>
      <c r="I905" s="6" t="n"/>
      <c r="J905" s="6" t="n"/>
      <c r="K905" s="6" t="n"/>
      <c r="L905" s="72" t="n"/>
      <c r="M905" s="6" t="n"/>
      <c r="N905" s="6" t="n"/>
      <c r="O905" s="6" t="n"/>
      <c r="P905" s="73" t="n"/>
    </row>
    <row r="906" ht="15.75" customHeight="1" s="271">
      <c r="A906" s="1" t="n"/>
      <c r="B906" s="14" t="n"/>
      <c r="C906" s="6" t="n"/>
      <c r="D906" s="72" t="n"/>
      <c r="E906" s="6" t="n"/>
      <c r="F906" s="72" t="n"/>
      <c r="G906" s="6" t="n"/>
      <c r="H906" s="6" t="n"/>
      <c r="I906" s="6" t="n"/>
      <c r="J906" s="6" t="n"/>
      <c r="K906" s="6" t="n"/>
      <c r="L906" s="72" t="n"/>
      <c r="M906" s="6" t="n"/>
      <c r="N906" s="6" t="n"/>
      <c r="O906" s="6" t="n"/>
      <c r="P906" s="73" t="n"/>
    </row>
    <row r="907" ht="15.75" customHeight="1" s="271">
      <c r="A907" s="1" t="n"/>
      <c r="B907" s="14" t="n"/>
      <c r="C907" s="6" t="n"/>
      <c r="D907" s="72" t="n"/>
      <c r="E907" s="6" t="n"/>
      <c r="F907" s="72" t="n"/>
      <c r="G907" s="6" t="n"/>
      <c r="H907" s="6" t="n"/>
      <c r="I907" s="6" t="n"/>
      <c r="J907" s="6" t="n"/>
      <c r="K907" s="6" t="n"/>
      <c r="L907" s="72" t="n"/>
      <c r="M907" s="6" t="n"/>
      <c r="N907" s="6" t="n"/>
      <c r="O907" s="6" t="n"/>
      <c r="P907" s="73" t="n"/>
    </row>
    <row r="908" ht="15.75" customHeight="1" s="271">
      <c r="A908" s="1" t="n"/>
      <c r="B908" s="14" t="n"/>
      <c r="C908" s="6" t="n"/>
      <c r="D908" s="72" t="n"/>
      <c r="E908" s="6" t="n"/>
      <c r="F908" s="72" t="n"/>
      <c r="G908" s="6" t="n"/>
      <c r="H908" s="6" t="n"/>
      <c r="I908" s="6" t="n"/>
      <c r="J908" s="6" t="n"/>
      <c r="K908" s="6" t="n"/>
      <c r="L908" s="72" t="n"/>
      <c r="M908" s="6" t="n"/>
      <c r="N908" s="6" t="n"/>
      <c r="O908" s="6" t="n"/>
      <c r="P908" s="73" t="n"/>
    </row>
    <row r="909" ht="15.75" customHeight="1" s="271">
      <c r="A909" s="1" t="n"/>
      <c r="B909" s="14" t="n"/>
      <c r="C909" s="6" t="n"/>
      <c r="D909" s="72" t="n"/>
      <c r="E909" s="6" t="n"/>
      <c r="F909" s="72" t="n"/>
      <c r="G909" s="6" t="n"/>
      <c r="H909" s="6" t="n"/>
      <c r="I909" s="6" t="n"/>
      <c r="J909" s="6" t="n"/>
      <c r="K909" s="6" t="n"/>
      <c r="L909" s="72" t="n"/>
      <c r="M909" s="6" t="n"/>
      <c r="N909" s="6" t="n"/>
      <c r="O909" s="6" t="n"/>
      <c r="P909" s="73" t="n"/>
    </row>
    <row r="910" ht="15.75" customHeight="1" s="271">
      <c r="A910" s="1" t="n"/>
      <c r="B910" s="14" t="n"/>
      <c r="C910" s="6" t="n"/>
      <c r="D910" s="72" t="n"/>
      <c r="E910" s="6" t="n"/>
      <c r="F910" s="72" t="n"/>
      <c r="G910" s="6" t="n"/>
      <c r="H910" s="6" t="n"/>
      <c r="I910" s="6" t="n"/>
      <c r="J910" s="6" t="n"/>
      <c r="K910" s="6" t="n"/>
      <c r="L910" s="72" t="n"/>
      <c r="M910" s="6" t="n"/>
      <c r="N910" s="6" t="n"/>
      <c r="O910" s="6" t="n"/>
      <c r="P910" s="73" t="n"/>
    </row>
    <row r="911" ht="15.75" customHeight="1" s="271">
      <c r="A911" s="1" t="n"/>
      <c r="B911" s="14" t="n"/>
      <c r="C911" s="6" t="n"/>
      <c r="D911" s="72" t="n"/>
      <c r="E911" s="6" t="n"/>
      <c r="F911" s="72" t="n"/>
      <c r="G911" s="6" t="n"/>
      <c r="H911" s="6" t="n"/>
      <c r="I911" s="6" t="n"/>
      <c r="J911" s="6" t="n"/>
      <c r="K911" s="6" t="n"/>
      <c r="L911" s="72" t="n"/>
      <c r="M911" s="6" t="n"/>
      <c r="N911" s="6" t="n"/>
      <c r="O911" s="6" t="n"/>
      <c r="P911" s="73" t="n"/>
    </row>
    <row r="912" ht="15.75" customHeight="1" s="271">
      <c r="A912" s="1" t="n"/>
      <c r="B912" s="14" t="n"/>
      <c r="C912" s="6" t="n"/>
      <c r="D912" s="72" t="n"/>
      <c r="E912" s="6" t="n"/>
      <c r="F912" s="72" t="n"/>
      <c r="G912" s="6" t="n"/>
      <c r="H912" s="6" t="n"/>
      <c r="I912" s="6" t="n"/>
      <c r="J912" s="6" t="n"/>
      <c r="K912" s="6" t="n"/>
      <c r="L912" s="72" t="n"/>
      <c r="M912" s="6" t="n"/>
      <c r="N912" s="6" t="n"/>
      <c r="O912" s="6" t="n"/>
      <c r="P912" s="73" t="n"/>
    </row>
    <row r="913" ht="15.75" customHeight="1" s="271">
      <c r="A913" s="1" t="n"/>
      <c r="B913" s="14" t="n"/>
      <c r="C913" s="6" t="n"/>
      <c r="D913" s="72" t="n"/>
      <c r="E913" s="6" t="n"/>
      <c r="F913" s="72" t="n"/>
      <c r="G913" s="6" t="n"/>
      <c r="H913" s="6" t="n"/>
      <c r="I913" s="6" t="n"/>
      <c r="J913" s="6" t="n"/>
      <c r="K913" s="6" t="n"/>
      <c r="L913" s="72" t="n"/>
      <c r="M913" s="6" t="n"/>
      <c r="N913" s="6" t="n"/>
      <c r="O913" s="6" t="n"/>
      <c r="P913" s="73" t="n"/>
    </row>
    <row r="914" ht="15.75" customHeight="1" s="271">
      <c r="A914" s="1" t="n"/>
      <c r="B914" s="14" t="n"/>
      <c r="C914" s="6" t="n"/>
      <c r="D914" s="72" t="n"/>
      <c r="E914" s="6" t="n"/>
      <c r="F914" s="72" t="n"/>
      <c r="G914" s="6" t="n"/>
      <c r="H914" s="6" t="n"/>
      <c r="I914" s="6" t="n"/>
      <c r="J914" s="6" t="n"/>
      <c r="K914" s="6" t="n"/>
      <c r="L914" s="72" t="n"/>
      <c r="M914" s="6" t="n"/>
      <c r="N914" s="6" t="n"/>
      <c r="O914" s="6" t="n"/>
      <c r="P914" s="73" t="n"/>
    </row>
    <row r="915" ht="15.75" customHeight="1" s="271">
      <c r="A915" s="1" t="n"/>
      <c r="B915" s="14" t="n"/>
      <c r="C915" s="6" t="n"/>
      <c r="D915" s="72" t="n"/>
      <c r="E915" s="6" t="n"/>
      <c r="F915" s="72" t="n"/>
      <c r="G915" s="6" t="n"/>
      <c r="H915" s="6" t="n"/>
      <c r="I915" s="6" t="n"/>
      <c r="J915" s="6" t="n"/>
      <c r="K915" s="6" t="n"/>
      <c r="L915" s="72" t="n"/>
      <c r="M915" s="6" t="n"/>
      <c r="N915" s="6" t="n"/>
      <c r="O915" s="6" t="n"/>
      <c r="P915" s="73" t="n"/>
    </row>
    <row r="916" ht="15.75" customHeight="1" s="271">
      <c r="A916" s="1" t="n"/>
      <c r="B916" s="14" t="n"/>
      <c r="C916" s="6" t="n"/>
      <c r="D916" s="72" t="n"/>
      <c r="E916" s="6" t="n"/>
      <c r="F916" s="72" t="n"/>
      <c r="G916" s="6" t="n"/>
      <c r="H916" s="6" t="n"/>
      <c r="I916" s="6" t="n"/>
      <c r="J916" s="6" t="n"/>
      <c r="K916" s="6" t="n"/>
      <c r="L916" s="72" t="n"/>
      <c r="M916" s="6" t="n"/>
      <c r="N916" s="6" t="n"/>
      <c r="O916" s="6" t="n"/>
      <c r="P916" s="73" t="n"/>
    </row>
    <row r="917" ht="15.75" customHeight="1" s="271">
      <c r="A917" s="1" t="n"/>
      <c r="B917" s="14" t="n"/>
      <c r="C917" s="6" t="n"/>
      <c r="D917" s="72" t="n"/>
      <c r="E917" s="6" t="n"/>
      <c r="F917" s="72" t="n"/>
      <c r="G917" s="6" t="n"/>
      <c r="H917" s="6" t="n"/>
      <c r="I917" s="6" t="n"/>
      <c r="J917" s="6" t="n"/>
      <c r="K917" s="6" t="n"/>
      <c r="L917" s="72" t="n"/>
      <c r="M917" s="6" t="n"/>
      <c r="N917" s="6" t="n"/>
      <c r="O917" s="6" t="n"/>
      <c r="P917" s="73" t="n"/>
    </row>
    <row r="918" ht="15.75" customHeight="1" s="271">
      <c r="A918" s="1" t="n"/>
      <c r="B918" s="14" t="n"/>
      <c r="C918" s="6" t="n"/>
      <c r="D918" s="72" t="n"/>
      <c r="E918" s="6" t="n"/>
      <c r="F918" s="72" t="n"/>
      <c r="G918" s="6" t="n"/>
      <c r="H918" s="6" t="n"/>
      <c r="I918" s="6" t="n"/>
      <c r="J918" s="6" t="n"/>
      <c r="K918" s="6" t="n"/>
      <c r="L918" s="72" t="n"/>
      <c r="M918" s="6" t="n"/>
      <c r="N918" s="6" t="n"/>
      <c r="O918" s="6" t="n"/>
      <c r="P918" s="73" t="n"/>
    </row>
    <row r="919" ht="15.75" customHeight="1" s="271">
      <c r="A919" s="1" t="n"/>
      <c r="B919" s="14" t="n"/>
      <c r="C919" s="6" t="n"/>
      <c r="D919" s="72" t="n"/>
      <c r="E919" s="6" t="n"/>
      <c r="F919" s="72" t="n"/>
      <c r="G919" s="6" t="n"/>
      <c r="H919" s="6" t="n"/>
      <c r="I919" s="6" t="n"/>
      <c r="J919" s="6" t="n"/>
      <c r="K919" s="6" t="n"/>
      <c r="L919" s="72" t="n"/>
      <c r="M919" s="6" t="n"/>
      <c r="N919" s="6" t="n"/>
      <c r="O919" s="6" t="n"/>
      <c r="P919" s="73" t="n"/>
    </row>
    <row r="920" ht="15.75" customHeight="1" s="271">
      <c r="A920" s="1" t="n"/>
      <c r="B920" s="14" t="n"/>
      <c r="C920" s="6" t="n"/>
      <c r="D920" s="72" t="n"/>
      <c r="E920" s="6" t="n"/>
      <c r="F920" s="72" t="n"/>
      <c r="G920" s="6" t="n"/>
      <c r="H920" s="6" t="n"/>
      <c r="I920" s="6" t="n"/>
      <c r="J920" s="6" t="n"/>
      <c r="K920" s="6" t="n"/>
      <c r="L920" s="72" t="n"/>
      <c r="M920" s="6" t="n"/>
      <c r="N920" s="6" t="n"/>
      <c r="O920" s="6" t="n"/>
      <c r="P920" s="73" t="n"/>
    </row>
    <row r="921" ht="15.75" customHeight="1" s="271">
      <c r="A921" s="1" t="n"/>
      <c r="B921" s="14" t="n"/>
      <c r="C921" s="6" t="n"/>
      <c r="D921" s="72" t="n"/>
      <c r="E921" s="6" t="n"/>
      <c r="F921" s="72" t="n"/>
      <c r="G921" s="6" t="n"/>
      <c r="H921" s="6" t="n"/>
      <c r="I921" s="6" t="n"/>
      <c r="J921" s="6" t="n"/>
      <c r="K921" s="6" t="n"/>
      <c r="L921" s="72" t="n"/>
      <c r="M921" s="6" t="n"/>
      <c r="N921" s="6" t="n"/>
      <c r="O921" s="6" t="n"/>
      <c r="P921" s="73" t="n"/>
    </row>
    <row r="922" ht="15.75" customHeight="1" s="271">
      <c r="A922" s="1" t="n"/>
      <c r="B922" s="14" t="n"/>
      <c r="C922" s="6" t="n"/>
      <c r="D922" s="72" t="n"/>
      <c r="E922" s="6" t="n"/>
      <c r="F922" s="72" t="n"/>
      <c r="G922" s="6" t="n"/>
      <c r="H922" s="6" t="n"/>
      <c r="I922" s="6" t="n"/>
      <c r="J922" s="6" t="n"/>
      <c r="K922" s="6" t="n"/>
      <c r="L922" s="72" t="n"/>
      <c r="M922" s="6" t="n"/>
      <c r="N922" s="6" t="n"/>
      <c r="O922" s="6" t="n"/>
      <c r="P922" s="73" t="n"/>
    </row>
    <row r="923" ht="15.75" customHeight="1" s="271">
      <c r="A923" s="1" t="n"/>
      <c r="B923" s="14" t="n"/>
      <c r="C923" s="6" t="n"/>
      <c r="D923" s="72" t="n"/>
      <c r="E923" s="6" t="n"/>
      <c r="F923" s="72" t="n"/>
      <c r="G923" s="6" t="n"/>
      <c r="H923" s="6" t="n"/>
      <c r="I923" s="6" t="n"/>
      <c r="J923" s="6" t="n"/>
      <c r="K923" s="6" t="n"/>
      <c r="L923" s="72" t="n"/>
      <c r="M923" s="6" t="n"/>
      <c r="N923" s="6" t="n"/>
      <c r="O923" s="6" t="n"/>
      <c r="P923" s="73" t="n"/>
    </row>
    <row r="924" ht="15.75" customHeight="1" s="271">
      <c r="A924" s="1" t="n"/>
      <c r="B924" s="14" t="n"/>
      <c r="C924" s="6" t="n"/>
      <c r="D924" s="72" t="n"/>
      <c r="E924" s="6" t="n"/>
      <c r="F924" s="72" t="n"/>
      <c r="G924" s="6" t="n"/>
      <c r="H924" s="6" t="n"/>
      <c r="I924" s="6" t="n"/>
      <c r="J924" s="6" t="n"/>
      <c r="K924" s="6" t="n"/>
      <c r="L924" s="72" t="n"/>
      <c r="M924" s="6" t="n"/>
      <c r="N924" s="6" t="n"/>
      <c r="O924" s="6" t="n"/>
      <c r="P924" s="73" t="n"/>
    </row>
    <row r="925" ht="15.75" customHeight="1" s="271">
      <c r="A925" s="1" t="n"/>
      <c r="B925" s="14" t="n"/>
      <c r="C925" s="6" t="n"/>
      <c r="D925" s="72" t="n"/>
      <c r="E925" s="6" t="n"/>
      <c r="F925" s="72" t="n"/>
      <c r="G925" s="6" t="n"/>
      <c r="H925" s="6" t="n"/>
      <c r="I925" s="6" t="n"/>
      <c r="J925" s="6" t="n"/>
      <c r="K925" s="6" t="n"/>
      <c r="L925" s="72" t="n"/>
      <c r="M925" s="6" t="n"/>
      <c r="N925" s="6" t="n"/>
      <c r="O925" s="6" t="n"/>
      <c r="P925" s="73" t="n"/>
    </row>
    <row r="926" ht="15.75" customHeight="1" s="271">
      <c r="A926" s="1" t="n"/>
      <c r="B926" s="14" t="n"/>
      <c r="C926" s="6" t="n"/>
      <c r="D926" s="72" t="n"/>
      <c r="E926" s="6" t="n"/>
      <c r="F926" s="72" t="n"/>
      <c r="G926" s="6" t="n"/>
      <c r="H926" s="6" t="n"/>
      <c r="I926" s="6" t="n"/>
      <c r="J926" s="6" t="n"/>
      <c r="K926" s="6" t="n"/>
      <c r="L926" s="72" t="n"/>
      <c r="M926" s="6" t="n"/>
      <c r="N926" s="6" t="n"/>
      <c r="O926" s="6" t="n"/>
      <c r="P926" s="73" t="n"/>
    </row>
    <row r="927" ht="15.75" customHeight="1" s="271">
      <c r="A927" s="1" t="n"/>
      <c r="B927" s="14" t="n"/>
      <c r="C927" s="6" t="n"/>
      <c r="D927" s="72" t="n"/>
      <c r="E927" s="6" t="n"/>
      <c r="F927" s="72" t="n"/>
      <c r="G927" s="6" t="n"/>
      <c r="H927" s="6" t="n"/>
      <c r="I927" s="6" t="n"/>
      <c r="J927" s="6" t="n"/>
      <c r="K927" s="6" t="n"/>
      <c r="L927" s="72" t="n"/>
      <c r="M927" s="6" t="n"/>
      <c r="N927" s="6" t="n"/>
      <c r="O927" s="6" t="n"/>
      <c r="P927" s="73" t="n"/>
    </row>
    <row r="928" ht="15.75" customHeight="1" s="271">
      <c r="A928" s="1" t="n"/>
      <c r="B928" s="14" t="n"/>
      <c r="C928" s="6" t="n"/>
      <c r="D928" s="72" t="n"/>
      <c r="E928" s="6" t="n"/>
      <c r="F928" s="72" t="n"/>
      <c r="G928" s="6" t="n"/>
      <c r="H928" s="6" t="n"/>
      <c r="I928" s="6" t="n"/>
      <c r="J928" s="6" t="n"/>
      <c r="K928" s="6" t="n"/>
      <c r="L928" s="72" t="n"/>
      <c r="M928" s="6" t="n"/>
      <c r="N928" s="6" t="n"/>
      <c r="O928" s="6" t="n"/>
      <c r="P928" s="73" t="n"/>
    </row>
    <row r="929" ht="15.75" customHeight="1" s="271">
      <c r="A929" s="1" t="n"/>
      <c r="B929" s="14" t="n"/>
      <c r="C929" s="6" t="n"/>
      <c r="D929" s="72" t="n"/>
      <c r="E929" s="6" t="n"/>
      <c r="F929" s="72" t="n"/>
      <c r="G929" s="6" t="n"/>
      <c r="H929" s="6" t="n"/>
      <c r="I929" s="6" t="n"/>
      <c r="J929" s="6" t="n"/>
      <c r="K929" s="6" t="n"/>
      <c r="L929" s="72" t="n"/>
      <c r="M929" s="6" t="n"/>
      <c r="N929" s="6" t="n"/>
      <c r="O929" s="6" t="n"/>
      <c r="P929" s="73" t="n"/>
    </row>
    <row r="930" ht="15.75" customHeight="1" s="271">
      <c r="A930" s="1" t="n"/>
      <c r="B930" s="14" t="n"/>
      <c r="C930" s="6" t="n"/>
      <c r="D930" s="72" t="n"/>
      <c r="E930" s="6" t="n"/>
      <c r="F930" s="72" t="n"/>
      <c r="G930" s="6" t="n"/>
      <c r="H930" s="6" t="n"/>
      <c r="I930" s="6" t="n"/>
      <c r="J930" s="6" t="n"/>
      <c r="K930" s="6" t="n"/>
      <c r="L930" s="72" t="n"/>
      <c r="M930" s="6" t="n"/>
      <c r="N930" s="6" t="n"/>
      <c r="O930" s="6" t="n"/>
      <c r="P930" s="73" t="n"/>
    </row>
    <row r="931" ht="15.75" customHeight="1" s="271">
      <c r="A931" s="1" t="n"/>
      <c r="B931" s="14" t="n"/>
      <c r="C931" s="6" t="n"/>
      <c r="D931" s="72" t="n"/>
      <c r="E931" s="6" t="n"/>
      <c r="F931" s="72" t="n"/>
      <c r="G931" s="6" t="n"/>
      <c r="H931" s="6" t="n"/>
      <c r="I931" s="6" t="n"/>
      <c r="J931" s="6" t="n"/>
      <c r="K931" s="6" t="n"/>
      <c r="L931" s="72" t="n"/>
      <c r="M931" s="6" t="n"/>
      <c r="N931" s="6" t="n"/>
      <c r="O931" s="6" t="n"/>
      <c r="P931" s="73" t="n"/>
    </row>
    <row r="932" ht="15.75" customHeight="1" s="271">
      <c r="A932" s="1" t="n"/>
      <c r="B932" s="14" t="n"/>
      <c r="C932" s="6" t="n"/>
      <c r="D932" s="72" t="n"/>
      <c r="E932" s="6" t="n"/>
      <c r="F932" s="72" t="n"/>
      <c r="G932" s="6" t="n"/>
      <c r="H932" s="6" t="n"/>
      <c r="I932" s="6" t="n"/>
      <c r="J932" s="6" t="n"/>
      <c r="K932" s="6" t="n"/>
      <c r="L932" s="72" t="n"/>
      <c r="M932" s="6" t="n"/>
      <c r="N932" s="6" t="n"/>
      <c r="O932" s="6" t="n"/>
      <c r="P932" s="73" t="n"/>
    </row>
    <row r="933" ht="15.75" customHeight="1" s="271">
      <c r="A933" s="1" t="n"/>
      <c r="B933" s="14" t="n"/>
      <c r="C933" s="6" t="n"/>
      <c r="D933" s="72" t="n"/>
      <c r="E933" s="6" t="n"/>
      <c r="F933" s="72" t="n"/>
      <c r="G933" s="6" t="n"/>
      <c r="H933" s="6" t="n"/>
      <c r="I933" s="6" t="n"/>
      <c r="J933" s="6" t="n"/>
      <c r="K933" s="6" t="n"/>
      <c r="L933" s="72" t="n"/>
      <c r="M933" s="6" t="n"/>
      <c r="N933" s="6" t="n"/>
      <c r="O933" s="6" t="n"/>
      <c r="P933" s="73" t="n"/>
    </row>
    <row r="934" ht="15.75" customHeight="1" s="271">
      <c r="A934" s="1" t="n"/>
      <c r="B934" s="14" t="n"/>
      <c r="C934" s="6" t="n"/>
      <c r="D934" s="72" t="n"/>
      <c r="E934" s="6" t="n"/>
      <c r="F934" s="72" t="n"/>
      <c r="G934" s="6" t="n"/>
      <c r="H934" s="6" t="n"/>
      <c r="I934" s="6" t="n"/>
      <c r="J934" s="6" t="n"/>
      <c r="K934" s="6" t="n"/>
      <c r="L934" s="72" t="n"/>
      <c r="M934" s="6" t="n"/>
      <c r="N934" s="6" t="n"/>
      <c r="O934" s="6" t="n"/>
      <c r="P934" s="73" t="n"/>
    </row>
    <row r="935" ht="15.75" customHeight="1" s="271">
      <c r="A935" s="1" t="n"/>
      <c r="B935" s="14" t="n"/>
      <c r="C935" s="6" t="n"/>
      <c r="D935" s="72" t="n"/>
      <c r="E935" s="6" t="n"/>
      <c r="F935" s="72" t="n"/>
      <c r="G935" s="6" t="n"/>
      <c r="H935" s="6" t="n"/>
      <c r="I935" s="6" t="n"/>
      <c r="J935" s="6" t="n"/>
      <c r="K935" s="6" t="n"/>
      <c r="L935" s="72" t="n"/>
      <c r="M935" s="6" t="n"/>
      <c r="N935" s="6" t="n"/>
      <c r="O935" s="6" t="n"/>
      <c r="P935" s="73" t="n"/>
    </row>
    <row r="936" ht="15.75" customHeight="1" s="271">
      <c r="A936" s="1" t="n"/>
      <c r="B936" s="14" t="n"/>
      <c r="C936" s="6" t="n"/>
      <c r="D936" s="72" t="n"/>
      <c r="E936" s="6" t="n"/>
      <c r="F936" s="72" t="n"/>
      <c r="G936" s="6" t="n"/>
      <c r="H936" s="6" t="n"/>
      <c r="I936" s="6" t="n"/>
      <c r="J936" s="6" t="n"/>
      <c r="K936" s="6" t="n"/>
      <c r="L936" s="72" t="n"/>
      <c r="M936" s="6" t="n"/>
      <c r="N936" s="6" t="n"/>
      <c r="O936" s="6" t="n"/>
      <c r="P936" s="73" t="n"/>
    </row>
    <row r="937" ht="15.75" customHeight="1" s="271">
      <c r="A937" s="1" t="n"/>
      <c r="B937" s="14" t="n"/>
      <c r="C937" s="6" t="n"/>
      <c r="D937" s="72" t="n"/>
      <c r="E937" s="6" t="n"/>
      <c r="F937" s="72" t="n"/>
      <c r="G937" s="6" t="n"/>
      <c r="H937" s="6" t="n"/>
      <c r="I937" s="6" t="n"/>
      <c r="J937" s="6" t="n"/>
      <c r="K937" s="6" t="n"/>
      <c r="L937" s="72" t="n"/>
      <c r="M937" s="6" t="n"/>
      <c r="N937" s="6" t="n"/>
      <c r="O937" s="6" t="n"/>
      <c r="P937" s="73" t="n"/>
    </row>
    <row r="938" ht="15.75" customHeight="1" s="271">
      <c r="A938" s="1" t="n"/>
      <c r="B938" s="14" t="n"/>
      <c r="C938" s="6" t="n"/>
      <c r="D938" s="72" t="n"/>
      <c r="E938" s="6" t="n"/>
      <c r="F938" s="72" t="n"/>
      <c r="G938" s="6" t="n"/>
      <c r="H938" s="6" t="n"/>
      <c r="I938" s="6" t="n"/>
      <c r="J938" s="6" t="n"/>
      <c r="K938" s="6" t="n"/>
      <c r="L938" s="72" t="n"/>
      <c r="M938" s="6" t="n"/>
      <c r="N938" s="6" t="n"/>
      <c r="O938" s="6" t="n"/>
      <c r="P938" s="73" t="n"/>
    </row>
    <row r="939" ht="15.75" customHeight="1" s="271">
      <c r="A939" s="1" t="n"/>
      <c r="B939" s="14" t="n"/>
      <c r="C939" s="6" t="n"/>
      <c r="D939" s="72" t="n"/>
      <c r="E939" s="6" t="n"/>
      <c r="F939" s="72" t="n"/>
      <c r="G939" s="6" t="n"/>
      <c r="H939" s="6" t="n"/>
      <c r="I939" s="6" t="n"/>
      <c r="J939" s="6" t="n"/>
      <c r="K939" s="6" t="n"/>
      <c r="L939" s="72" t="n"/>
      <c r="M939" s="6" t="n"/>
      <c r="N939" s="6" t="n"/>
      <c r="O939" s="6" t="n"/>
      <c r="P939" s="73" t="n"/>
    </row>
    <row r="940" ht="15.75" customHeight="1" s="271">
      <c r="A940" s="1" t="n"/>
      <c r="B940" s="14" t="n"/>
      <c r="C940" s="6" t="n"/>
      <c r="D940" s="72" t="n"/>
      <c r="E940" s="6" t="n"/>
      <c r="F940" s="72" t="n"/>
      <c r="G940" s="6" t="n"/>
      <c r="H940" s="6" t="n"/>
      <c r="I940" s="6" t="n"/>
      <c r="J940" s="6" t="n"/>
      <c r="K940" s="6" t="n"/>
      <c r="L940" s="72" t="n"/>
      <c r="M940" s="6" t="n"/>
      <c r="N940" s="6" t="n"/>
      <c r="O940" s="6" t="n"/>
      <c r="P940" s="73" t="n"/>
    </row>
    <row r="941" ht="15.75" customHeight="1" s="271">
      <c r="A941" s="1" t="n"/>
      <c r="B941" s="14" t="n"/>
      <c r="C941" s="6" t="n"/>
      <c r="D941" s="72" t="n"/>
      <c r="E941" s="6" t="n"/>
      <c r="F941" s="72" t="n"/>
      <c r="G941" s="6" t="n"/>
      <c r="H941" s="6" t="n"/>
      <c r="I941" s="6" t="n"/>
      <c r="J941" s="6" t="n"/>
      <c r="K941" s="6" t="n"/>
      <c r="L941" s="72" t="n"/>
      <c r="M941" s="6" t="n"/>
      <c r="N941" s="6" t="n"/>
      <c r="O941" s="6" t="n"/>
      <c r="P941" s="73" t="n"/>
    </row>
    <row r="942" ht="15.75" customHeight="1" s="271">
      <c r="A942" s="1" t="n"/>
      <c r="B942" s="14" t="n"/>
      <c r="C942" s="6" t="n"/>
      <c r="D942" s="72" t="n"/>
      <c r="E942" s="6" t="n"/>
      <c r="F942" s="72" t="n"/>
      <c r="G942" s="6" t="n"/>
      <c r="H942" s="6" t="n"/>
      <c r="I942" s="6" t="n"/>
      <c r="J942" s="6" t="n"/>
      <c r="K942" s="6" t="n"/>
      <c r="L942" s="72" t="n"/>
      <c r="M942" s="6" t="n"/>
      <c r="N942" s="6" t="n"/>
      <c r="O942" s="6" t="n"/>
      <c r="P942" s="73" t="n"/>
    </row>
    <row r="943" ht="15.75" customHeight="1" s="271">
      <c r="A943" s="1" t="n"/>
      <c r="B943" s="14" t="n"/>
      <c r="C943" s="6" t="n"/>
      <c r="D943" s="72" t="n"/>
      <c r="E943" s="6" t="n"/>
      <c r="F943" s="72" t="n"/>
      <c r="G943" s="6" t="n"/>
      <c r="H943" s="6" t="n"/>
      <c r="I943" s="6" t="n"/>
      <c r="J943" s="6" t="n"/>
      <c r="K943" s="6" t="n"/>
      <c r="L943" s="72" t="n"/>
      <c r="M943" s="6" t="n"/>
      <c r="N943" s="6" t="n"/>
      <c r="O943" s="6" t="n"/>
      <c r="P943" s="73" t="n"/>
    </row>
    <row r="944" ht="15.75" customHeight="1" s="271">
      <c r="A944" s="1" t="n"/>
      <c r="B944" s="14" t="n"/>
      <c r="C944" s="6" t="n"/>
      <c r="D944" s="72" t="n"/>
      <c r="E944" s="6" t="n"/>
      <c r="F944" s="72" t="n"/>
      <c r="G944" s="6" t="n"/>
      <c r="H944" s="6" t="n"/>
      <c r="I944" s="6" t="n"/>
      <c r="J944" s="6" t="n"/>
      <c r="K944" s="6" t="n"/>
      <c r="L944" s="72" t="n"/>
      <c r="M944" s="6" t="n"/>
      <c r="N944" s="6" t="n"/>
      <c r="O944" s="6" t="n"/>
      <c r="P944" s="73" t="n"/>
    </row>
    <row r="945" ht="15.75" customHeight="1" s="271">
      <c r="A945" s="1" t="n"/>
      <c r="B945" s="14" t="n"/>
      <c r="C945" s="6" t="n"/>
      <c r="D945" s="72" t="n"/>
      <c r="E945" s="6" t="n"/>
      <c r="F945" s="72" t="n"/>
      <c r="G945" s="6" t="n"/>
      <c r="H945" s="6" t="n"/>
      <c r="I945" s="6" t="n"/>
      <c r="J945" s="6" t="n"/>
      <c r="K945" s="6" t="n"/>
      <c r="L945" s="72" t="n"/>
      <c r="M945" s="6" t="n"/>
      <c r="N945" s="6" t="n"/>
      <c r="O945" s="6" t="n"/>
      <c r="P945" s="73" t="n"/>
    </row>
    <row r="946" ht="15.75" customHeight="1" s="271">
      <c r="A946" s="1" t="n"/>
      <c r="B946" s="14" t="n"/>
      <c r="C946" s="6" t="n"/>
      <c r="D946" s="72" t="n"/>
      <c r="E946" s="6" t="n"/>
      <c r="F946" s="72" t="n"/>
      <c r="G946" s="6" t="n"/>
      <c r="H946" s="6" t="n"/>
      <c r="I946" s="6" t="n"/>
      <c r="J946" s="6" t="n"/>
      <c r="K946" s="6" t="n"/>
      <c r="L946" s="72" t="n"/>
      <c r="M946" s="6" t="n"/>
      <c r="N946" s="6" t="n"/>
      <c r="O946" s="6" t="n"/>
      <c r="P946" s="73" t="n"/>
    </row>
    <row r="947" ht="15.75" customHeight="1" s="271">
      <c r="A947" s="1" t="n"/>
      <c r="B947" s="14" t="n"/>
      <c r="C947" s="6" t="n"/>
      <c r="D947" s="72" t="n"/>
      <c r="E947" s="6" t="n"/>
      <c r="F947" s="72" t="n"/>
      <c r="G947" s="6" t="n"/>
      <c r="H947" s="6" t="n"/>
      <c r="I947" s="6" t="n"/>
      <c r="J947" s="6" t="n"/>
      <c r="K947" s="6" t="n"/>
      <c r="L947" s="72" t="n"/>
      <c r="M947" s="6" t="n"/>
      <c r="N947" s="6" t="n"/>
      <c r="O947" s="6" t="n"/>
      <c r="P947" s="73" t="n"/>
    </row>
    <row r="948" ht="15.75" customHeight="1" s="271">
      <c r="A948" s="1" t="n"/>
      <c r="B948" s="14" t="n"/>
      <c r="C948" s="6" t="n"/>
      <c r="D948" s="72" t="n"/>
      <c r="E948" s="6" t="n"/>
      <c r="F948" s="72" t="n"/>
      <c r="G948" s="6" t="n"/>
      <c r="H948" s="6" t="n"/>
      <c r="I948" s="6" t="n"/>
      <c r="J948" s="6" t="n"/>
      <c r="K948" s="6" t="n"/>
      <c r="L948" s="72" t="n"/>
      <c r="M948" s="6" t="n"/>
      <c r="N948" s="6" t="n"/>
      <c r="O948" s="6" t="n"/>
      <c r="P948" s="73" t="n"/>
    </row>
    <row r="949" ht="15.75" customHeight="1" s="271">
      <c r="A949" s="1" t="n"/>
      <c r="B949" s="14" t="n"/>
      <c r="C949" s="6" t="n"/>
      <c r="D949" s="72" t="n"/>
      <c r="E949" s="6" t="n"/>
      <c r="F949" s="72" t="n"/>
      <c r="G949" s="6" t="n"/>
      <c r="H949" s="6" t="n"/>
      <c r="I949" s="6" t="n"/>
      <c r="J949" s="6" t="n"/>
      <c r="K949" s="6" t="n"/>
      <c r="L949" s="72" t="n"/>
      <c r="M949" s="6" t="n"/>
      <c r="N949" s="6" t="n"/>
      <c r="O949" s="6" t="n"/>
      <c r="P949" s="73" t="n"/>
    </row>
    <row r="950" ht="15.75" customHeight="1" s="271">
      <c r="A950" s="1" t="n"/>
      <c r="B950" s="14" t="n"/>
      <c r="C950" s="6" t="n"/>
      <c r="D950" s="72" t="n"/>
      <c r="E950" s="6" t="n"/>
      <c r="F950" s="72" t="n"/>
      <c r="G950" s="6" t="n"/>
      <c r="H950" s="6" t="n"/>
      <c r="I950" s="6" t="n"/>
      <c r="J950" s="6" t="n"/>
      <c r="K950" s="6" t="n"/>
      <c r="L950" s="72" t="n"/>
      <c r="M950" s="6" t="n"/>
      <c r="N950" s="6" t="n"/>
      <c r="O950" s="6" t="n"/>
      <c r="P950" s="73" t="n"/>
    </row>
    <row r="951" ht="15.75" customHeight="1" s="271">
      <c r="A951" s="1" t="n"/>
      <c r="B951" s="14" t="n"/>
      <c r="C951" s="6" t="n"/>
      <c r="D951" s="72" t="n"/>
      <c r="E951" s="6" t="n"/>
      <c r="F951" s="72" t="n"/>
      <c r="G951" s="6" t="n"/>
      <c r="H951" s="6" t="n"/>
      <c r="I951" s="6" t="n"/>
      <c r="J951" s="6" t="n"/>
      <c r="K951" s="6" t="n"/>
      <c r="L951" s="72" t="n"/>
      <c r="M951" s="6" t="n"/>
      <c r="N951" s="6" t="n"/>
      <c r="O951" s="6" t="n"/>
      <c r="P951" s="73" t="n"/>
    </row>
    <row r="952" ht="15.75" customHeight="1" s="271">
      <c r="A952" s="1" t="n"/>
      <c r="B952" s="14" t="n"/>
      <c r="C952" s="6" t="n"/>
      <c r="D952" s="72" t="n"/>
      <c r="E952" s="6" t="n"/>
      <c r="F952" s="72" t="n"/>
      <c r="G952" s="6" t="n"/>
      <c r="H952" s="6" t="n"/>
      <c r="I952" s="6" t="n"/>
      <c r="J952" s="6" t="n"/>
      <c r="K952" s="6" t="n"/>
      <c r="L952" s="72" t="n"/>
      <c r="M952" s="6" t="n"/>
      <c r="N952" s="6" t="n"/>
      <c r="O952" s="6" t="n"/>
      <c r="P952" s="73" t="n"/>
    </row>
    <row r="953" ht="15.75" customHeight="1" s="271">
      <c r="A953" s="1" t="n"/>
      <c r="B953" s="14" t="n"/>
      <c r="C953" s="6" t="n"/>
      <c r="D953" s="72" t="n"/>
      <c r="E953" s="6" t="n"/>
      <c r="F953" s="72" t="n"/>
      <c r="G953" s="6" t="n"/>
      <c r="H953" s="6" t="n"/>
      <c r="I953" s="6" t="n"/>
      <c r="J953" s="6" t="n"/>
      <c r="K953" s="6" t="n"/>
      <c r="L953" s="72" t="n"/>
      <c r="M953" s="6" t="n"/>
      <c r="N953" s="6" t="n"/>
      <c r="O953" s="6" t="n"/>
      <c r="P953" s="73" t="n"/>
    </row>
    <row r="954" ht="15.75" customHeight="1" s="271">
      <c r="A954" s="1" t="n"/>
      <c r="B954" s="14" t="n"/>
      <c r="C954" s="6" t="n"/>
      <c r="D954" s="72" t="n"/>
      <c r="E954" s="6" t="n"/>
      <c r="F954" s="72" t="n"/>
      <c r="G954" s="6" t="n"/>
      <c r="H954" s="6" t="n"/>
      <c r="I954" s="6" t="n"/>
      <c r="J954" s="6" t="n"/>
      <c r="K954" s="6" t="n"/>
      <c r="L954" s="72" t="n"/>
      <c r="M954" s="6" t="n"/>
      <c r="N954" s="6" t="n"/>
      <c r="O954" s="6" t="n"/>
      <c r="P954" s="73" t="n"/>
    </row>
    <row r="955" ht="15.75" customHeight="1" s="271">
      <c r="A955" s="1" t="n"/>
      <c r="B955" s="14" t="n"/>
      <c r="C955" s="6" t="n"/>
      <c r="D955" s="72" t="n"/>
      <c r="E955" s="6" t="n"/>
      <c r="F955" s="72" t="n"/>
      <c r="G955" s="6" t="n"/>
      <c r="H955" s="6" t="n"/>
      <c r="I955" s="6" t="n"/>
      <c r="J955" s="6" t="n"/>
      <c r="K955" s="6" t="n"/>
      <c r="L955" s="72" t="n"/>
      <c r="M955" s="6" t="n"/>
      <c r="N955" s="6" t="n"/>
      <c r="O955" s="6" t="n"/>
      <c r="P955" s="73" t="n"/>
    </row>
    <row r="956" ht="15.75" customHeight="1" s="271">
      <c r="A956" s="1" t="n"/>
      <c r="B956" s="14" t="n"/>
      <c r="C956" s="6" t="n"/>
      <c r="D956" s="72" t="n"/>
      <c r="E956" s="6" t="n"/>
      <c r="F956" s="72" t="n"/>
      <c r="G956" s="6" t="n"/>
      <c r="H956" s="6" t="n"/>
      <c r="I956" s="6" t="n"/>
      <c r="J956" s="6" t="n"/>
      <c r="K956" s="6" t="n"/>
      <c r="L956" s="72" t="n"/>
      <c r="M956" s="6" t="n"/>
      <c r="N956" s="6" t="n"/>
      <c r="O956" s="6" t="n"/>
      <c r="P956" s="73" t="n"/>
    </row>
    <row r="957" ht="15.75" customHeight="1" s="271">
      <c r="A957" s="1" t="n"/>
      <c r="B957" s="14" t="n"/>
      <c r="C957" s="6" t="n"/>
      <c r="D957" s="72" t="n"/>
      <c r="E957" s="6" t="n"/>
      <c r="F957" s="72" t="n"/>
      <c r="G957" s="6" t="n"/>
      <c r="H957" s="6" t="n"/>
      <c r="I957" s="6" t="n"/>
      <c r="J957" s="6" t="n"/>
      <c r="K957" s="6" t="n"/>
      <c r="L957" s="72" t="n"/>
      <c r="M957" s="6" t="n"/>
      <c r="N957" s="6" t="n"/>
      <c r="O957" s="6" t="n"/>
      <c r="P957" s="73" t="n"/>
    </row>
    <row r="958" ht="15.75" customHeight="1" s="271">
      <c r="A958" s="1" t="n"/>
      <c r="B958" s="14" t="n"/>
      <c r="C958" s="6" t="n"/>
      <c r="D958" s="72" t="n"/>
      <c r="E958" s="6" t="n"/>
      <c r="F958" s="72" t="n"/>
      <c r="G958" s="6" t="n"/>
      <c r="H958" s="6" t="n"/>
      <c r="I958" s="6" t="n"/>
      <c r="J958" s="6" t="n"/>
      <c r="K958" s="6" t="n"/>
      <c r="L958" s="72" t="n"/>
      <c r="M958" s="6" t="n"/>
      <c r="N958" s="6" t="n"/>
      <c r="O958" s="6" t="n"/>
      <c r="P958" s="73" t="n"/>
    </row>
    <row r="959" ht="15.75" customHeight="1" s="271">
      <c r="A959" s="1" t="n"/>
      <c r="B959" s="14" t="n"/>
      <c r="C959" s="6" t="n"/>
      <c r="D959" s="72" t="n"/>
      <c r="E959" s="6" t="n"/>
      <c r="F959" s="72" t="n"/>
      <c r="G959" s="6" t="n"/>
      <c r="H959" s="6" t="n"/>
      <c r="I959" s="6" t="n"/>
      <c r="J959" s="6" t="n"/>
      <c r="K959" s="6" t="n"/>
      <c r="L959" s="72" t="n"/>
      <c r="M959" s="6" t="n"/>
      <c r="N959" s="6" t="n"/>
      <c r="O959" s="6" t="n"/>
      <c r="P959" s="73" t="n"/>
    </row>
    <row r="960" ht="15.75" customHeight="1" s="271">
      <c r="A960" s="1" t="n"/>
      <c r="B960" s="14" t="n"/>
      <c r="C960" s="6" t="n"/>
      <c r="D960" s="72" t="n"/>
      <c r="E960" s="6" t="n"/>
      <c r="F960" s="72" t="n"/>
      <c r="G960" s="6" t="n"/>
      <c r="H960" s="6" t="n"/>
      <c r="I960" s="6" t="n"/>
      <c r="J960" s="6" t="n"/>
      <c r="K960" s="6" t="n"/>
      <c r="L960" s="72" t="n"/>
      <c r="M960" s="6" t="n"/>
      <c r="N960" s="6" t="n"/>
      <c r="O960" s="6" t="n"/>
      <c r="P960" s="73" t="n"/>
    </row>
    <row r="961" ht="15.75" customHeight="1" s="271">
      <c r="A961" s="1" t="n"/>
      <c r="B961" s="14" t="n"/>
      <c r="C961" s="6" t="n"/>
      <c r="D961" s="72" t="n"/>
      <c r="E961" s="6" t="n"/>
      <c r="F961" s="72" t="n"/>
      <c r="G961" s="6" t="n"/>
      <c r="H961" s="6" t="n"/>
      <c r="I961" s="6" t="n"/>
      <c r="J961" s="6" t="n"/>
      <c r="K961" s="6" t="n"/>
      <c r="L961" s="72" t="n"/>
      <c r="M961" s="6" t="n"/>
      <c r="N961" s="6" t="n"/>
      <c r="O961" s="6" t="n"/>
      <c r="P961" s="73" t="n"/>
    </row>
    <row r="962" ht="15.75" customHeight="1" s="271">
      <c r="A962" s="1" t="n"/>
      <c r="B962" s="14" t="n"/>
      <c r="C962" s="6" t="n"/>
      <c r="D962" s="72" t="n"/>
      <c r="E962" s="6" t="n"/>
      <c r="F962" s="72" t="n"/>
      <c r="G962" s="6" t="n"/>
      <c r="H962" s="6" t="n"/>
      <c r="I962" s="6" t="n"/>
      <c r="J962" s="6" t="n"/>
      <c r="K962" s="6" t="n"/>
      <c r="L962" s="72" t="n"/>
      <c r="M962" s="6" t="n"/>
      <c r="N962" s="6" t="n"/>
      <c r="O962" s="6" t="n"/>
      <c r="P962" s="73" t="n"/>
    </row>
    <row r="963" ht="15.75" customHeight="1" s="271">
      <c r="A963" s="1" t="n"/>
      <c r="B963" s="14" t="n"/>
      <c r="C963" s="6" t="n"/>
      <c r="D963" s="72" t="n"/>
      <c r="E963" s="6" t="n"/>
      <c r="F963" s="72" t="n"/>
      <c r="G963" s="6" t="n"/>
      <c r="H963" s="6" t="n"/>
      <c r="I963" s="6" t="n"/>
      <c r="J963" s="6" t="n"/>
      <c r="K963" s="6" t="n"/>
      <c r="L963" s="72" t="n"/>
      <c r="M963" s="6" t="n"/>
      <c r="N963" s="6" t="n"/>
      <c r="O963" s="6" t="n"/>
      <c r="P963" s="73" t="n"/>
    </row>
    <row r="964" ht="15.75" customHeight="1" s="271">
      <c r="A964" s="1" t="n"/>
      <c r="B964" s="14" t="n"/>
      <c r="C964" s="6" t="n"/>
      <c r="D964" s="72" t="n"/>
      <c r="E964" s="6" t="n"/>
      <c r="F964" s="72" t="n"/>
      <c r="G964" s="6" t="n"/>
      <c r="H964" s="6" t="n"/>
      <c r="I964" s="6" t="n"/>
      <c r="J964" s="6" t="n"/>
      <c r="K964" s="6" t="n"/>
      <c r="L964" s="72" t="n"/>
      <c r="M964" s="6" t="n"/>
      <c r="N964" s="6" t="n"/>
      <c r="O964" s="6" t="n"/>
      <c r="P964" s="73" t="n"/>
    </row>
    <row r="965" ht="15.75" customHeight="1" s="271">
      <c r="A965" s="1" t="n"/>
      <c r="B965" s="14" t="n"/>
      <c r="C965" s="6" t="n"/>
      <c r="D965" s="72" t="n"/>
      <c r="E965" s="6" t="n"/>
      <c r="F965" s="72" t="n"/>
      <c r="G965" s="6" t="n"/>
      <c r="H965" s="6" t="n"/>
      <c r="I965" s="6" t="n"/>
      <c r="J965" s="6" t="n"/>
      <c r="K965" s="6" t="n"/>
      <c r="L965" s="72" t="n"/>
      <c r="M965" s="6" t="n"/>
      <c r="N965" s="6" t="n"/>
      <c r="O965" s="6" t="n"/>
      <c r="P965" s="73" t="n"/>
    </row>
    <row r="966" ht="15.75" customHeight="1" s="271">
      <c r="A966" s="1" t="n"/>
      <c r="B966" s="14" t="n"/>
      <c r="C966" s="6" t="n"/>
      <c r="D966" s="72" t="n"/>
      <c r="E966" s="6" t="n"/>
      <c r="F966" s="72" t="n"/>
      <c r="G966" s="6" t="n"/>
      <c r="H966" s="6" t="n"/>
      <c r="I966" s="6" t="n"/>
      <c r="J966" s="6" t="n"/>
      <c r="K966" s="6" t="n"/>
      <c r="L966" s="72" t="n"/>
      <c r="M966" s="6" t="n"/>
      <c r="N966" s="6" t="n"/>
      <c r="O966" s="6" t="n"/>
      <c r="P966" s="73" t="n"/>
    </row>
    <row r="967" ht="15.75" customHeight="1" s="271">
      <c r="A967" s="1" t="n"/>
      <c r="B967" s="14" t="n"/>
      <c r="C967" s="6" t="n"/>
      <c r="D967" s="72" t="n"/>
      <c r="E967" s="6" t="n"/>
      <c r="F967" s="72" t="n"/>
      <c r="G967" s="6" t="n"/>
      <c r="H967" s="6" t="n"/>
      <c r="I967" s="6" t="n"/>
      <c r="J967" s="6" t="n"/>
      <c r="K967" s="6" t="n"/>
      <c r="L967" s="72" t="n"/>
      <c r="M967" s="6" t="n"/>
      <c r="N967" s="6" t="n"/>
      <c r="O967" s="6" t="n"/>
      <c r="P967" s="73" t="n"/>
    </row>
    <row r="968" ht="15.75" customHeight="1" s="271">
      <c r="A968" s="1" t="n"/>
      <c r="B968" s="14" t="n"/>
      <c r="C968" s="6" t="n"/>
      <c r="D968" s="72" t="n"/>
      <c r="E968" s="6" t="n"/>
      <c r="F968" s="72" t="n"/>
      <c r="G968" s="6" t="n"/>
      <c r="H968" s="6" t="n"/>
      <c r="I968" s="6" t="n"/>
      <c r="J968" s="6" t="n"/>
      <c r="K968" s="6" t="n"/>
      <c r="L968" s="72" t="n"/>
      <c r="M968" s="6" t="n"/>
      <c r="N968" s="6" t="n"/>
      <c r="O968" s="6" t="n"/>
      <c r="P968" s="73" t="n"/>
    </row>
    <row r="969" ht="15.75" customHeight="1" s="271">
      <c r="A969" s="1" t="n"/>
      <c r="B969" s="14" t="n"/>
      <c r="C969" s="6" t="n"/>
      <c r="D969" s="72" t="n"/>
      <c r="E969" s="6" t="n"/>
      <c r="F969" s="72" t="n"/>
      <c r="G969" s="6" t="n"/>
      <c r="H969" s="6" t="n"/>
      <c r="I969" s="6" t="n"/>
      <c r="J969" s="6" t="n"/>
      <c r="K969" s="6" t="n"/>
      <c r="L969" s="72" t="n"/>
      <c r="M969" s="6" t="n"/>
      <c r="N969" s="6" t="n"/>
      <c r="O969" s="6" t="n"/>
      <c r="P969" s="73" t="n"/>
    </row>
    <row r="970" ht="15.75" customHeight="1" s="271">
      <c r="A970" s="1" t="n"/>
      <c r="B970" s="14" t="n"/>
      <c r="C970" s="6" t="n"/>
      <c r="D970" s="72" t="n"/>
      <c r="E970" s="6" t="n"/>
      <c r="F970" s="72" t="n"/>
      <c r="G970" s="6" t="n"/>
      <c r="H970" s="6" t="n"/>
      <c r="I970" s="6" t="n"/>
      <c r="J970" s="6" t="n"/>
      <c r="K970" s="6" t="n"/>
      <c r="L970" s="72" t="n"/>
      <c r="M970" s="6" t="n"/>
      <c r="N970" s="6" t="n"/>
      <c r="O970" s="6" t="n"/>
      <c r="P970" s="73" t="n"/>
    </row>
    <row r="971" ht="15.75" customHeight="1" s="271">
      <c r="A971" s="1" t="n"/>
      <c r="B971" s="14" t="n"/>
      <c r="C971" s="6" t="n"/>
      <c r="D971" s="72" t="n"/>
      <c r="E971" s="6" t="n"/>
      <c r="F971" s="72" t="n"/>
      <c r="G971" s="6" t="n"/>
      <c r="H971" s="6" t="n"/>
      <c r="I971" s="6" t="n"/>
      <c r="J971" s="6" t="n"/>
      <c r="K971" s="6" t="n"/>
      <c r="L971" s="72" t="n"/>
      <c r="M971" s="6" t="n"/>
      <c r="N971" s="6" t="n"/>
      <c r="O971" s="6" t="n"/>
      <c r="P971" s="73" t="n"/>
    </row>
    <row r="972" ht="15.75" customHeight="1" s="271">
      <c r="A972" s="1" t="n"/>
      <c r="B972" s="14" t="n"/>
      <c r="C972" s="6" t="n"/>
      <c r="D972" s="72" t="n"/>
      <c r="E972" s="6" t="n"/>
      <c r="F972" s="72" t="n"/>
      <c r="G972" s="6" t="n"/>
      <c r="H972" s="6" t="n"/>
      <c r="I972" s="6" t="n"/>
      <c r="J972" s="6" t="n"/>
      <c r="K972" s="6" t="n"/>
      <c r="L972" s="72" t="n"/>
      <c r="M972" s="6" t="n"/>
      <c r="N972" s="6" t="n"/>
      <c r="O972" s="6" t="n"/>
      <c r="P972" s="73" t="n"/>
    </row>
    <row r="973" ht="15.75" customHeight="1" s="271">
      <c r="A973" s="1" t="n"/>
      <c r="B973" s="14" t="n"/>
      <c r="C973" s="6" t="n"/>
      <c r="D973" s="72" t="n"/>
      <c r="E973" s="6" t="n"/>
      <c r="F973" s="72" t="n"/>
      <c r="G973" s="6" t="n"/>
      <c r="H973" s="6" t="n"/>
      <c r="I973" s="6" t="n"/>
      <c r="J973" s="6" t="n"/>
      <c r="K973" s="6" t="n"/>
      <c r="L973" s="72" t="n"/>
      <c r="M973" s="6" t="n"/>
      <c r="N973" s="6" t="n"/>
      <c r="O973" s="6" t="n"/>
      <c r="P973" s="73" t="n"/>
    </row>
    <row r="974" ht="15.75" customHeight="1" s="271">
      <c r="A974" s="1" t="n"/>
      <c r="B974" s="14" t="n"/>
      <c r="C974" s="6" t="n"/>
      <c r="D974" s="72" t="n"/>
      <c r="E974" s="6" t="n"/>
      <c r="F974" s="72" t="n"/>
      <c r="G974" s="6" t="n"/>
      <c r="H974" s="6" t="n"/>
      <c r="I974" s="6" t="n"/>
      <c r="J974" s="6" t="n"/>
      <c r="K974" s="6" t="n"/>
      <c r="L974" s="72" t="n"/>
      <c r="M974" s="6" t="n"/>
      <c r="N974" s="6" t="n"/>
      <c r="O974" s="6" t="n"/>
      <c r="P974" s="73" t="n"/>
    </row>
    <row r="975" ht="15.75" customHeight="1" s="271">
      <c r="A975" s="1" t="n"/>
      <c r="B975" s="14" t="n"/>
      <c r="C975" s="6" t="n"/>
      <c r="D975" s="72" t="n"/>
      <c r="E975" s="6" t="n"/>
      <c r="F975" s="72" t="n"/>
      <c r="G975" s="6" t="n"/>
      <c r="H975" s="6" t="n"/>
      <c r="I975" s="6" t="n"/>
      <c r="J975" s="6" t="n"/>
      <c r="K975" s="6" t="n"/>
      <c r="L975" s="72" t="n"/>
      <c r="M975" s="6" t="n"/>
      <c r="N975" s="6" t="n"/>
      <c r="O975" s="6" t="n"/>
      <c r="P975" s="73" t="n"/>
    </row>
    <row r="976" ht="15.75" customHeight="1" s="271">
      <c r="A976" s="1" t="n"/>
      <c r="B976" s="14" t="n"/>
      <c r="C976" s="6" t="n"/>
      <c r="D976" s="72" t="n"/>
      <c r="E976" s="6" t="n"/>
      <c r="F976" s="72" t="n"/>
      <c r="G976" s="6" t="n"/>
      <c r="H976" s="6" t="n"/>
      <c r="I976" s="6" t="n"/>
      <c r="J976" s="6" t="n"/>
      <c r="K976" s="6" t="n"/>
      <c r="L976" s="72" t="n"/>
      <c r="M976" s="6" t="n"/>
      <c r="N976" s="6" t="n"/>
      <c r="O976" s="6" t="n"/>
      <c r="P976" s="73" t="n"/>
    </row>
    <row r="977" ht="15.75" customHeight="1" s="271">
      <c r="A977" s="1" t="n"/>
      <c r="B977" s="14" t="n"/>
      <c r="C977" s="6" t="n"/>
      <c r="D977" s="72" t="n"/>
      <c r="E977" s="6" t="n"/>
      <c r="F977" s="72" t="n"/>
      <c r="G977" s="6" t="n"/>
      <c r="H977" s="6" t="n"/>
      <c r="I977" s="6" t="n"/>
      <c r="J977" s="6" t="n"/>
      <c r="K977" s="6" t="n"/>
      <c r="L977" s="72" t="n"/>
      <c r="M977" s="6" t="n"/>
      <c r="N977" s="6" t="n"/>
      <c r="O977" s="6" t="n"/>
      <c r="P977" s="73" t="n"/>
    </row>
    <row r="978" ht="15.75" customHeight="1" s="271">
      <c r="A978" s="1" t="n"/>
      <c r="B978" s="14" t="n"/>
      <c r="C978" s="6" t="n"/>
      <c r="D978" s="72" t="n"/>
      <c r="E978" s="6" t="n"/>
      <c r="F978" s="72" t="n"/>
      <c r="G978" s="6" t="n"/>
      <c r="H978" s="6" t="n"/>
      <c r="I978" s="6" t="n"/>
      <c r="J978" s="6" t="n"/>
      <c r="K978" s="6" t="n"/>
      <c r="L978" s="72" t="n"/>
      <c r="M978" s="6" t="n"/>
      <c r="N978" s="6" t="n"/>
      <c r="O978" s="6" t="n"/>
      <c r="P978" s="73" t="n"/>
    </row>
    <row r="979" ht="15.75" customHeight="1" s="271">
      <c r="A979" s="1" t="n"/>
      <c r="B979" s="14" t="n"/>
      <c r="C979" s="6" t="n"/>
      <c r="D979" s="72" t="n"/>
      <c r="E979" s="6" t="n"/>
      <c r="F979" s="72" t="n"/>
      <c r="G979" s="6" t="n"/>
      <c r="H979" s="6" t="n"/>
      <c r="I979" s="6" t="n"/>
      <c r="J979" s="6" t="n"/>
      <c r="K979" s="6" t="n"/>
      <c r="L979" s="72" t="n"/>
      <c r="M979" s="6" t="n"/>
      <c r="N979" s="6" t="n"/>
      <c r="O979" s="6" t="n"/>
      <c r="P979" s="73" t="n"/>
    </row>
    <row r="980" ht="15.75" customHeight="1" s="271">
      <c r="A980" s="1" t="n"/>
      <c r="B980" s="14" t="n"/>
      <c r="C980" s="6" t="n"/>
      <c r="D980" s="72" t="n"/>
      <c r="E980" s="6" t="n"/>
      <c r="F980" s="72" t="n"/>
      <c r="G980" s="6" t="n"/>
      <c r="H980" s="6" t="n"/>
      <c r="I980" s="6" t="n"/>
      <c r="J980" s="6" t="n"/>
      <c r="K980" s="6" t="n"/>
      <c r="L980" s="72" t="n"/>
      <c r="M980" s="6" t="n"/>
      <c r="N980" s="6" t="n"/>
      <c r="O980" s="6" t="n"/>
      <c r="P980" s="73" t="n"/>
    </row>
    <row r="981" ht="15.75" customHeight="1" s="271">
      <c r="A981" s="1" t="n"/>
      <c r="B981" s="14" t="n"/>
      <c r="C981" s="6" t="n"/>
      <c r="D981" s="72" t="n"/>
      <c r="E981" s="6" t="n"/>
      <c r="F981" s="72" t="n"/>
      <c r="G981" s="6" t="n"/>
      <c r="H981" s="6" t="n"/>
      <c r="I981" s="6" t="n"/>
      <c r="J981" s="6" t="n"/>
      <c r="K981" s="6" t="n"/>
      <c r="L981" s="72" t="n"/>
      <c r="M981" s="6" t="n"/>
      <c r="N981" s="6" t="n"/>
      <c r="O981" s="6" t="n"/>
      <c r="P981" s="73" t="n"/>
    </row>
    <row r="982" ht="15.75" customHeight="1" s="271">
      <c r="A982" s="1" t="n"/>
      <c r="B982" s="14" t="n"/>
      <c r="C982" s="6" t="n"/>
      <c r="D982" s="72" t="n"/>
      <c r="E982" s="6" t="n"/>
      <c r="F982" s="72" t="n"/>
      <c r="G982" s="6" t="n"/>
      <c r="H982" s="6" t="n"/>
      <c r="I982" s="6" t="n"/>
      <c r="J982" s="6" t="n"/>
      <c r="K982" s="6" t="n"/>
      <c r="L982" s="72" t="n"/>
      <c r="M982" s="6" t="n"/>
      <c r="N982" s="6" t="n"/>
      <c r="O982" s="6" t="n"/>
      <c r="P982" s="73" t="n"/>
    </row>
    <row r="983" ht="15.75" customHeight="1" s="271">
      <c r="A983" s="1" t="n"/>
      <c r="B983" s="14" t="n"/>
      <c r="C983" s="6" t="n"/>
      <c r="D983" s="72" t="n"/>
      <c r="E983" s="6" t="n"/>
      <c r="F983" s="72" t="n"/>
      <c r="G983" s="6" t="n"/>
      <c r="H983" s="6" t="n"/>
      <c r="I983" s="6" t="n"/>
      <c r="J983" s="6" t="n"/>
      <c r="K983" s="6" t="n"/>
      <c r="L983" s="72" t="n"/>
      <c r="M983" s="6" t="n"/>
      <c r="N983" s="6" t="n"/>
      <c r="O983" s="6" t="n"/>
      <c r="P983" s="73" t="n"/>
    </row>
    <row r="984" ht="15.75" customHeight="1" s="271">
      <c r="A984" s="1" t="n"/>
      <c r="B984" s="14" t="n"/>
      <c r="C984" s="6" t="n"/>
      <c r="D984" s="72" t="n"/>
      <c r="E984" s="6" t="n"/>
      <c r="F984" s="72" t="n"/>
      <c r="G984" s="6" t="n"/>
      <c r="H984" s="6" t="n"/>
      <c r="I984" s="6" t="n"/>
      <c r="J984" s="6" t="n"/>
      <c r="K984" s="6" t="n"/>
      <c r="L984" s="72" t="n"/>
      <c r="M984" s="6" t="n"/>
      <c r="N984" s="6" t="n"/>
      <c r="O984" s="6" t="n"/>
      <c r="P984" s="73" t="n"/>
    </row>
    <row r="985" ht="15.75" customHeight="1" s="271">
      <c r="A985" s="1" t="n"/>
      <c r="B985" s="14" t="n"/>
      <c r="C985" s="6" t="n"/>
      <c r="D985" s="72" t="n"/>
      <c r="E985" s="6" t="n"/>
      <c r="F985" s="72" t="n"/>
      <c r="G985" s="6" t="n"/>
      <c r="H985" s="6" t="n"/>
      <c r="I985" s="6" t="n"/>
      <c r="J985" s="6" t="n"/>
      <c r="K985" s="6" t="n"/>
      <c r="L985" s="72" t="n"/>
      <c r="M985" s="6" t="n"/>
      <c r="N985" s="6" t="n"/>
      <c r="O985" s="6" t="n"/>
      <c r="P985" s="73" t="n"/>
    </row>
    <row r="986" ht="15.75" customHeight="1" s="271">
      <c r="A986" s="1" t="n"/>
      <c r="B986" s="14" t="n"/>
      <c r="C986" s="6" t="n"/>
      <c r="D986" s="72" t="n"/>
      <c r="E986" s="6" t="n"/>
      <c r="F986" s="72" t="n"/>
      <c r="G986" s="6" t="n"/>
      <c r="H986" s="6" t="n"/>
      <c r="I986" s="6" t="n"/>
      <c r="J986" s="6" t="n"/>
      <c r="K986" s="6" t="n"/>
      <c r="L986" s="72" t="n"/>
      <c r="M986" s="6" t="n"/>
      <c r="N986" s="6" t="n"/>
      <c r="O986" s="6" t="n"/>
      <c r="P986" s="73" t="n"/>
    </row>
    <row r="987" ht="15.75" customHeight="1" s="271">
      <c r="A987" s="1" t="n"/>
      <c r="B987" s="14" t="n"/>
      <c r="C987" s="6" t="n"/>
      <c r="D987" s="72" t="n"/>
      <c r="E987" s="6" t="n"/>
      <c r="F987" s="72" t="n"/>
      <c r="G987" s="6" t="n"/>
      <c r="H987" s="6" t="n"/>
      <c r="I987" s="6" t="n"/>
      <c r="J987" s="6" t="n"/>
      <c r="K987" s="6" t="n"/>
      <c r="L987" s="72" t="n"/>
      <c r="M987" s="6" t="n"/>
      <c r="N987" s="6" t="n"/>
      <c r="O987" s="6" t="n"/>
      <c r="P987" s="73" t="n"/>
    </row>
    <row r="988" ht="15.75" customHeight="1" s="271">
      <c r="A988" s="1" t="n"/>
      <c r="B988" s="14" t="n"/>
      <c r="C988" s="6" t="n"/>
      <c r="D988" s="72" t="n"/>
      <c r="E988" s="6" t="n"/>
      <c r="F988" s="72" t="n"/>
      <c r="G988" s="6" t="n"/>
      <c r="H988" s="6" t="n"/>
      <c r="I988" s="6" t="n"/>
      <c r="J988" s="6" t="n"/>
      <c r="K988" s="6" t="n"/>
      <c r="L988" s="72" t="n"/>
      <c r="M988" s="6" t="n"/>
      <c r="N988" s="6" t="n"/>
      <c r="O988" s="6" t="n"/>
      <c r="P988" s="73" t="n"/>
    </row>
    <row r="989" ht="15.75" customHeight="1" s="271">
      <c r="A989" s="1" t="n"/>
      <c r="B989" s="14" t="n"/>
      <c r="C989" s="6" t="n"/>
      <c r="D989" s="72" t="n"/>
      <c r="E989" s="6" t="n"/>
      <c r="F989" s="72" t="n"/>
      <c r="G989" s="6" t="n"/>
      <c r="H989" s="6" t="n"/>
      <c r="I989" s="6" t="n"/>
      <c r="J989" s="6" t="n"/>
      <c r="K989" s="6" t="n"/>
      <c r="L989" s="72" t="n"/>
      <c r="M989" s="6" t="n"/>
      <c r="N989" s="6" t="n"/>
      <c r="O989" s="6" t="n"/>
      <c r="P989" s="73" t="n"/>
    </row>
    <row r="990" ht="15.75" customHeight="1" s="271">
      <c r="A990" s="1" t="n"/>
      <c r="B990" s="14" t="n"/>
      <c r="C990" s="6" t="n"/>
      <c r="D990" s="72" t="n"/>
      <c r="E990" s="6" t="n"/>
      <c r="F990" s="72" t="n"/>
      <c r="G990" s="6" t="n"/>
      <c r="H990" s="6" t="n"/>
      <c r="I990" s="6" t="n"/>
      <c r="J990" s="6" t="n"/>
      <c r="K990" s="6" t="n"/>
      <c r="L990" s="72" t="n"/>
      <c r="M990" s="6" t="n"/>
      <c r="N990" s="6" t="n"/>
      <c r="O990" s="6" t="n"/>
      <c r="P990" s="73" t="n"/>
    </row>
    <row r="991" ht="15.75" customHeight="1" s="271">
      <c r="A991" s="1" t="n"/>
      <c r="B991" s="14" t="n"/>
      <c r="C991" s="6" t="n"/>
      <c r="D991" s="72" t="n"/>
      <c r="E991" s="6" t="n"/>
      <c r="F991" s="72" t="n"/>
      <c r="G991" s="6" t="n"/>
      <c r="H991" s="6" t="n"/>
      <c r="I991" s="6" t="n"/>
      <c r="J991" s="6" t="n"/>
      <c r="K991" s="6" t="n"/>
      <c r="L991" s="72" t="n"/>
      <c r="M991" s="6" t="n"/>
      <c r="N991" s="6" t="n"/>
      <c r="O991" s="6" t="n"/>
      <c r="P991" s="73" t="n"/>
    </row>
    <row r="992" ht="15.75" customHeight="1" s="271">
      <c r="A992" s="1" t="n"/>
      <c r="B992" s="14" t="n"/>
      <c r="C992" s="6" t="n"/>
      <c r="D992" s="72" t="n"/>
      <c r="E992" s="6" t="n"/>
      <c r="F992" s="72" t="n"/>
      <c r="G992" s="6" t="n"/>
      <c r="H992" s="6" t="n"/>
      <c r="I992" s="6" t="n"/>
      <c r="J992" s="6" t="n"/>
      <c r="K992" s="6" t="n"/>
      <c r="L992" s="72" t="n"/>
      <c r="M992" s="6" t="n"/>
      <c r="N992" s="6" t="n"/>
      <c r="O992" s="6" t="n"/>
      <c r="P992" s="73" t="n"/>
    </row>
    <row r="993" ht="15.75" customHeight="1" s="271">
      <c r="A993" s="1" t="n"/>
      <c r="B993" s="14" t="n"/>
      <c r="C993" s="6" t="n"/>
      <c r="D993" s="72" t="n"/>
      <c r="E993" s="6" t="n"/>
      <c r="F993" s="72" t="n"/>
      <c r="G993" s="6" t="n"/>
      <c r="H993" s="6" t="n"/>
      <c r="I993" s="6" t="n"/>
      <c r="J993" s="6" t="n"/>
      <c r="K993" s="6" t="n"/>
      <c r="L993" s="72" t="n"/>
      <c r="M993" s="6" t="n"/>
      <c r="N993" s="6" t="n"/>
      <c r="O993" s="6" t="n"/>
      <c r="P993" s="73" t="n"/>
    </row>
    <row r="994" ht="15.75" customHeight="1" s="271">
      <c r="A994" s="1" t="n"/>
      <c r="B994" s="14" t="n"/>
      <c r="C994" s="6" t="n"/>
      <c r="D994" s="72" t="n"/>
      <c r="E994" s="6" t="n"/>
      <c r="F994" s="72" t="n"/>
      <c r="G994" s="6" t="n"/>
      <c r="H994" s="6" t="n"/>
      <c r="I994" s="6" t="n"/>
      <c r="J994" s="6" t="n"/>
      <c r="K994" s="6" t="n"/>
      <c r="L994" s="72" t="n"/>
      <c r="M994" s="6" t="n"/>
      <c r="N994" s="6" t="n"/>
      <c r="O994" s="6" t="n"/>
      <c r="P994" s="73" t="n"/>
    </row>
    <row r="995" ht="15.75" customHeight="1" s="271">
      <c r="A995" s="1" t="n"/>
      <c r="B995" s="14" t="n"/>
      <c r="C995" s="6" t="n"/>
      <c r="D995" s="72" t="n"/>
      <c r="E995" s="6" t="n"/>
      <c r="F995" s="72" t="n"/>
      <c r="G995" s="6" t="n"/>
      <c r="H995" s="6" t="n"/>
      <c r="I995" s="6" t="n"/>
      <c r="J995" s="6" t="n"/>
      <c r="K995" s="6" t="n"/>
      <c r="L995" s="72" t="n"/>
      <c r="M995" s="6" t="n"/>
      <c r="N995" s="6" t="n"/>
      <c r="O995" s="6" t="n"/>
      <c r="P995" s="73" t="n"/>
    </row>
    <row r="996" ht="15.75" customHeight="1" s="271">
      <c r="A996" s="1" t="n"/>
      <c r="B996" s="14" t="n"/>
      <c r="C996" s="6" t="n"/>
      <c r="D996" s="72" t="n"/>
      <c r="E996" s="6" t="n"/>
      <c r="F996" s="72" t="n"/>
      <c r="G996" s="6" t="n"/>
      <c r="H996" s="6" t="n"/>
      <c r="I996" s="6" t="n"/>
      <c r="J996" s="6" t="n"/>
      <c r="K996" s="6" t="n"/>
      <c r="L996" s="72" t="n"/>
      <c r="M996" s="6" t="n"/>
      <c r="N996" s="6" t="n"/>
      <c r="O996" s="6" t="n"/>
      <c r="P996" s="73" t="n"/>
    </row>
    <row r="997" ht="15.75" customHeight="1" s="271">
      <c r="A997" s="1" t="n"/>
      <c r="B997" s="14" t="n"/>
      <c r="C997" s="6" t="n"/>
      <c r="D997" s="72" t="n"/>
      <c r="E997" s="6" t="n"/>
      <c r="F997" s="72" t="n"/>
      <c r="G997" s="6" t="n"/>
      <c r="H997" s="6" t="n"/>
      <c r="I997" s="6" t="n"/>
      <c r="J997" s="6" t="n"/>
      <c r="K997" s="6" t="n"/>
      <c r="L997" s="72" t="n"/>
      <c r="M997" s="6" t="n"/>
      <c r="N997" s="6" t="n"/>
      <c r="O997" s="6" t="n"/>
      <c r="P997" s="73" t="n"/>
    </row>
    <row r="998" ht="15.75" customHeight="1" s="271">
      <c r="A998" s="1" t="n"/>
      <c r="B998" s="14" t="n"/>
      <c r="C998" s="6" t="n"/>
      <c r="D998" s="72" t="n"/>
      <c r="E998" s="6" t="n"/>
      <c r="F998" s="72" t="n"/>
      <c r="G998" s="6" t="n"/>
      <c r="H998" s="6" t="n"/>
      <c r="I998" s="6" t="n"/>
      <c r="J998" s="6" t="n"/>
      <c r="K998" s="6" t="n"/>
      <c r="L998" s="72" t="n"/>
      <c r="M998" s="6" t="n"/>
      <c r="N998" s="6" t="n"/>
      <c r="O998" s="6" t="n"/>
      <c r="P998" s="73" t="n"/>
    </row>
    <row r="999" ht="15.75" customHeight="1" s="271">
      <c r="A999" s="1" t="n"/>
      <c r="B999" s="14" t="n"/>
      <c r="C999" s="6" t="n"/>
      <c r="D999" s="72" t="n"/>
      <c r="E999" s="6" t="n"/>
      <c r="F999" s="72" t="n"/>
      <c r="G999" s="6" t="n"/>
      <c r="H999" s="6" t="n"/>
      <c r="I999" s="6" t="n"/>
      <c r="J999" s="6" t="n"/>
      <c r="K999" s="6" t="n"/>
      <c r="L999" s="72" t="n"/>
      <c r="M999" s="6" t="n"/>
      <c r="N999" s="6" t="n"/>
      <c r="O999" s="6" t="n"/>
      <c r="P999" s="73" t="n"/>
    </row>
    <row r="1000" ht="15.75" customHeight="1" s="271">
      <c r="A1000" s="1" t="n"/>
      <c r="B1000" s="14" t="n"/>
      <c r="C1000" s="6" t="n"/>
      <c r="D1000" s="72" t="n"/>
      <c r="E1000" s="6" t="n"/>
      <c r="F1000" s="72" t="n"/>
      <c r="G1000" s="6" t="n"/>
      <c r="H1000" s="6" t="n"/>
      <c r="I1000" s="6" t="n"/>
      <c r="J1000" s="6" t="n"/>
      <c r="K1000" s="6" t="n"/>
      <c r="L1000" s="72" t="n"/>
      <c r="M1000" s="6" t="n"/>
      <c r="N1000" s="6" t="n"/>
      <c r="O1000" s="6" t="n"/>
      <c r="P1000" s="73" t="n"/>
    </row>
    <row r="1001" ht="15.75" customHeight="1" s="271">
      <c r="A1001" s="1" t="n"/>
      <c r="B1001" s="14" t="n"/>
      <c r="C1001" s="6" t="n"/>
      <c r="D1001" s="72" t="n"/>
      <c r="E1001" s="6" t="n"/>
      <c r="F1001" s="72" t="n"/>
      <c r="G1001" s="6" t="n"/>
      <c r="H1001" s="6" t="n"/>
      <c r="I1001" s="6" t="n"/>
      <c r="J1001" s="6" t="n"/>
      <c r="K1001" s="6" t="n"/>
      <c r="L1001" s="72" t="n"/>
      <c r="M1001" s="6" t="n"/>
      <c r="N1001" s="6" t="n"/>
      <c r="O1001" s="6" t="n"/>
      <c r="P1001" s="73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59"/>
  <sheetViews>
    <sheetView showGridLines="0" view="pageBreakPreview" zoomScale="70" zoomScaleNormal="100" zoomScaleSheetLayoutView="70" workbookViewId="0">
      <selection activeCell="I44" sqref="I44"/>
    </sheetView>
  </sheetViews>
  <sheetFormatPr baseColWidth="8" defaultColWidth="20.6640625" defaultRowHeight="15"/>
  <cols>
    <col width="3.109375" customWidth="1" style="184" min="1" max="1"/>
    <col width="20.6640625" customWidth="1" style="184" min="2" max="2"/>
    <col width="15" customWidth="1" style="184" min="3" max="3"/>
    <col width="20.6640625" customWidth="1" style="184" min="4" max="4"/>
    <col width="27.5546875" customWidth="1" style="184" min="5" max="5"/>
    <col width="20.6640625" customWidth="1" style="184" min="6" max="6"/>
    <col width="26.109375" customWidth="1" style="184" min="7" max="7"/>
    <col width="20.6640625" customWidth="1" style="184" min="8" max="8"/>
    <col width="24" customWidth="1" style="184" min="9" max="9"/>
    <col width="20.6640625" customWidth="1" style="184" min="10" max="12"/>
    <col width="20.6640625" customWidth="1" style="184" min="13" max="16384"/>
  </cols>
  <sheetData>
    <row r="1" ht="40.95" customFormat="1" customHeight="1" s="179">
      <c r="B1" s="175" t="inlineStr">
        <is>
          <t>Acompanhamento Vendas</t>
        </is>
      </c>
      <c r="C1" s="176" t="n"/>
      <c r="D1" s="177" t="n"/>
      <c r="E1" s="177" t="n"/>
      <c r="F1" s="177" t="n"/>
      <c r="G1" s="178" t="n"/>
      <c r="V1" s="179" t="n">
        <v>60000</v>
      </c>
    </row>
    <row r="2" ht="3.6" customFormat="1" customHeight="1" s="183">
      <c r="B2" s="180" t="n"/>
      <c r="C2" s="181" t="n"/>
      <c r="D2" s="180" t="n"/>
      <c r="E2" s="180" t="n"/>
      <c r="F2" s="182" t="n"/>
      <c r="G2" s="182" t="n"/>
      <c r="H2" s="182" t="n"/>
      <c r="I2" s="182" t="n"/>
      <c r="J2" s="182" t="n"/>
    </row>
    <row r="22">
      <c r="B22" s="179" t="n"/>
      <c r="C22" s="179" t="n"/>
      <c r="D22" s="179" t="n"/>
      <c r="E22" s="31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U22" s="179" t="n"/>
      <c r="V22" s="179" t="n"/>
      <c r="W22" s="179" t="n"/>
    </row>
    <row r="23"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U23" s="179" t="n"/>
      <c r="V23" s="179" t="n"/>
      <c r="W23" s="179" t="n"/>
    </row>
    <row r="24" ht="15.75" customHeight="1" s="271" thickBot="1">
      <c r="B24" s="186" t="inlineStr">
        <is>
          <t xml:space="preserve"> Venda de Unidades por mês</t>
        </is>
      </c>
      <c r="C24" s="186" t="n"/>
      <c r="D24" s="186" t="n"/>
      <c r="E24" s="186" t="n"/>
      <c r="F24" s="186" t="n"/>
      <c r="G24" s="186" t="n"/>
      <c r="H24" s="186" t="n"/>
      <c r="I24" s="186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V24" s="179" t="n"/>
      <c r="W24" s="179" t="n"/>
    </row>
    <row r="25">
      <c r="B25" s="187" t="n"/>
      <c r="C25" s="187" t="n"/>
      <c r="D25" s="188" t="inlineStr">
        <is>
          <t>Unidas vendidas</t>
        </is>
      </c>
      <c r="E25" s="188" t="inlineStr">
        <is>
          <t>Valor  vendido</t>
        </is>
      </c>
      <c r="F25" s="188" t="inlineStr">
        <is>
          <t>Unidas de distrato</t>
        </is>
      </c>
      <c r="G25" s="188" t="inlineStr">
        <is>
          <t>Valor de distrato</t>
        </is>
      </c>
      <c r="H25" s="188" t="inlineStr">
        <is>
          <t>Estoque</t>
        </is>
      </c>
      <c r="I25" s="188" t="inlineStr">
        <is>
          <t>Valor do estoque</t>
        </is>
      </c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V25" s="179" t="n"/>
      <c r="W25" s="179" t="n"/>
    </row>
    <row r="26" hidden="1" s="271">
      <c r="B26" s="320" t="n">
        <v>44348</v>
      </c>
      <c r="C26" s="320" t="n"/>
      <c r="D26" s="190" t="n"/>
      <c r="E26" s="191" t="n"/>
      <c r="F26" s="190" t="n"/>
      <c r="G26" s="321" t="n"/>
      <c r="H26" s="193" t="n"/>
      <c r="I26" s="194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79" t="n"/>
      <c r="W26" s="179" t="n"/>
    </row>
    <row r="27" hidden="1" s="271">
      <c r="B27" s="322" t="n">
        <v>44378</v>
      </c>
      <c r="C27" s="322" t="n"/>
      <c r="D27" s="196" t="n"/>
      <c r="E27" s="197" t="n"/>
      <c r="F27" s="196" t="n"/>
      <c r="G27" s="323" t="n"/>
      <c r="H27" s="199" t="n"/>
      <c r="I27" s="323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V27" s="179" t="n"/>
      <c r="W27" s="179" t="n"/>
    </row>
    <row r="28" hidden="1" s="271">
      <c r="B28" s="320" t="n">
        <v>44409</v>
      </c>
      <c r="C28" s="320" t="n"/>
      <c r="D28" s="190" t="n"/>
      <c r="E28" s="191" t="n"/>
      <c r="F28" s="190" t="n"/>
      <c r="G28" s="321" t="n"/>
      <c r="H28" s="193" t="n"/>
      <c r="I28" s="321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79" t="n"/>
      <c r="W28" s="179" t="n"/>
    </row>
    <row r="29" hidden="1" s="271">
      <c r="B29" s="322" t="n">
        <v>44440</v>
      </c>
      <c r="C29" s="322" t="n"/>
      <c r="D29" s="196" t="n"/>
      <c r="E29" s="197" t="n"/>
      <c r="F29" s="196" t="n"/>
      <c r="G29" s="323" t="n"/>
      <c r="H29" s="199" t="n"/>
      <c r="I29" s="200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V29" s="179" t="n"/>
      <c r="W29" s="179" t="n"/>
    </row>
    <row r="30" hidden="1" s="271">
      <c r="B30" s="320" t="n">
        <v>44470</v>
      </c>
      <c r="C30" s="320" t="n"/>
      <c r="D30" s="190" t="n"/>
      <c r="E30" s="191" t="n"/>
      <c r="F30" s="190" t="n"/>
      <c r="G30" s="321" t="n"/>
      <c r="H30" s="193" t="n"/>
      <c r="I30" s="194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V30" s="179" t="n"/>
      <c r="W30" s="179" t="n"/>
    </row>
    <row r="31" hidden="1" s="271">
      <c r="A31" s="201" t="n"/>
      <c r="B31" s="322" t="n">
        <v>44501</v>
      </c>
      <c r="C31" s="322" t="n"/>
      <c r="D31" s="196" t="n"/>
      <c r="E31" s="197" t="n"/>
      <c r="F31" s="196" t="n"/>
      <c r="G31" s="323" t="n"/>
      <c r="H31" s="199" t="n"/>
      <c r="I31" s="197" t="n"/>
      <c r="J31" s="179" t="n"/>
      <c r="K31" s="179" t="n"/>
      <c r="L31" s="179" t="n"/>
      <c r="M31" s="179" t="n"/>
      <c r="N31" s="179" t="n"/>
      <c r="O31" s="179" t="n"/>
      <c r="P31" s="179" t="n"/>
      <c r="Q31" s="179" t="n"/>
      <c r="R31" s="179" t="n"/>
      <c r="S31" s="179" t="n"/>
      <c r="T31" s="179" t="n"/>
      <c r="U31" s="179" t="n"/>
      <c r="V31" s="179" t="n"/>
      <c r="W31" s="179" t="n"/>
    </row>
    <row r="32" hidden="1" s="271">
      <c r="B32" s="320" t="n">
        <v>44531</v>
      </c>
      <c r="C32" s="320" t="n"/>
      <c r="D32" s="324" t="n"/>
      <c r="E32" s="194" t="n"/>
      <c r="F32" s="190" t="n"/>
      <c r="G32" s="321" t="n"/>
      <c r="H32" s="203" t="n"/>
      <c r="I32" s="194" t="n"/>
      <c r="J32" s="204" t="n"/>
      <c r="K32" s="179" t="n"/>
      <c r="L32" s="179" t="n"/>
      <c r="M32" s="179" t="n"/>
      <c r="N32" s="179" t="n"/>
      <c r="O32" s="179" t="n"/>
      <c r="P32" s="179" t="n"/>
      <c r="Q32" s="179" t="n"/>
      <c r="R32" s="179" t="n"/>
      <c r="S32" s="179" t="n"/>
      <c r="T32" s="179" t="n"/>
      <c r="U32" s="179" t="n"/>
      <c r="V32" s="179" t="n"/>
      <c r="W32" s="179" t="n"/>
    </row>
    <row r="33" hidden="1" s="271">
      <c r="B33" s="322" t="n">
        <v>44592</v>
      </c>
      <c r="C33" s="322" t="n"/>
      <c r="D33" s="196" t="n"/>
      <c r="E33" s="197" t="n"/>
      <c r="F33" s="196" t="n"/>
      <c r="G33" s="323" t="n"/>
      <c r="H33" s="199" t="n"/>
      <c r="I33" s="200" t="n"/>
      <c r="J33" s="204" t="n"/>
      <c r="K33" s="179" t="n"/>
      <c r="L33" s="179" t="n"/>
      <c r="M33" s="179" t="n"/>
      <c r="N33" s="179" t="n"/>
      <c r="O33" s="179" t="n"/>
      <c r="P33" s="179" t="n"/>
      <c r="Q33" s="179" t="n"/>
      <c r="R33" s="179" t="n"/>
      <c r="S33" s="179" t="n"/>
      <c r="T33" s="179" t="n"/>
      <c r="U33" s="179" t="n"/>
      <c r="V33" s="179" t="n"/>
      <c r="W33" s="179" t="n"/>
    </row>
    <row r="34">
      <c r="B34" s="325" t="n">
        <v>44866</v>
      </c>
      <c r="C34" s="325" t="n"/>
      <c r="D34" s="251" t="n">
        <v>0</v>
      </c>
      <c r="E34" s="251" t="n">
        <v>0</v>
      </c>
      <c r="F34" s="251" t="n">
        <v>0</v>
      </c>
      <c r="G34" s="326" t="n">
        <v>0</v>
      </c>
      <c r="H34" s="253" t="n">
        <v>18</v>
      </c>
      <c r="I34" s="206" t="n">
        <v>6690805.44</v>
      </c>
      <c r="J34" s="179" t="n"/>
      <c r="K34" s="179" t="n"/>
      <c r="L34" s="179" t="n"/>
      <c r="M34" s="179" t="n"/>
      <c r="N34" s="179" t="n"/>
      <c r="O34" s="179" t="n"/>
      <c r="P34" s="179" t="n"/>
      <c r="Q34" s="179" t="n"/>
      <c r="R34" s="179" t="n"/>
      <c r="S34" s="179" t="n"/>
      <c r="T34" s="179" t="n"/>
      <c r="U34" s="179" t="n"/>
      <c r="V34" s="179" t="n"/>
      <c r="W34" s="179" t="n"/>
    </row>
    <row r="35">
      <c r="B35" s="327" t="n">
        <v>44896</v>
      </c>
      <c r="C35" s="327" t="n"/>
      <c r="D35" s="255" t="n">
        <v>0</v>
      </c>
      <c r="E35" s="256" t="n">
        <v>0</v>
      </c>
      <c r="F35" s="255" t="n">
        <v>1</v>
      </c>
      <c r="G35" s="328" t="n">
        <v>172179.65</v>
      </c>
      <c r="H35" s="258" t="n">
        <v>19</v>
      </c>
      <c r="I35" s="205">
        <f>I34+G35</f>
        <v/>
      </c>
      <c r="J35" s="179" t="n"/>
      <c r="K35" s="179" t="n"/>
      <c r="L35" s="179" t="n"/>
      <c r="M35" s="179" t="n"/>
      <c r="N35" s="179" t="n"/>
      <c r="O35" s="179" t="n"/>
      <c r="P35" s="179" t="n"/>
      <c r="Q35" s="179" t="n"/>
      <c r="R35" s="179" t="n"/>
      <c r="S35" s="179" t="n"/>
      <c r="T35" s="179" t="n"/>
      <c r="U35" s="179" t="n"/>
      <c r="V35" s="179" t="n"/>
      <c r="W35" s="179" t="n"/>
    </row>
    <row r="36">
      <c r="B36" s="325" t="n">
        <v>44927</v>
      </c>
      <c r="C36" s="325" t="n"/>
      <c r="D36" s="251" t="n">
        <v>0</v>
      </c>
      <c r="E36" s="251" t="n">
        <v>0</v>
      </c>
      <c r="F36" s="251" t="n">
        <v>0</v>
      </c>
      <c r="G36" s="326" t="n">
        <v>0</v>
      </c>
      <c r="H36" s="253" t="n">
        <v>19</v>
      </c>
      <c r="I36" s="206" t="n">
        <v>6900866.34</v>
      </c>
      <c r="J36" s="179" t="n"/>
      <c r="K36" s="179" t="n"/>
      <c r="L36" s="179" t="n"/>
      <c r="M36" s="179" t="n"/>
      <c r="N36" s="179" t="n"/>
      <c r="O36" s="179" t="n"/>
      <c r="P36" s="179" t="n"/>
      <c r="Q36" s="179" t="n"/>
      <c r="R36" s="179" t="n"/>
      <c r="S36" s="179" t="n"/>
      <c r="T36" s="179" t="n"/>
      <c r="U36" s="179" t="n"/>
      <c r="V36" s="179" t="n"/>
      <c r="W36" s="179" t="n"/>
    </row>
    <row r="37">
      <c r="B37" s="327" t="n">
        <v>44958</v>
      </c>
      <c r="C37" s="327" t="n"/>
      <c r="D37" s="255" t="n">
        <v>1</v>
      </c>
      <c r="E37" s="256" t="n">
        <v>257929.35</v>
      </c>
      <c r="F37" s="255" t="n">
        <v>0</v>
      </c>
      <c r="G37" s="328" t="n">
        <v>0</v>
      </c>
      <c r="H37" s="258" t="n">
        <v>18</v>
      </c>
      <c r="I37" s="205" t="n">
        <v>6703866.34</v>
      </c>
      <c r="J37" s="179" t="n"/>
      <c r="K37" s="179" t="n"/>
      <c r="L37" s="179" t="n"/>
      <c r="M37" s="179" t="n"/>
      <c r="N37" s="179" t="n"/>
      <c r="O37" s="179" t="n"/>
      <c r="P37" s="179" t="n"/>
      <c r="Q37" s="179" t="n"/>
      <c r="R37" s="179" t="n"/>
      <c r="S37" s="179" t="n"/>
      <c r="T37" s="179" t="n"/>
      <c r="U37" s="179" t="n"/>
      <c r="V37" s="179" t="n"/>
      <c r="W37" s="179" t="n"/>
    </row>
    <row r="38">
      <c r="B38" s="325" t="n">
        <v>44986</v>
      </c>
      <c r="C38" s="325" t="n"/>
      <c r="D38" s="251" t="n">
        <v>2</v>
      </c>
      <c r="E38" s="259" t="n">
        <v>465619</v>
      </c>
      <c r="F38" s="251" t="n">
        <v>2</v>
      </c>
      <c r="G38" s="326" t="n">
        <v>604311.87</v>
      </c>
      <c r="H38" s="253" t="n">
        <v>18</v>
      </c>
      <c r="I38" s="206" t="n">
        <v>6842559.21</v>
      </c>
      <c r="J38" s="179" t="n"/>
      <c r="K38" s="179" t="n"/>
      <c r="L38" s="179" t="n"/>
      <c r="M38" s="179" t="n"/>
      <c r="N38" s="179" t="n"/>
      <c r="O38" s="179" t="n"/>
      <c r="P38" s="179" t="n"/>
      <c r="Q38" s="179" t="n"/>
      <c r="R38" s="179" t="n"/>
      <c r="S38" s="179" t="n"/>
      <c r="T38" s="179" t="n"/>
      <c r="U38" s="179" t="n"/>
      <c r="V38" s="179" t="n"/>
      <c r="W38" s="179" t="n"/>
    </row>
    <row r="39">
      <c r="B39" s="327" t="n">
        <v>45017</v>
      </c>
      <c r="C39" s="327" t="n"/>
      <c r="D39" s="255" t="n">
        <v>4</v>
      </c>
      <c r="E39" s="260" t="n">
        <v>1050820.28</v>
      </c>
      <c r="F39" s="255" t="n">
        <v>0</v>
      </c>
      <c r="G39" s="328" t="n">
        <v>0</v>
      </c>
      <c r="H39" s="258" t="n">
        <v>14</v>
      </c>
      <c r="I39" s="205" t="n">
        <v>5691521.02</v>
      </c>
      <c r="J39" s="204" t="n"/>
      <c r="K39" s="179" t="n"/>
      <c r="L39" s="179" t="n"/>
      <c r="M39" s="179" t="n"/>
      <c r="N39" s="179" t="n"/>
      <c r="O39" s="179" t="n"/>
      <c r="P39" s="179" t="n"/>
      <c r="Q39" s="179" t="n"/>
      <c r="R39" s="179" t="n"/>
      <c r="S39" s="179" t="n"/>
      <c r="T39" s="179" t="n"/>
      <c r="U39" s="179" t="n"/>
      <c r="V39" s="179" t="n"/>
      <c r="W39" s="179" t="n"/>
    </row>
    <row r="40">
      <c r="B40" s="325" t="n">
        <v>45047</v>
      </c>
      <c r="C40" s="325" t="n"/>
      <c r="D40" s="251" t="n">
        <v>0</v>
      </c>
      <c r="E40" s="259" t="n">
        <v>0</v>
      </c>
      <c r="F40" s="251" t="n">
        <v>0</v>
      </c>
      <c r="G40" s="326" t="n">
        <v>0</v>
      </c>
      <c r="H40" s="253" t="n">
        <v>14</v>
      </c>
      <c r="I40" s="206" t="n">
        <v>5691521.02</v>
      </c>
      <c r="J40" s="179" t="n"/>
      <c r="K40" s="179" t="n"/>
      <c r="L40" s="179" t="n"/>
      <c r="M40" s="179" t="n"/>
      <c r="N40" s="179" t="n"/>
      <c r="O40" s="179" t="n"/>
      <c r="P40" s="179" t="n"/>
      <c r="Q40" s="179" t="n"/>
      <c r="R40" s="179" t="n"/>
      <c r="S40" s="179" t="n"/>
      <c r="T40" s="179" t="n"/>
      <c r="U40" s="179" t="n"/>
      <c r="V40" s="179" t="n"/>
      <c r="W40" s="179" t="n"/>
    </row>
    <row r="41">
      <c r="B41" s="327" t="n">
        <v>45078</v>
      </c>
      <c r="C41" s="327" t="n"/>
      <c r="D41" s="255" t="n">
        <v>1</v>
      </c>
      <c r="E41" s="260" t="n">
        <v>290685.15</v>
      </c>
      <c r="F41" s="255" t="n">
        <v>1</v>
      </c>
      <c r="G41" s="328" t="n">
        <v>185927.4</v>
      </c>
      <c r="H41" s="258" t="n">
        <v>14</v>
      </c>
      <c r="I41" s="205" t="n">
        <v>5629548.42</v>
      </c>
      <c r="J41" s="204" t="n"/>
      <c r="K41" s="179" t="n"/>
      <c r="L41" s="179" t="n"/>
      <c r="M41" s="179" t="n"/>
      <c r="N41" s="179" t="n"/>
      <c r="O41" s="179" t="n"/>
      <c r="P41" s="179" t="n"/>
      <c r="Q41" s="179" t="n"/>
      <c r="R41" s="179" t="n"/>
      <c r="S41" s="179" t="n"/>
      <c r="T41" s="179" t="n"/>
      <c r="U41" s="179" t="n"/>
      <c r="V41" s="179" t="n"/>
      <c r="W41" s="179" t="n"/>
    </row>
    <row r="42">
      <c r="B42" s="325" t="n">
        <v>45108</v>
      </c>
      <c r="C42" s="325" t="n"/>
      <c r="D42" s="251" t="n">
        <v>1</v>
      </c>
      <c r="E42" s="259" t="n">
        <v>257929.35</v>
      </c>
      <c r="F42" s="251" t="n">
        <v>6</v>
      </c>
      <c r="G42" s="326" t="n">
        <v>1316971.33</v>
      </c>
      <c r="H42" s="253" t="n">
        <v>19</v>
      </c>
      <c r="I42" s="206" t="n">
        <v>6688590.4</v>
      </c>
      <c r="J42" s="179" t="n"/>
      <c r="K42" s="179" t="n"/>
      <c r="L42" s="179" t="n"/>
      <c r="M42" s="179" t="n"/>
      <c r="N42" s="179" t="n"/>
      <c r="O42" s="179" t="n"/>
      <c r="P42" s="179" t="n"/>
      <c r="Q42" s="179" t="n"/>
      <c r="R42" s="179" t="n"/>
      <c r="S42" s="179" t="n"/>
      <c r="T42" s="179" t="n"/>
      <c r="U42" s="179" t="n"/>
      <c r="V42" s="179" t="n"/>
      <c r="W42" s="179" t="n"/>
    </row>
    <row r="43">
      <c r="B43" s="327" t="n">
        <v>45139</v>
      </c>
      <c r="C43" s="327" t="n"/>
      <c r="D43" s="255" t="n">
        <v>1</v>
      </c>
      <c r="E43" s="260" t="n">
        <v>211925.7</v>
      </c>
      <c r="F43" s="255" t="n">
        <v>3</v>
      </c>
      <c r="G43" s="328" t="n">
        <v>751756.22</v>
      </c>
      <c r="H43" s="258" t="n">
        <v>21</v>
      </c>
      <c r="I43" s="205" t="n">
        <v>7254419.22</v>
      </c>
      <c r="J43" s="204" t="n"/>
      <c r="K43" s="179" t="n"/>
      <c r="L43" s="179" t="n"/>
      <c r="M43" s="179" t="n"/>
      <c r="N43" s="179" t="n"/>
      <c r="O43" s="179" t="n"/>
      <c r="P43" s="179" t="n"/>
      <c r="Q43" s="179" t="n"/>
      <c r="R43" s="179" t="n"/>
      <c r="S43" s="179" t="n"/>
      <c r="T43" s="179" t="n"/>
      <c r="U43" s="179" t="n"/>
      <c r="V43" s="179" t="n"/>
      <c r="W43" s="179" t="n"/>
    </row>
    <row r="44">
      <c r="B44" s="325">
        <f>EOMONTH(B43,0)+1</f>
        <v/>
      </c>
      <c r="C44" s="325" t="n"/>
      <c r="D44" s="251" t="n">
        <v>1</v>
      </c>
      <c r="E44" s="259" t="n">
        <v>219912</v>
      </c>
      <c r="F44" s="251" t="n">
        <v>0</v>
      </c>
      <c r="G44" s="326" t="n">
        <v>0</v>
      </c>
      <c r="H44" s="253" t="n">
        <v>20</v>
      </c>
      <c r="I44" s="206" t="n">
        <v>7044979.22</v>
      </c>
      <c r="J44" s="179" t="n"/>
      <c r="K44" s="179" t="n"/>
      <c r="L44" s="179" t="n"/>
      <c r="M44" s="179" t="n"/>
      <c r="N44" s="179" t="n"/>
      <c r="O44" s="179" t="n"/>
      <c r="P44" s="179" t="n"/>
      <c r="Q44" s="179" t="n"/>
      <c r="R44" s="179" t="n"/>
      <c r="S44" s="179" t="n"/>
      <c r="T44" s="179" t="n"/>
      <c r="U44" s="179" t="n"/>
      <c r="V44" s="179" t="n"/>
      <c r="W44" s="179" t="n"/>
    </row>
    <row r="45">
      <c r="B45" s="329" t="inlineStr">
        <is>
          <t>Total</t>
        </is>
      </c>
      <c r="C45" s="329" t="n"/>
      <c r="D45" s="262">
        <f>+SUM(D26:D44)</f>
        <v/>
      </c>
      <c r="E45" s="263">
        <f>+SUM(E26:E44)</f>
        <v/>
      </c>
      <c r="F45" s="262">
        <f>+SUM(F26:F44)</f>
        <v/>
      </c>
      <c r="G45" s="330">
        <f>+SUM(G26:G44)</f>
        <v/>
      </c>
      <c r="H45" s="265">
        <f>H44</f>
        <v/>
      </c>
      <c r="I45" s="266">
        <f>I44</f>
        <v/>
      </c>
      <c r="J45" s="179" t="n"/>
      <c r="K45" s="179" t="n"/>
      <c r="L45" s="179" t="n"/>
      <c r="M45" s="179" t="n"/>
      <c r="N45" s="179" t="n"/>
      <c r="O45" s="179" t="n"/>
      <c r="P45" s="179" t="n"/>
      <c r="Q45" s="179" t="n"/>
      <c r="R45" s="179" t="n"/>
      <c r="S45" s="179" t="n"/>
      <c r="T45" s="179" t="n"/>
      <c r="U45" s="179" t="n"/>
      <c r="V45" s="179" t="n"/>
      <c r="W45" s="179" t="n"/>
    </row>
    <row r="47">
      <c r="I47" s="207" t="n"/>
    </row>
    <row r="48">
      <c r="I48" s="207" t="n"/>
    </row>
    <row r="49">
      <c r="E49" s="207" t="n"/>
    </row>
    <row r="50">
      <c r="E50" s="207" t="n"/>
    </row>
    <row r="51">
      <c r="E51" s="207" t="n"/>
    </row>
    <row r="52">
      <c r="E52" s="207" t="n"/>
    </row>
    <row r="53">
      <c r="E53" s="207" t="n"/>
    </row>
    <row r="54">
      <c r="E54" s="207" t="n"/>
    </row>
    <row r="55">
      <c r="E55" s="207" t="n"/>
    </row>
    <row r="56">
      <c r="E56" s="207" t="n"/>
    </row>
    <row r="57">
      <c r="E57" s="207" t="n"/>
    </row>
    <row r="59">
      <c r="E59" s="207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107"/>
  <sheetViews>
    <sheetView tabSelected="1" topLeftCell="B1" workbookViewId="0">
      <selection activeCell="L3" sqref="L3"/>
    </sheetView>
  </sheetViews>
  <sheetFormatPr baseColWidth="8" defaultRowHeight="14.4"/>
  <cols>
    <col width="11.5546875" customWidth="1" style="271" min="2" max="3"/>
    <col width="16" bestFit="1" customWidth="1" style="271" min="4" max="4"/>
    <col width="14" bestFit="1" customWidth="1" style="271" min="5" max="5"/>
    <col width="13.5546875" bestFit="1" customWidth="1" style="271" min="6" max="6"/>
    <col width="15.6640625" bestFit="1" customWidth="1" style="271" min="7" max="7"/>
    <col width="19" customWidth="1" style="271" min="8" max="8"/>
    <col width="13.88671875" customWidth="1" style="271" min="9" max="9"/>
    <col width="23.6640625" customWidth="1" style="140" min="10" max="10"/>
    <col width="22.6640625" customWidth="1" style="271" min="11" max="11"/>
    <col width="38.88671875" bestFit="1" customWidth="1" style="271" min="12" max="12"/>
  </cols>
  <sheetData>
    <row r="2">
      <c r="B2" s="160" t="inlineStr">
        <is>
          <t>Quadra/Lote</t>
        </is>
      </c>
      <c r="C2" s="160" t="inlineStr">
        <is>
          <t>VP</t>
        </is>
      </c>
      <c r="D2" s="160" t="inlineStr">
        <is>
          <t>Inadimplência</t>
        </is>
      </c>
      <c r="E2" s="160" t="inlineStr">
        <is>
          <t>Saldo Devedor</t>
        </is>
      </c>
      <c r="F2" s="160" t="inlineStr">
        <is>
          <t>Dias em Atraso</t>
        </is>
      </c>
      <c r="G2" s="160" t="inlineStr">
        <is>
          <t>Faixa de Atraso</t>
        </is>
      </c>
      <c r="H2" s="160" t="inlineStr">
        <is>
          <t>Valor de Venda</t>
        </is>
      </c>
      <c r="I2" s="160" t="inlineStr">
        <is>
          <t>LTV</t>
        </is>
      </c>
      <c r="J2" s="241" t="inlineStr">
        <is>
          <t>Vencimento MAX</t>
        </is>
      </c>
      <c r="K2" s="160" t="inlineStr">
        <is>
          <t>Prazo Vencimento MAX</t>
        </is>
      </c>
      <c r="L2" s="160" t="inlineStr">
        <is>
          <t>Classificação Informe Mensal Vencimento</t>
        </is>
      </c>
    </row>
    <row r="3">
      <c r="B3" t="inlineStr">
        <is>
          <t>52HORTOS - JARDIM ANÁLIA FRANCO</t>
        </is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31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31">
        <f>_xlfn.XLOOKUP(B3,'Relação de Contratos'!A:A,'Relação de Contratos'!G:G)</f>
        <v/>
      </c>
      <c r="I3" s="162">
        <f>IFERROR(E3/H3,"")</f>
        <v/>
      </c>
      <c r="J3" s="140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inlineStr">
        <is>
          <t>87BOSQUE DAS CEREJEIRAS</t>
        </is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31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31">
        <f>_xlfn.XLOOKUP(B4,'Relação de Contratos'!A:A,'Relação de Contratos'!G:G)</f>
        <v/>
      </c>
      <c r="I4" s="162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inlineStr">
        <is>
          <t>67BOSQUE DAS CEREJEIRAS</t>
        </is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31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31">
        <f>_xlfn.XLOOKUP(B5,'Relação de Contratos'!A:A,'Relação de Contratos'!G:G)</f>
        <v/>
      </c>
      <c r="I5" s="162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inlineStr">
        <is>
          <t>138BOSQUE DAS CEREJEIRAS</t>
        </is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31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31">
        <f>_xlfn.XLOOKUP(B6,'Relação de Contratos'!A:A,'Relação de Contratos'!G:G)</f>
        <v/>
      </c>
      <c r="I6" s="162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inlineStr">
        <is>
          <t>177BOSQUE DAS CEREJEIRAS</t>
        </is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31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31">
        <f>_xlfn.XLOOKUP(B7,'Relação de Contratos'!A:A,'Relação de Contratos'!G:G)</f>
        <v/>
      </c>
      <c r="I7" s="162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inlineStr">
        <is>
          <t>36BOSQUE DAS CEREJEIRAS</t>
        </is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31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31">
        <f>_xlfn.XLOOKUP(B8,'Relação de Contratos'!A:A,'Relação de Contratos'!G:G)</f>
        <v/>
      </c>
      <c r="I8" s="162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inlineStr">
        <is>
          <t>195BOSQUE DAS CEREJEIRAS</t>
        </is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31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31">
        <f>_xlfn.XLOOKUP(B9,'Relação de Contratos'!A:A,'Relação de Contratos'!G:G)</f>
        <v/>
      </c>
      <c r="I9" s="162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inlineStr">
        <is>
          <t>71BOSQUE DAS CEREJEIRAS</t>
        </is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31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31">
        <f>_xlfn.XLOOKUP(B10,'Relação de Contratos'!A:A,'Relação de Contratos'!G:G)</f>
        <v/>
      </c>
      <c r="I10" s="162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inlineStr">
        <is>
          <t>73BOSQUE DAS CEREJEIRAS</t>
        </is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31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31">
        <f>_xlfn.XLOOKUP(B11,'Relação de Contratos'!A:A,'Relação de Contratos'!G:G)</f>
        <v/>
      </c>
      <c r="I11" s="162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inlineStr">
        <is>
          <t>97BOSQUE DAS CEREJEIRAS</t>
        </is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31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31">
        <f>_xlfn.XLOOKUP(B12,'Relação de Contratos'!A:A,'Relação de Contratos'!G:G)</f>
        <v/>
      </c>
      <c r="I12" s="162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inlineStr">
        <is>
          <t>154BOSQUE DAS CEREJEIRAS</t>
        </is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31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31">
        <f>_xlfn.XLOOKUP(B13,'Relação de Contratos'!A:A,'Relação de Contratos'!G:G)</f>
        <v/>
      </c>
      <c r="I13" s="162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inlineStr">
        <is>
          <t>74HORTOS - JARDIM ANÁLIA FRANCO</t>
        </is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31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31">
        <f>_xlfn.XLOOKUP(B14,'Relação de Contratos'!A:A,'Relação de Contratos'!G:G)</f>
        <v/>
      </c>
      <c r="I14" s="162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inlineStr">
        <is>
          <t>32HORTOS - JARDIM ANÁLIA FRANCO</t>
        </is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31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31">
        <f>_xlfn.XLOOKUP(B15,'Relação de Contratos'!A:A,'Relação de Contratos'!G:G)</f>
        <v/>
      </c>
      <c r="I15" s="162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inlineStr">
        <is>
          <t>148BOSQUE DAS CEREJEIRAS</t>
        </is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31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31">
        <f>_xlfn.XLOOKUP(B16,'Relação de Contratos'!A:A,'Relação de Contratos'!G:G)</f>
        <v/>
      </c>
      <c r="I16" s="162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inlineStr">
        <is>
          <t>68BOSQUE DAS CEREJEIRAS</t>
        </is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31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31">
        <f>_xlfn.XLOOKUP(B17,'Relação de Contratos'!A:A,'Relação de Contratos'!G:G)</f>
        <v/>
      </c>
      <c r="I17" s="162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inlineStr">
        <is>
          <t>17BOSQUE DAS CEREJEIRAS</t>
        </is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31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31">
        <f>_xlfn.XLOOKUP(B18,'Relação de Contratos'!A:A,'Relação de Contratos'!G:G)</f>
        <v/>
      </c>
      <c r="I18" s="162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inlineStr">
        <is>
          <t>92HORTOS - JARDIM ANÁLIA FRANCO</t>
        </is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31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31">
        <f>_xlfn.XLOOKUP(B19,'Relação de Contratos'!A:A,'Relação de Contratos'!G:G)</f>
        <v/>
      </c>
      <c r="I19" s="162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inlineStr">
        <is>
          <t>21BOSQUE DAS CEREJEIRAS</t>
        </is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31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31">
        <f>_xlfn.XLOOKUP(B20,'Relação de Contratos'!A:A,'Relação de Contratos'!G:G)</f>
        <v/>
      </c>
      <c r="I20" s="162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inlineStr">
        <is>
          <t>123BOSQUE DAS CEREJEIRAS</t>
        </is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31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31">
        <f>_xlfn.XLOOKUP(B21,'Relação de Contratos'!A:A,'Relação de Contratos'!G:G)</f>
        <v/>
      </c>
      <c r="I21" s="162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inlineStr">
        <is>
          <t>2BOSQUE DAS CEREJEIRAS</t>
        </is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31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31">
        <f>_xlfn.XLOOKUP(B22,'Relação de Contratos'!A:A,'Relação de Contratos'!G:G)</f>
        <v/>
      </c>
      <c r="I22" s="162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inlineStr">
        <is>
          <t>166BOSQUE DAS CEREJEIRAS</t>
        </is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31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31">
        <f>_xlfn.XLOOKUP(B23,'Relação de Contratos'!A:A,'Relação de Contratos'!G:G)</f>
        <v/>
      </c>
      <c r="I23" s="162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inlineStr">
        <is>
          <t>81BOSQUE DAS CEREJEIRAS</t>
        </is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31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31">
        <f>_xlfn.XLOOKUP(B24,'Relação de Contratos'!A:A,'Relação de Contratos'!G:G)</f>
        <v/>
      </c>
      <c r="I24" s="162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inlineStr">
        <is>
          <t>56BOSQUE DAS CEREJEIRAS</t>
        </is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31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31">
        <f>_xlfn.XLOOKUP(B25,'Relação de Contratos'!A:A,'Relação de Contratos'!G:G)</f>
        <v/>
      </c>
      <c r="I25" s="162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inlineStr">
        <is>
          <t>131BOSQUE DAS CEREJEIRAS</t>
        </is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31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31">
        <f>_xlfn.XLOOKUP(B26,'Relação de Contratos'!A:A,'Relação de Contratos'!G:G)</f>
        <v/>
      </c>
      <c r="I26" s="162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inlineStr">
        <is>
          <t>174BOSQUE DAS CEREJEIRAS</t>
        </is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>
        <f>_xlfn.XLOOKUP(B27,'Relação de Contratos'!A:A,'Relação de Contratos'!G:G)</f>
        <v/>
      </c>
      <c r="I27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inlineStr">
        <is>
          <t>8BOSQUE DAS CEREJEIRAS</t>
        </is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>
        <f>_xlfn.XLOOKUP(B28,'Relação de Contratos'!A:A,'Relação de Contratos'!G:G)</f>
        <v/>
      </c>
      <c r="I28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inlineStr">
        <is>
          <t>115BOSQUE DAS CEREJEIRAS</t>
        </is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>
        <f>_xlfn.XLOOKUP(B29,'Relação de Contratos'!A:A,'Relação de Contratos'!G:G)</f>
        <v/>
      </c>
      <c r="I29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  <row r="30">
      <c r="B30" t="inlineStr">
        <is>
          <t>107BOSQUE DAS CEREJEIRAS</t>
        </is>
      </c>
      <c r="C30">
        <f>SUMIFS(Recebíveis!P:P,Recebíveis!A:A,'Base Contratos'!B30,Recebíveis!N:N,"Futuro")</f>
        <v/>
      </c>
      <c r="D30">
        <f>SUMIFS(Recebíveis!L:L,Recebíveis!A:A,'Base Contratos'!B30,Recebíveis!N:N,"Atraso")</f>
        <v/>
      </c>
      <c r="E30">
        <f>SUMIFS(Recebíveis!P:P,Recebíveis!A:A,'Base Contratos'!B30)</f>
        <v/>
      </c>
      <c r="F30">
        <f>_xlfn.MAXIFS(Recebíveis!Q:Q,Recebíveis!A:A,'Base Contratos'!B30)</f>
        <v/>
      </c>
      <c r="G30">
        <f>IF(F30=0,"Em dia",IF(F30&lt;=15,"Até 15",IF(F30&lt;=30,"Entre 15 e 30",IF(F30&lt;=60,"Entre 30 e 60",IF(F30&lt;=90,"Entre 60 e 90",IF(F30&lt;=120,"Entre 90 e 120",IF(F30&lt;=150,"Entre 120 e 150",IF(F30&lt;=180,"Entre 150 e 180","Superior a 180"))))))))</f>
        <v/>
      </c>
      <c r="H30">
        <f>_xlfn.XLOOKUP(B30,'Relação de Contratos'!A:A,'Relação de Contratos'!G:G)</f>
        <v/>
      </c>
      <c r="I30">
        <f>IFERROR(E30/H30,"")</f>
        <v/>
      </c>
      <c r="J30">
        <f>_xlfn.MAXIFS(Recebíveis!G:G,Recebíveis!A:A,'Base Contratos'!B30)</f>
        <v/>
      </c>
      <c r="K30">
        <f>J30-'Relatório Consolidado'!$J$4</f>
        <v/>
      </c>
      <c r="L30">
        <f>IF(K30&lt;=30,INFORME_MENSAL!$A$3,IF(K30&lt;=60,INFORME_MENSAL!$A$4,IF(K30&lt;=90,INFORME_MENSAL!$A$5,IF(K30&lt;=120,INFORME_MENSAL!$A$6,IF(K30&lt;=150,INFORME_MENSAL!$A$7,IF(K30&lt;=180,INFORME_MENSAL!$A$8,IF(K30&lt;=360,INFORME_MENSAL!$A$9,IF(K30&gt;360,INFORME_MENSAL!$A$10))))))))</f>
        <v/>
      </c>
    </row>
    <row r="31">
      <c r="B31" t="inlineStr">
        <is>
          <t>197BOSQUE DAS CEREJEIRAS</t>
        </is>
      </c>
      <c r="C31">
        <f>SUMIFS(Recebíveis!P:P,Recebíveis!A:A,'Base Contratos'!B31,Recebíveis!N:N,"Futuro")</f>
        <v/>
      </c>
      <c r="D31">
        <f>SUMIFS(Recebíveis!L:L,Recebíveis!A:A,'Base Contratos'!B31,Recebíveis!N:N,"Atraso")</f>
        <v/>
      </c>
      <c r="E31">
        <f>SUMIFS(Recebíveis!P:P,Recebíveis!A:A,'Base Contratos'!B31)</f>
        <v/>
      </c>
      <c r="F31">
        <f>_xlfn.MAXIFS(Recebíveis!Q:Q,Recebíveis!A:A,'Base Contratos'!B31)</f>
        <v/>
      </c>
      <c r="G31">
        <f>IF(F31=0,"Em dia",IF(F31&lt;=15,"Até 15",IF(F31&lt;=30,"Entre 15 e 30",IF(F31&lt;=60,"Entre 30 e 60",IF(F31&lt;=90,"Entre 60 e 90",IF(F31&lt;=120,"Entre 90 e 120",IF(F31&lt;=150,"Entre 120 e 150",IF(F31&lt;=180,"Entre 150 e 180","Superior a 180"))))))))</f>
        <v/>
      </c>
      <c r="H31">
        <f>_xlfn.XLOOKUP(B31,'Relação de Contratos'!A:A,'Relação de Contratos'!G:G)</f>
        <v/>
      </c>
      <c r="I31">
        <f>IFERROR(E31/H31,"")</f>
        <v/>
      </c>
      <c r="J31">
        <f>_xlfn.MAXIFS(Recebíveis!G:G,Recebíveis!A:A,'Base Contratos'!B31)</f>
        <v/>
      </c>
      <c r="K31">
        <f>J31-'Relatório Consolidado'!$J$4</f>
        <v/>
      </c>
      <c r="L31">
        <f>IF(K31&lt;=30,INFORME_MENSAL!$A$3,IF(K31&lt;=60,INFORME_MENSAL!$A$4,IF(K31&lt;=90,INFORME_MENSAL!$A$5,IF(K31&lt;=120,INFORME_MENSAL!$A$6,IF(K31&lt;=150,INFORME_MENSAL!$A$7,IF(K31&lt;=180,INFORME_MENSAL!$A$8,IF(K31&lt;=360,INFORME_MENSAL!$A$9,IF(K31&gt;360,INFORME_MENSAL!$A$10))))))))</f>
        <v/>
      </c>
    </row>
    <row r="32">
      <c r="B32" t="inlineStr">
        <is>
          <t>85BOSQUE DAS CEREJEIRAS</t>
        </is>
      </c>
      <c r="C32">
        <f>SUMIFS(Recebíveis!P:P,Recebíveis!A:A,'Base Contratos'!B32,Recebíveis!N:N,"Futuro")</f>
        <v/>
      </c>
      <c r="D32">
        <f>SUMIFS(Recebíveis!L:L,Recebíveis!A:A,'Base Contratos'!B32,Recebíveis!N:N,"Atraso")</f>
        <v/>
      </c>
      <c r="E32">
        <f>SUMIFS(Recebíveis!P:P,Recebíveis!A:A,'Base Contratos'!B32)</f>
        <v/>
      </c>
      <c r="F32">
        <f>_xlfn.MAXIFS(Recebíveis!Q:Q,Recebíveis!A:A,'Base Contratos'!B32)</f>
        <v/>
      </c>
      <c r="G32">
        <f>IF(F32=0,"Em dia",IF(F32&lt;=15,"Até 15",IF(F32&lt;=30,"Entre 15 e 30",IF(F32&lt;=60,"Entre 30 e 60",IF(F32&lt;=90,"Entre 60 e 90",IF(F32&lt;=120,"Entre 90 e 120",IF(F32&lt;=150,"Entre 120 e 150",IF(F32&lt;=180,"Entre 150 e 180","Superior a 180"))))))))</f>
        <v/>
      </c>
      <c r="H32">
        <f>_xlfn.XLOOKUP(B32,'Relação de Contratos'!A:A,'Relação de Contratos'!G:G)</f>
        <v/>
      </c>
      <c r="I32">
        <f>IFERROR(E32/H32,"")</f>
        <v/>
      </c>
      <c r="J32">
        <f>_xlfn.MAXIFS(Recebíveis!G:G,Recebíveis!A:A,'Base Contratos'!B32)</f>
        <v/>
      </c>
      <c r="K32">
        <f>J32-'Relatório Consolidado'!$J$4</f>
        <v/>
      </c>
      <c r="L32">
        <f>IF(K32&lt;=30,INFORME_MENSAL!$A$3,IF(K32&lt;=60,INFORME_MENSAL!$A$4,IF(K32&lt;=90,INFORME_MENSAL!$A$5,IF(K32&lt;=120,INFORME_MENSAL!$A$6,IF(K32&lt;=150,INFORME_MENSAL!$A$7,IF(K32&lt;=180,INFORME_MENSAL!$A$8,IF(K32&lt;=360,INFORME_MENSAL!$A$9,IF(K32&gt;360,INFORME_MENSAL!$A$10))))))))</f>
        <v/>
      </c>
    </row>
    <row r="33">
      <c r="B33" t="inlineStr">
        <is>
          <t>51BOSQUE DAS CEREJEIRAS</t>
        </is>
      </c>
      <c r="C33">
        <f>SUMIFS(Recebíveis!P:P,Recebíveis!A:A,'Base Contratos'!B33,Recebíveis!N:N,"Futuro")</f>
        <v/>
      </c>
      <c r="D33">
        <f>SUMIFS(Recebíveis!L:L,Recebíveis!A:A,'Base Contratos'!B33,Recebíveis!N:N,"Atraso")</f>
        <v/>
      </c>
      <c r="E33">
        <f>SUMIFS(Recebíveis!P:P,Recebíveis!A:A,'Base Contratos'!B33)</f>
        <v/>
      </c>
      <c r="F33">
        <f>_xlfn.MAXIFS(Recebíveis!Q:Q,Recebíveis!A:A,'Base Contratos'!B33)</f>
        <v/>
      </c>
      <c r="G33">
        <f>IF(F33=0,"Em dia",IF(F33&lt;=15,"Até 15",IF(F33&lt;=30,"Entre 15 e 30",IF(F33&lt;=60,"Entre 30 e 60",IF(F33&lt;=90,"Entre 60 e 90",IF(F33&lt;=120,"Entre 90 e 120",IF(F33&lt;=150,"Entre 120 e 150",IF(F33&lt;=180,"Entre 150 e 180","Superior a 180"))))))))</f>
        <v/>
      </c>
      <c r="H33">
        <f>_xlfn.XLOOKUP(B33,'Relação de Contratos'!A:A,'Relação de Contratos'!G:G)</f>
        <v/>
      </c>
      <c r="I33">
        <f>IFERROR(E33/H33,"")</f>
        <v/>
      </c>
      <c r="J33">
        <f>_xlfn.MAXIFS(Recebíveis!G:G,Recebíveis!A:A,'Base Contratos'!B33)</f>
        <v/>
      </c>
      <c r="K33">
        <f>J33-'Relatório Consolidado'!$J$4</f>
        <v/>
      </c>
      <c r="L33">
        <f>IF(K33&lt;=30,INFORME_MENSAL!$A$3,IF(K33&lt;=60,INFORME_MENSAL!$A$4,IF(K33&lt;=90,INFORME_MENSAL!$A$5,IF(K33&lt;=120,INFORME_MENSAL!$A$6,IF(K33&lt;=150,INFORME_MENSAL!$A$7,IF(K33&lt;=180,INFORME_MENSAL!$A$8,IF(K33&lt;=360,INFORME_MENSAL!$A$9,IF(K33&gt;360,INFORME_MENSAL!$A$10))))))))</f>
        <v/>
      </c>
    </row>
    <row r="34">
      <c r="B34" t="inlineStr">
        <is>
          <t>46BOSQUE DAS CEREJEIRAS</t>
        </is>
      </c>
      <c r="C34">
        <f>SUMIFS(Recebíveis!P:P,Recebíveis!A:A,'Base Contratos'!B34,Recebíveis!N:N,"Futuro")</f>
        <v/>
      </c>
      <c r="D34">
        <f>SUMIFS(Recebíveis!L:L,Recebíveis!A:A,'Base Contratos'!B34,Recebíveis!N:N,"Atraso")</f>
        <v/>
      </c>
      <c r="E34">
        <f>SUMIFS(Recebíveis!P:P,Recebíveis!A:A,'Base Contratos'!B34)</f>
        <v/>
      </c>
      <c r="F34">
        <f>_xlfn.MAXIFS(Recebíveis!Q:Q,Recebíveis!A:A,'Base Contratos'!B34)</f>
        <v/>
      </c>
      <c r="G34">
        <f>IF(F34=0,"Em dia",IF(F34&lt;=15,"Até 15",IF(F34&lt;=30,"Entre 15 e 30",IF(F34&lt;=60,"Entre 30 e 60",IF(F34&lt;=90,"Entre 60 e 90",IF(F34&lt;=120,"Entre 90 e 120",IF(F34&lt;=150,"Entre 120 e 150",IF(F34&lt;=180,"Entre 150 e 180","Superior a 180"))))))))</f>
        <v/>
      </c>
      <c r="H34">
        <f>_xlfn.XLOOKUP(B34,'Relação de Contratos'!A:A,'Relação de Contratos'!G:G)</f>
        <v/>
      </c>
      <c r="I34">
        <f>IFERROR(E34/H34,"")</f>
        <v/>
      </c>
      <c r="J34">
        <f>_xlfn.MAXIFS(Recebíveis!G:G,Recebíveis!A:A,'Base Contratos'!B34)</f>
        <v/>
      </c>
      <c r="K34">
        <f>J34-'Relatório Consolidado'!$J$4</f>
        <v/>
      </c>
      <c r="L34">
        <f>IF(K34&lt;=30,INFORME_MENSAL!$A$3,IF(K34&lt;=60,INFORME_MENSAL!$A$4,IF(K34&lt;=90,INFORME_MENSAL!$A$5,IF(K34&lt;=120,INFORME_MENSAL!$A$6,IF(K34&lt;=150,INFORME_MENSAL!$A$7,IF(K34&lt;=180,INFORME_MENSAL!$A$8,IF(K34&lt;=360,INFORME_MENSAL!$A$9,IF(K34&gt;360,INFORME_MENSAL!$A$10))))))))</f>
        <v/>
      </c>
    </row>
    <row r="35">
      <c r="B35" t="inlineStr">
        <is>
          <t>122BOSQUE DAS CEREJEIRAS</t>
        </is>
      </c>
      <c r="C35">
        <f>SUMIFS(Recebíveis!P:P,Recebíveis!A:A,'Base Contratos'!B35,Recebíveis!N:N,"Futuro")</f>
        <v/>
      </c>
      <c r="D35">
        <f>SUMIFS(Recebíveis!L:L,Recebíveis!A:A,'Base Contratos'!B35,Recebíveis!N:N,"Atraso")</f>
        <v/>
      </c>
      <c r="E35">
        <f>SUMIFS(Recebíveis!P:P,Recebíveis!A:A,'Base Contratos'!B35)</f>
        <v/>
      </c>
      <c r="F35">
        <f>_xlfn.MAXIFS(Recebíveis!Q:Q,Recebíveis!A:A,'Base Contratos'!B35)</f>
        <v/>
      </c>
      <c r="G35">
        <f>IF(F35=0,"Em dia",IF(F35&lt;=15,"Até 15",IF(F35&lt;=30,"Entre 15 e 30",IF(F35&lt;=60,"Entre 30 e 60",IF(F35&lt;=90,"Entre 60 e 90",IF(F35&lt;=120,"Entre 90 e 120",IF(F35&lt;=150,"Entre 120 e 150",IF(F35&lt;=180,"Entre 150 e 180","Superior a 180"))))))))</f>
        <v/>
      </c>
      <c r="H35">
        <f>_xlfn.XLOOKUP(B35,'Relação de Contratos'!A:A,'Relação de Contratos'!G:G)</f>
        <v/>
      </c>
      <c r="I35">
        <f>IFERROR(E35/H35,"")</f>
        <v/>
      </c>
      <c r="J35">
        <f>_xlfn.MAXIFS(Recebíveis!G:G,Recebíveis!A:A,'Base Contratos'!B35)</f>
        <v/>
      </c>
      <c r="K35">
        <f>J35-'Relatório Consolidado'!$J$4</f>
        <v/>
      </c>
      <c r="L35">
        <f>IF(K35&lt;=30,INFORME_MENSAL!$A$3,IF(K35&lt;=60,INFORME_MENSAL!$A$4,IF(K35&lt;=90,INFORME_MENSAL!$A$5,IF(K35&lt;=120,INFORME_MENSAL!$A$6,IF(K35&lt;=150,INFORME_MENSAL!$A$7,IF(K35&lt;=180,INFORME_MENSAL!$A$8,IF(K35&lt;=360,INFORME_MENSAL!$A$9,IF(K35&gt;360,INFORME_MENSAL!$A$10))))))))</f>
        <v/>
      </c>
    </row>
    <row r="36">
      <c r="B36" t="inlineStr">
        <is>
          <t>128BOSQUE DAS CEREJEIRAS</t>
        </is>
      </c>
      <c r="C36">
        <f>SUMIFS(Recebíveis!P:P,Recebíveis!A:A,'Base Contratos'!B36,Recebíveis!N:N,"Futuro")</f>
        <v/>
      </c>
      <c r="D36">
        <f>SUMIFS(Recebíveis!L:L,Recebíveis!A:A,'Base Contratos'!B36,Recebíveis!N:N,"Atraso")</f>
        <v/>
      </c>
      <c r="E36">
        <f>SUMIFS(Recebíveis!P:P,Recebíveis!A:A,'Base Contratos'!B36)</f>
        <v/>
      </c>
      <c r="F36">
        <f>_xlfn.MAXIFS(Recebíveis!Q:Q,Recebíveis!A:A,'Base Contratos'!B36)</f>
        <v/>
      </c>
      <c r="G36">
        <f>IF(F36=0,"Em dia",IF(F36&lt;=15,"Até 15",IF(F36&lt;=30,"Entre 15 e 30",IF(F36&lt;=60,"Entre 30 e 60",IF(F36&lt;=90,"Entre 60 e 90",IF(F36&lt;=120,"Entre 90 e 120",IF(F36&lt;=150,"Entre 120 e 150",IF(F36&lt;=180,"Entre 150 e 180","Superior a 180"))))))))</f>
        <v/>
      </c>
      <c r="H36">
        <f>_xlfn.XLOOKUP(B36,'Relação de Contratos'!A:A,'Relação de Contratos'!G:G)</f>
        <v/>
      </c>
      <c r="I36">
        <f>IFERROR(E36/H36,"")</f>
        <v/>
      </c>
      <c r="J36">
        <f>_xlfn.MAXIFS(Recebíveis!G:G,Recebíveis!A:A,'Base Contratos'!B36)</f>
        <v/>
      </c>
      <c r="K36">
        <f>J36-'Relatório Consolidado'!$J$4</f>
        <v/>
      </c>
      <c r="L36">
        <f>IF(K36&lt;=30,INFORME_MENSAL!$A$3,IF(K36&lt;=60,INFORME_MENSAL!$A$4,IF(K36&lt;=90,INFORME_MENSAL!$A$5,IF(K36&lt;=120,INFORME_MENSAL!$A$6,IF(K36&lt;=150,INFORME_MENSAL!$A$7,IF(K36&lt;=180,INFORME_MENSAL!$A$8,IF(K36&lt;=360,INFORME_MENSAL!$A$9,IF(K36&gt;360,INFORME_MENSAL!$A$10))))))))</f>
        <v/>
      </c>
    </row>
    <row r="37">
      <c r="B37" t="inlineStr">
        <is>
          <t>83HORTOS - JARDIM ANÁLIA FRANCO</t>
        </is>
      </c>
      <c r="C37">
        <f>SUMIFS(Recebíveis!P:P,Recebíveis!A:A,'Base Contratos'!B37,Recebíveis!N:N,"Futuro")</f>
        <v/>
      </c>
      <c r="D37">
        <f>SUMIFS(Recebíveis!L:L,Recebíveis!A:A,'Base Contratos'!B37,Recebíveis!N:N,"Atraso")</f>
        <v/>
      </c>
      <c r="E37">
        <f>SUMIFS(Recebíveis!P:P,Recebíveis!A:A,'Base Contratos'!B37)</f>
        <v/>
      </c>
      <c r="F37">
        <f>_xlfn.MAXIFS(Recebíveis!Q:Q,Recebíveis!A:A,'Base Contratos'!B37)</f>
        <v/>
      </c>
      <c r="G37">
        <f>IF(F37=0,"Em dia",IF(F37&lt;=15,"Até 15",IF(F37&lt;=30,"Entre 15 e 30",IF(F37&lt;=60,"Entre 30 e 60",IF(F37&lt;=90,"Entre 60 e 90",IF(F37&lt;=120,"Entre 90 e 120",IF(F37&lt;=150,"Entre 120 e 150",IF(F37&lt;=180,"Entre 150 e 180","Superior a 180"))))))))</f>
        <v/>
      </c>
      <c r="H37">
        <f>_xlfn.XLOOKUP(B37,'Relação de Contratos'!A:A,'Relação de Contratos'!G:G)</f>
        <v/>
      </c>
      <c r="I37">
        <f>IFERROR(E37/H37,"")</f>
        <v/>
      </c>
      <c r="J37">
        <f>_xlfn.MAXIFS(Recebíveis!G:G,Recebíveis!A:A,'Base Contratos'!B37)</f>
        <v/>
      </c>
      <c r="K37">
        <f>J37-'Relatório Consolidado'!$J$4</f>
        <v/>
      </c>
      <c r="L37">
        <f>IF(K37&lt;=30,INFORME_MENSAL!$A$3,IF(K37&lt;=60,INFORME_MENSAL!$A$4,IF(K37&lt;=90,INFORME_MENSAL!$A$5,IF(K37&lt;=120,INFORME_MENSAL!$A$6,IF(K37&lt;=150,INFORME_MENSAL!$A$7,IF(K37&lt;=180,INFORME_MENSAL!$A$8,IF(K37&lt;=360,INFORME_MENSAL!$A$9,IF(K37&gt;360,INFORME_MENSAL!$A$10))))))))</f>
        <v/>
      </c>
    </row>
    <row r="38">
      <c r="B38" t="inlineStr">
        <is>
          <t>92BOSQUE DAS CEREJEIRAS</t>
        </is>
      </c>
      <c r="C38">
        <f>SUMIFS(Recebíveis!P:P,Recebíveis!A:A,'Base Contratos'!B38,Recebíveis!N:N,"Futuro")</f>
        <v/>
      </c>
      <c r="D38">
        <f>SUMIFS(Recebíveis!L:L,Recebíveis!A:A,'Base Contratos'!B38,Recebíveis!N:N,"Atraso")</f>
        <v/>
      </c>
      <c r="E38">
        <f>SUMIFS(Recebíveis!P:P,Recebíveis!A:A,'Base Contratos'!B38)</f>
        <v/>
      </c>
      <c r="F38">
        <f>_xlfn.MAXIFS(Recebíveis!Q:Q,Recebíveis!A:A,'Base Contratos'!B38)</f>
        <v/>
      </c>
      <c r="G38">
        <f>IF(F38=0,"Em dia",IF(F38&lt;=15,"Até 15",IF(F38&lt;=30,"Entre 15 e 30",IF(F38&lt;=60,"Entre 30 e 60",IF(F38&lt;=90,"Entre 60 e 90",IF(F38&lt;=120,"Entre 90 e 120",IF(F38&lt;=150,"Entre 120 e 150",IF(F38&lt;=180,"Entre 150 e 180","Superior a 180"))))))))</f>
        <v/>
      </c>
      <c r="H38">
        <f>_xlfn.XLOOKUP(B38,'Relação de Contratos'!A:A,'Relação de Contratos'!G:G)</f>
        <v/>
      </c>
      <c r="I38">
        <f>IFERROR(E38/H38,"")</f>
        <v/>
      </c>
      <c r="J38">
        <f>_xlfn.MAXIFS(Recebíveis!G:G,Recebíveis!A:A,'Base Contratos'!B38)</f>
        <v/>
      </c>
      <c r="K38">
        <f>J38-'Relatório Consolidado'!$J$4</f>
        <v/>
      </c>
      <c r="L38">
        <f>IF(K38&lt;=30,INFORME_MENSAL!$A$3,IF(K38&lt;=60,INFORME_MENSAL!$A$4,IF(K38&lt;=90,INFORME_MENSAL!$A$5,IF(K38&lt;=120,INFORME_MENSAL!$A$6,IF(K38&lt;=150,INFORME_MENSAL!$A$7,IF(K38&lt;=180,INFORME_MENSAL!$A$8,IF(K38&lt;=360,INFORME_MENSAL!$A$9,IF(K38&gt;360,INFORME_MENSAL!$A$10))))))))</f>
        <v/>
      </c>
    </row>
    <row r="39">
      <c r="B39" t="inlineStr">
        <is>
          <t>72BOSQUE DAS CEREJEIRAS</t>
        </is>
      </c>
      <c r="C39">
        <f>SUMIFS(Recebíveis!P:P,Recebíveis!A:A,'Base Contratos'!B39,Recebíveis!N:N,"Futuro")</f>
        <v/>
      </c>
      <c r="D39">
        <f>SUMIFS(Recebíveis!L:L,Recebíveis!A:A,'Base Contratos'!B39,Recebíveis!N:N,"Atraso")</f>
        <v/>
      </c>
      <c r="E39">
        <f>SUMIFS(Recebíveis!P:P,Recebíveis!A:A,'Base Contratos'!B39)</f>
        <v/>
      </c>
      <c r="F39">
        <f>_xlfn.MAXIFS(Recebíveis!Q:Q,Recebíveis!A:A,'Base Contratos'!B39)</f>
        <v/>
      </c>
      <c r="G39">
        <f>IF(F39=0,"Em dia",IF(F39&lt;=15,"Até 15",IF(F39&lt;=30,"Entre 15 e 30",IF(F39&lt;=60,"Entre 30 e 60",IF(F39&lt;=90,"Entre 60 e 90",IF(F39&lt;=120,"Entre 90 e 120",IF(F39&lt;=150,"Entre 120 e 150",IF(F39&lt;=180,"Entre 150 e 180","Superior a 180"))))))))</f>
        <v/>
      </c>
      <c r="H39">
        <f>_xlfn.XLOOKUP(B39,'Relação de Contratos'!A:A,'Relação de Contratos'!G:G)</f>
        <v/>
      </c>
      <c r="I39">
        <f>IFERROR(E39/H39,"")</f>
        <v/>
      </c>
      <c r="J39">
        <f>_xlfn.MAXIFS(Recebíveis!G:G,Recebíveis!A:A,'Base Contratos'!B39)</f>
        <v/>
      </c>
      <c r="K39">
        <f>J39-'Relatório Consolidado'!$J$4</f>
        <v/>
      </c>
      <c r="L39">
        <f>IF(K39&lt;=30,INFORME_MENSAL!$A$3,IF(K39&lt;=60,INFORME_MENSAL!$A$4,IF(K39&lt;=90,INFORME_MENSAL!$A$5,IF(K39&lt;=120,INFORME_MENSAL!$A$6,IF(K39&lt;=150,INFORME_MENSAL!$A$7,IF(K39&lt;=180,INFORME_MENSAL!$A$8,IF(K39&lt;=360,INFORME_MENSAL!$A$9,IF(K39&gt;360,INFORME_MENSAL!$A$10))))))))</f>
        <v/>
      </c>
    </row>
    <row r="40">
      <c r="B40" t="inlineStr">
        <is>
          <t>105BOSQUE DAS CEREJEIRAS</t>
        </is>
      </c>
      <c r="C40">
        <f>SUMIFS(Recebíveis!P:P,Recebíveis!A:A,'Base Contratos'!B40,Recebíveis!N:N,"Futuro")</f>
        <v/>
      </c>
      <c r="D40">
        <f>SUMIFS(Recebíveis!L:L,Recebíveis!A:A,'Base Contratos'!B40,Recebíveis!N:N,"Atraso")</f>
        <v/>
      </c>
      <c r="E40">
        <f>SUMIFS(Recebíveis!P:P,Recebíveis!A:A,'Base Contratos'!B40)</f>
        <v/>
      </c>
      <c r="F40">
        <f>_xlfn.MAXIFS(Recebíveis!Q:Q,Recebíveis!A:A,'Base Contratos'!B40)</f>
        <v/>
      </c>
      <c r="G40">
        <f>IF(F40=0,"Em dia",IF(F40&lt;=15,"Até 15",IF(F40&lt;=30,"Entre 15 e 30",IF(F40&lt;=60,"Entre 30 e 60",IF(F40&lt;=90,"Entre 60 e 90",IF(F40&lt;=120,"Entre 90 e 120",IF(F40&lt;=150,"Entre 120 e 150",IF(F40&lt;=180,"Entre 150 e 180","Superior a 180"))))))))</f>
        <v/>
      </c>
      <c r="H40">
        <f>_xlfn.XLOOKUP(B40,'Relação de Contratos'!A:A,'Relação de Contratos'!G:G)</f>
        <v/>
      </c>
      <c r="I40">
        <f>IFERROR(E40/H40,"")</f>
        <v/>
      </c>
      <c r="J40">
        <f>_xlfn.MAXIFS(Recebíveis!G:G,Recebíveis!A:A,'Base Contratos'!B40)</f>
        <v/>
      </c>
      <c r="K40">
        <f>J40-'Relatório Consolidado'!$J$4</f>
        <v/>
      </c>
      <c r="L40">
        <f>IF(K40&lt;=30,INFORME_MENSAL!$A$3,IF(K40&lt;=60,INFORME_MENSAL!$A$4,IF(K40&lt;=90,INFORME_MENSAL!$A$5,IF(K40&lt;=120,INFORME_MENSAL!$A$6,IF(K40&lt;=150,INFORME_MENSAL!$A$7,IF(K40&lt;=180,INFORME_MENSAL!$A$8,IF(K40&lt;=360,INFORME_MENSAL!$A$9,IF(K40&gt;360,INFORME_MENSAL!$A$10))))))))</f>
        <v/>
      </c>
    </row>
    <row r="41">
      <c r="B41" t="inlineStr">
        <is>
          <t>42BOSQUE DAS CEREJEIRAS</t>
        </is>
      </c>
      <c r="C41">
        <f>SUMIFS(Recebíveis!P:P,Recebíveis!A:A,'Base Contratos'!B41,Recebíveis!N:N,"Futuro")</f>
        <v/>
      </c>
      <c r="D41">
        <f>SUMIFS(Recebíveis!L:L,Recebíveis!A:A,'Base Contratos'!B41,Recebíveis!N:N,"Atraso")</f>
        <v/>
      </c>
      <c r="E41">
        <f>SUMIFS(Recebíveis!P:P,Recebíveis!A:A,'Base Contratos'!B41)</f>
        <v/>
      </c>
      <c r="F41">
        <f>_xlfn.MAXIFS(Recebíveis!Q:Q,Recebíveis!A:A,'Base Contratos'!B41)</f>
        <v/>
      </c>
      <c r="G41">
        <f>IF(F41=0,"Em dia",IF(F41&lt;=15,"Até 15",IF(F41&lt;=30,"Entre 15 e 30",IF(F41&lt;=60,"Entre 30 e 60",IF(F41&lt;=90,"Entre 60 e 90",IF(F41&lt;=120,"Entre 90 e 120",IF(F41&lt;=150,"Entre 120 e 150",IF(F41&lt;=180,"Entre 150 e 180","Superior a 180"))))))))</f>
        <v/>
      </c>
      <c r="H41">
        <f>_xlfn.XLOOKUP(B41,'Relação de Contratos'!A:A,'Relação de Contratos'!G:G)</f>
        <v/>
      </c>
      <c r="I41">
        <f>IFERROR(E41/H41,"")</f>
        <v/>
      </c>
      <c r="J41">
        <f>_xlfn.MAXIFS(Recebíveis!G:G,Recebíveis!A:A,'Base Contratos'!B41)</f>
        <v/>
      </c>
      <c r="K41">
        <f>J41-'Relatório Consolidado'!$J$4</f>
        <v/>
      </c>
      <c r="L41">
        <f>IF(K41&lt;=30,INFORME_MENSAL!$A$3,IF(K41&lt;=60,INFORME_MENSAL!$A$4,IF(K41&lt;=90,INFORME_MENSAL!$A$5,IF(K41&lt;=120,INFORME_MENSAL!$A$6,IF(K41&lt;=150,INFORME_MENSAL!$A$7,IF(K41&lt;=180,INFORME_MENSAL!$A$8,IF(K41&lt;=360,INFORME_MENSAL!$A$9,IF(K41&gt;360,INFORME_MENSAL!$A$10))))))))</f>
        <v/>
      </c>
    </row>
    <row r="42">
      <c r="B42" t="inlineStr">
        <is>
          <t>156BOSQUE DAS CEREJEIRAS</t>
        </is>
      </c>
      <c r="C42">
        <f>SUMIFS(Recebíveis!P:P,Recebíveis!A:A,'Base Contratos'!B42,Recebíveis!N:N,"Futuro")</f>
        <v/>
      </c>
      <c r="D42">
        <f>SUMIFS(Recebíveis!L:L,Recebíveis!A:A,'Base Contratos'!B42,Recebíveis!N:N,"Atraso")</f>
        <v/>
      </c>
      <c r="E42">
        <f>SUMIFS(Recebíveis!P:P,Recebíveis!A:A,'Base Contratos'!B42)</f>
        <v/>
      </c>
      <c r="F42">
        <f>_xlfn.MAXIFS(Recebíveis!Q:Q,Recebíveis!A:A,'Base Contratos'!B42)</f>
        <v/>
      </c>
      <c r="G42">
        <f>IF(F42=0,"Em dia",IF(F42&lt;=15,"Até 15",IF(F42&lt;=30,"Entre 15 e 30",IF(F42&lt;=60,"Entre 30 e 60",IF(F42&lt;=90,"Entre 60 e 90",IF(F42&lt;=120,"Entre 90 e 120",IF(F42&lt;=150,"Entre 120 e 150",IF(F42&lt;=180,"Entre 150 e 180","Superior a 180"))))))))</f>
        <v/>
      </c>
      <c r="H42">
        <f>_xlfn.XLOOKUP(B42,'Relação de Contratos'!A:A,'Relação de Contratos'!G:G)</f>
        <v/>
      </c>
      <c r="I42">
        <f>IFERROR(E42/H42,"")</f>
        <v/>
      </c>
      <c r="J42">
        <f>_xlfn.MAXIFS(Recebíveis!G:G,Recebíveis!A:A,'Base Contratos'!B42)</f>
        <v/>
      </c>
      <c r="K42">
        <f>J42-'Relatório Consolidado'!$J$4</f>
        <v/>
      </c>
      <c r="L42">
        <f>IF(K42&lt;=30,INFORME_MENSAL!$A$3,IF(K42&lt;=60,INFORME_MENSAL!$A$4,IF(K42&lt;=90,INFORME_MENSAL!$A$5,IF(K42&lt;=120,INFORME_MENSAL!$A$6,IF(K42&lt;=150,INFORME_MENSAL!$A$7,IF(K42&lt;=180,INFORME_MENSAL!$A$8,IF(K42&lt;=360,INFORME_MENSAL!$A$9,IF(K42&gt;360,INFORME_MENSAL!$A$10))))))))</f>
        <v/>
      </c>
    </row>
    <row r="43">
      <c r="B43" t="inlineStr">
        <is>
          <t>82HORTOS - JARDIM ANÁLIA FRANCO</t>
        </is>
      </c>
      <c r="C43">
        <f>SUMIFS(Recebíveis!P:P,Recebíveis!A:A,'Base Contratos'!B43,Recebíveis!N:N,"Futuro")</f>
        <v/>
      </c>
      <c r="D43">
        <f>SUMIFS(Recebíveis!L:L,Recebíveis!A:A,'Base Contratos'!B43,Recebíveis!N:N,"Atraso")</f>
        <v/>
      </c>
      <c r="E43">
        <f>SUMIFS(Recebíveis!P:P,Recebíveis!A:A,'Base Contratos'!B43)</f>
        <v/>
      </c>
      <c r="F43">
        <f>_xlfn.MAXIFS(Recebíveis!Q:Q,Recebíveis!A:A,'Base Contratos'!B43)</f>
        <v/>
      </c>
      <c r="G43">
        <f>IF(F43=0,"Em dia",IF(F43&lt;=15,"Até 15",IF(F43&lt;=30,"Entre 15 e 30",IF(F43&lt;=60,"Entre 30 e 60",IF(F43&lt;=90,"Entre 60 e 90",IF(F43&lt;=120,"Entre 90 e 120",IF(F43&lt;=150,"Entre 120 e 150",IF(F43&lt;=180,"Entre 150 e 180","Superior a 180"))))))))</f>
        <v/>
      </c>
      <c r="H43">
        <f>_xlfn.XLOOKUP(B43,'Relação de Contratos'!A:A,'Relação de Contratos'!G:G)</f>
        <v/>
      </c>
      <c r="I43">
        <f>IFERROR(E43/H43,"")</f>
        <v/>
      </c>
      <c r="J43">
        <f>_xlfn.MAXIFS(Recebíveis!G:G,Recebíveis!A:A,'Base Contratos'!B43)</f>
        <v/>
      </c>
      <c r="K43">
        <f>J43-'Relatório Consolidado'!$J$4</f>
        <v/>
      </c>
      <c r="L43">
        <f>IF(K43&lt;=30,INFORME_MENSAL!$A$3,IF(K43&lt;=60,INFORME_MENSAL!$A$4,IF(K43&lt;=90,INFORME_MENSAL!$A$5,IF(K43&lt;=120,INFORME_MENSAL!$A$6,IF(K43&lt;=150,INFORME_MENSAL!$A$7,IF(K43&lt;=180,INFORME_MENSAL!$A$8,IF(K43&lt;=360,INFORME_MENSAL!$A$9,IF(K43&gt;360,INFORME_MENSAL!$A$10))))))))</f>
        <v/>
      </c>
    </row>
    <row r="44">
      <c r="B44" t="inlineStr">
        <is>
          <t>58BOSQUE DAS CEREJEIRAS</t>
        </is>
      </c>
      <c r="C44">
        <f>SUMIFS(Recebíveis!P:P,Recebíveis!A:A,'Base Contratos'!B44,Recebíveis!N:N,"Futuro")</f>
        <v/>
      </c>
      <c r="D44">
        <f>SUMIFS(Recebíveis!L:L,Recebíveis!A:A,'Base Contratos'!B44,Recebíveis!N:N,"Atraso")</f>
        <v/>
      </c>
      <c r="E44">
        <f>SUMIFS(Recebíveis!P:P,Recebíveis!A:A,'Base Contratos'!B44)</f>
        <v/>
      </c>
      <c r="F44">
        <f>_xlfn.MAXIFS(Recebíveis!Q:Q,Recebíveis!A:A,'Base Contratos'!B44)</f>
        <v/>
      </c>
      <c r="G44">
        <f>IF(F44=0,"Em dia",IF(F44&lt;=15,"Até 15",IF(F44&lt;=30,"Entre 15 e 30",IF(F44&lt;=60,"Entre 30 e 60",IF(F44&lt;=90,"Entre 60 e 90",IF(F44&lt;=120,"Entre 90 e 120",IF(F44&lt;=150,"Entre 120 e 150",IF(F44&lt;=180,"Entre 150 e 180","Superior a 180"))))))))</f>
        <v/>
      </c>
      <c r="H44">
        <f>_xlfn.XLOOKUP(B44,'Relação de Contratos'!A:A,'Relação de Contratos'!G:G)</f>
        <v/>
      </c>
      <c r="I44">
        <f>IFERROR(E44/H44,"")</f>
        <v/>
      </c>
      <c r="J44">
        <f>_xlfn.MAXIFS(Recebíveis!G:G,Recebíveis!A:A,'Base Contratos'!B44)</f>
        <v/>
      </c>
      <c r="K44">
        <f>J44-'Relatório Consolidado'!$J$4</f>
        <v/>
      </c>
      <c r="L44">
        <f>IF(K44&lt;=30,INFORME_MENSAL!$A$3,IF(K44&lt;=60,INFORME_MENSAL!$A$4,IF(K44&lt;=90,INFORME_MENSAL!$A$5,IF(K44&lt;=120,INFORME_MENSAL!$A$6,IF(K44&lt;=150,INFORME_MENSAL!$A$7,IF(K44&lt;=180,INFORME_MENSAL!$A$8,IF(K44&lt;=360,INFORME_MENSAL!$A$9,IF(K44&gt;360,INFORME_MENSAL!$A$10))))))))</f>
        <v/>
      </c>
    </row>
    <row r="45">
      <c r="B45" t="inlineStr">
        <is>
          <t>137BOSQUE DAS CEREJEIRAS</t>
        </is>
      </c>
      <c r="C45">
        <f>SUMIFS(Recebíveis!P:P,Recebíveis!A:A,'Base Contratos'!B45,Recebíveis!N:N,"Futuro")</f>
        <v/>
      </c>
      <c r="D45">
        <f>SUMIFS(Recebíveis!L:L,Recebíveis!A:A,'Base Contratos'!B45,Recebíveis!N:N,"Atraso")</f>
        <v/>
      </c>
      <c r="E45">
        <f>SUMIFS(Recebíveis!P:P,Recebíveis!A:A,'Base Contratos'!B45)</f>
        <v/>
      </c>
      <c r="F45">
        <f>_xlfn.MAXIFS(Recebíveis!Q:Q,Recebíveis!A:A,'Base Contratos'!B45)</f>
        <v/>
      </c>
      <c r="G45">
        <f>IF(F45=0,"Em dia",IF(F45&lt;=15,"Até 15",IF(F45&lt;=30,"Entre 15 e 30",IF(F45&lt;=60,"Entre 30 e 60",IF(F45&lt;=90,"Entre 60 e 90",IF(F45&lt;=120,"Entre 90 e 120",IF(F45&lt;=150,"Entre 120 e 150",IF(F45&lt;=180,"Entre 150 e 180","Superior a 180"))))))))</f>
        <v/>
      </c>
      <c r="H45">
        <f>_xlfn.XLOOKUP(B45,'Relação de Contratos'!A:A,'Relação de Contratos'!G:G)</f>
        <v/>
      </c>
      <c r="I45">
        <f>IFERROR(E45/H45,"")</f>
        <v/>
      </c>
      <c r="J45">
        <f>_xlfn.MAXIFS(Recebíveis!G:G,Recebíveis!A:A,'Base Contratos'!B45)</f>
        <v/>
      </c>
      <c r="K45">
        <f>J45-'Relatório Consolidado'!$J$4</f>
        <v/>
      </c>
      <c r="L45">
        <f>IF(K45&lt;=30,INFORME_MENSAL!$A$3,IF(K45&lt;=60,INFORME_MENSAL!$A$4,IF(K45&lt;=90,INFORME_MENSAL!$A$5,IF(K45&lt;=120,INFORME_MENSAL!$A$6,IF(K45&lt;=150,INFORME_MENSAL!$A$7,IF(K45&lt;=180,INFORME_MENSAL!$A$8,IF(K45&lt;=360,INFORME_MENSAL!$A$9,IF(K45&gt;360,INFORME_MENSAL!$A$10))))))))</f>
        <v/>
      </c>
    </row>
    <row r="46">
      <c r="B46" t="inlineStr">
        <is>
          <t>198BOSQUE DAS CEREJEIRAS</t>
        </is>
      </c>
      <c r="C46">
        <f>SUMIFS(Recebíveis!P:P,Recebíveis!A:A,'Base Contratos'!B46,Recebíveis!N:N,"Futuro")</f>
        <v/>
      </c>
      <c r="D46">
        <f>SUMIFS(Recebíveis!L:L,Recebíveis!A:A,'Base Contratos'!B46,Recebíveis!N:N,"Atraso")</f>
        <v/>
      </c>
      <c r="E46">
        <f>SUMIFS(Recebíveis!P:P,Recebíveis!A:A,'Base Contratos'!B46)</f>
        <v/>
      </c>
      <c r="F46">
        <f>_xlfn.MAXIFS(Recebíveis!Q:Q,Recebíveis!A:A,'Base Contratos'!B46)</f>
        <v/>
      </c>
      <c r="G46">
        <f>IF(F46=0,"Em dia",IF(F46&lt;=15,"Até 15",IF(F46&lt;=30,"Entre 15 e 30",IF(F46&lt;=60,"Entre 30 e 60",IF(F46&lt;=90,"Entre 60 e 90",IF(F46&lt;=120,"Entre 90 e 120",IF(F46&lt;=150,"Entre 120 e 150",IF(F46&lt;=180,"Entre 150 e 180","Superior a 180"))))))))</f>
        <v/>
      </c>
      <c r="H46">
        <f>_xlfn.XLOOKUP(B46,'Relação de Contratos'!A:A,'Relação de Contratos'!G:G)</f>
        <v/>
      </c>
      <c r="I46">
        <f>IFERROR(E46/H46,"")</f>
        <v/>
      </c>
      <c r="J46">
        <f>_xlfn.MAXIFS(Recebíveis!G:G,Recebíveis!A:A,'Base Contratos'!B46)</f>
        <v/>
      </c>
      <c r="K46">
        <f>J46-'Relatório Consolidado'!$J$4</f>
        <v/>
      </c>
      <c r="L46">
        <f>IF(K46&lt;=30,INFORME_MENSAL!$A$3,IF(K46&lt;=60,INFORME_MENSAL!$A$4,IF(K46&lt;=90,INFORME_MENSAL!$A$5,IF(K46&lt;=120,INFORME_MENSAL!$A$6,IF(K46&lt;=150,INFORME_MENSAL!$A$7,IF(K46&lt;=180,INFORME_MENSAL!$A$8,IF(K46&lt;=360,INFORME_MENSAL!$A$9,IF(K46&gt;360,INFORME_MENSAL!$A$10))))))))</f>
        <v/>
      </c>
    </row>
    <row r="47">
      <c r="B47" t="inlineStr">
        <is>
          <t>27BOSQUE DAS CEREJEIRAS</t>
        </is>
      </c>
      <c r="C47">
        <f>SUMIFS(Recebíveis!P:P,Recebíveis!A:A,'Base Contratos'!B47,Recebíveis!N:N,"Futuro")</f>
        <v/>
      </c>
      <c r="D47">
        <f>SUMIFS(Recebíveis!L:L,Recebíveis!A:A,'Base Contratos'!B47,Recebíveis!N:N,"Atraso")</f>
        <v/>
      </c>
      <c r="E47">
        <f>SUMIFS(Recebíveis!P:P,Recebíveis!A:A,'Base Contratos'!B47)</f>
        <v/>
      </c>
      <c r="F47">
        <f>_xlfn.MAXIFS(Recebíveis!Q:Q,Recebíveis!A:A,'Base Contratos'!B47)</f>
        <v/>
      </c>
      <c r="G47">
        <f>IF(F47=0,"Em dia",IF(F47&lt;=15,"Até 15",IF(F47&lt;=30,"Entre 15 e 30",IF(F47&lt;=60,"Entre 30 e 60",IF(F47&lt;=90,"Entre 60 e 90",IF(F47&lt;=120,"Entre 90 e 120",IF(F47&lt;=150,"Entre 120 e 150",IF(F47&lt;=180,"Entre 150 e 180","Superior a 180"))))))))</f>
        <v/>
      </c>
      <c r="H47">
        <f>_xlfn.XLOOKUP(B47,'Relação de Contratos'!A:A,'Relação de Contratos'!G:G)</f>
        <v/>
      </c>
      <c r="I47">
        <f>IFERROR(E47/H47,"")</f>
        <v/>
      </c>
      <c r="J47">
        <f>_xlfn.MAXIFS(Recebíveis!G:G,Recebíveis!A:A,'Base Contratos'!B47)</f>
        <v/>
      </c>
      <c r="K47">
        <f>J47-'Relatório Consolidado'!$J$4</f>
        <v/>
      </c>
      <c r="L47">
        <f>IF(K47&lt;=30,INFORME_MENSAL!$A$3,IF(K47&lt;=60,INFORME_MENSAL!$A$4,IF(K47&lt;=90,INFORME_MENSAL!$A$5,IF(K47&lt;=120,INFORME_MENSAL!$A$6,IF(K47&lt;=150,INFORME_MENSAL!$A$7,IF(K47&lt;=180,INFORME_MENSAL!$A$8,IF(K47&lt;=360,INFORME_MENSAL!$A$9,IF(K47&gt;360,INFORME_MENSAL!$A$10))))))))</f>
        <v/>
      </c>
    </row>
    <row r="48">
      <c r="B48" t="inlineStr">
        <is>
          <t>136BOSQUE DAS CEREJEIRAS</t>
        </is>
      </c>
      <c r="C48">
        <f>SUMIFS(Recebíveis!P:P,Recebíveis!A:A,'Base Contratos'!B48,Recebíveis!N:N,"Futuro")</f>
        <v/>
      </c>
      <c r="D48">
        <f>SUMIFS(Recebíveis!L:L,Recebíveis!A:A,'Base Contratos'!B48,Recebíveis!N:N,"Atraso")</f>
        <v/>
      </c>
      <c r="E48">
        <f>SUMIFS(Recebíveis!P:P,Recebíveis!A:A,'Base Contratos'!B48)</f>
        <v/>
      </c>
      <c r="F48">
        <f>_xlfn.MAXIFS(Recebíveis!Q:Q,Recebíveis!A:A,'Base Contratos'!B48)</f>
        <v/>
      </c>
      <c r="G48">
        <f>IF(F48=0,"Em dia",IF(F48&lt;=15,"Até 15",IF(F48&lt;=30,"Entre 15 e 30",IF(F48&lt;=60,"Entre 30 e 60",IF(F48&lt;=90,"Entre 60 e 90",IF(F48&lt;=120,"Entre 90 e 120",IF(F48&lt;=150,"Entre 120 e 150",IF(F48&lt;=180,"Entre 150 e 180","Superior a 180"))))))))</f>
        <v/>
      </c>
      <c r="H48">
        <f>_xlfn.XLOOKUP(B48,'Relação de Contratos'!A:A,'Relação de Contratos'!G:G)</f>
        <v/>
      </c>
      <c r="I48">
        <f>IFERROR(E48/H48,"")</f>
        <v/>
      </c>
      <c r="J48">
        <f>_xlfn.MAXIFS(Recebíveis!G:G,Recebíveis!A:A,'Base Contratos'!B48)</f>
        <v/>
      </c>
      <c r="K48">
        <f>J48-'Relatório Consolidado'!$J$4</f>
        <v/>
      </c>
      <c r="L48">
        <f>IF(K48&lt;=30,INFORME_MENSAL!$A$3,IF(K48&lt;=60,INFORME_MENSAL!$A$4,IF(K48&lt;=90,INFORME_MENSAL!$A$5,IF(K48&lt;=120,INFORME_MENSAL!$A$6,IF(K48&lt;=150,INFORME_MENSAL!$A$7,IF(K48&lt;=180,INFORME_MENSAL!$A$8,IF(K48&lt;=360,INFORME_MENSAL!$A$9,IF(K48&gt;360,INFORME_MENSAL!$A$10))))))))</f>
        <v/>
      </c>
    </row>
    <row r="49">
      <c r="B49" t="inlineStr">
        <is>
          <t>43HORTOS - JARDIM ANÁLIA FRANCO</t>
        </is>
      </c>
      <c r="C49">
        <f>SUMIFS(Recebíveis!P:P,Recebíveis!A:A,'Base Contratos'!B49,Recebíveis!N:N,"Futuro")</f>
        <v/>
      </c>
      <c r="D49">
        <f>SUMIFS(Recebíveis!L:L,Recebíveis!A:A,'Base Contratos'!B49,Recebíveis!N:N,"Atraso")</f>
        <v/>
      </c>
      <c r="E49">
        <f>SUMIFS(Recebíveis!P:P,Recebíveis!A:A,'Base Contratos'!B49)</f>
        <v/>
      </c>
      <c r="F49">
        <f>_xlfn.MAXIFS(Recebíveis!Q:Q,Recebíveis!A:A,'Base Contratos'!B49)</f>
        <v/>
      </c>
      <c r="G49">
        <f>IF(F49=0,"Em dia",IF(F49&lt;=15,"Até 15",IF(F49&lt;=30,"Entre 15 e 30",IF(F49&lt;=60,"Entre 30 e 60",IF(F49&lt;=90,"Entre 60 e 90",IF(F49&lt;=120,"Entre 90 e 120",IF(F49&lt;=150,"Entre 120 e 150",IF(F49&lt;=180,"Entre 150 e 180","Superior a 180"))))))))</f>
        <v/>
      </c>
      <c r="H49">
        <f>_xlfn.XLOOKUP(B49,'Relação de Contratos'!A:A,'Relação de Contratos'!G:G)</f>
        <v/>
      </c>
      <c r="I49">
        <f>IFERROR(E49/H49,"")</f>
        <v/>
      </c>
      <c r="J49">
        <f>_xlfn.MAXIFS(Recebíveis!G:G,Recebíveis!A:A,'Base Contratos'!B49)</f>
        <v/>
      </c>
      <c r="K49">
        <f>J49-'Relatório Consolidado'!$J$4</f>
        <v/>
      </c>
      <c r="L49">
        <f>IF(K49&lt;=30,INFORME_MENSAL!$A$3,IF(K49&lt;=60,INFORME_MENSAL!$A$4,IF(K49&lt;=90,INFORME_MENSAL!$A$5,IF(K49&lt;=120,INFORME_MENSAL!$A$6,IF(K49&lt;=150,INFORME_MENSAL!$A$7,IF(K49&lt;=180,INFORME_MENSAL!$A$8,IF(K49&lt;=360,INFORME_MENSAL!$A$9,IF(K49&gt;360,INFORME_MENSAL!$A$10))))))))</f>
        <v/>
      </c>
    </row>
    <row r="50">
      <c r="B50" t="inlineStr">
        <is>
          <t>111BOSQUE DAS CEREJEIRAS</t>
        </is>
      </c>
      <c r="C50">
        <f>SUMIFS(Recebíveis!P:P,Recebíveis!A:A,'Base Contratos'!B50,Recebíveis!N:N,"Futuro")</f>
        <v/>
      </c>
      <c r="D50">
        <f>SUMIFS(Recebíveis!L:L,Recebíveis!A:A,'Base Contratos'!B50,Recebíveis!N:N,"Atraso")</f>
        <v/>
      </c>
      <c r="E50">
        <f>SUMIFS(Recebíveis!P:P,Recebíveis!A:A,'Base Contratos'!B50)</f>
        <v/>
      </c>
      <c r="F50">
        <f>_xlfn.MAXIFS(Recebíveis!Q:Q,Recebíveis!A:A,'Base Contratos'!B50)</f>
        <v/>
      </c>
      <c r="G50">
        <f>IF(F50=0,"Em dia",IF(F50&lt;=15,"Até 15",IF(F50&lt;=30,"Entre 15 e 30",IF(F50&lt;=60,"Entre 30 e 60",IF(F50&lt;=90,"Entre 60 e 90",IF(F50&lt;=120,"Entre 90 e 120",IF(F50&lt;=150,"Entre 120 e 150",IF(F50&lt;=180,"Entre 150 e 180","Superior a 180"))))))))</f>
        <v/>
      </c>
      <c r="H50">
        <f>_xlfn.XLOOKUP(B50,'Relação de Contratos'!A:A,'Relação de Contratos'!G:G)</f>
        <v/>
      </c>
      <c r="I50">
        <f>IFERROR(E50/H50,"")</f>
        <v/>
      </c>
      <c r="J50">
        <f>_xlfn.MAXIFS(Recebíveis!G:G,Recebíveis!A:A,'Base Contratos'!B50)</f>
        <v/>
      </c>
      <c r="K50">
        <f>J50-'Relatório Consolidado'!$J$4</f>
        <v/>
      </c>
      <c r="L50">
        <f>IF(K50&lt;=30,INFORME_MENSAL!$A$3,IF(K50&lt;=60,INFORME_MENSAL!$A$4,IF(K50&lt;=90,INFORME_MENSAL!$A$5,IF(K50&lt;=120,INFORME_MENSAL!$A$6,IF(K50&lt;=150,INFORME_MENSAL!$A$7,IF(K50&lt;=180,INFORME_MENSAL!$A$8,IF(K50&lt;=360,INFORME_MENSAL!$A$9,IF(K50&gt;360,INFORME_MENSAL!$A$10))))))))</f>
        <v/>
      </c>
    </row>
    <row r="51">
      <c r="B51" t="inlineStr">
        <is>
          <t>21HORTOS - JARDIM ANÁLIA FRANCO</t>
        </is>
      </c>
      <c r="C51">
        <f>SUMIFS(Recebíveis!P:P,Recebíveis!A:A,'Base Contratos'!B51,Recebíveis!N:N,"Futuro")</f>
        <v/>
      </c>
      <c r="D51">
        <f>SUMIFS(Recebíveis!L:L,Recebíveis!A:A,'Base Contratos'!B51,Recebíveis!N:N,"Atraso")</f>
        <v/>
      </c>
      <c r="E51">
        <f>SUMIFS(Recebíveis!P:P,Recebíveis!A:A,'Base Contratos'!B51)</f>
        <v/>
      </c>
      <c r="F51">
        <f>_xlfn.MAXIFS(Recebíveis!Q:Q,Recebíveis!A:A,'Base Contratos'!B51)</f>
        <v/>
      </c>
      <c r="G51">
        <f>IF(F51=0,"Em dia",IF(F51&lt;=15,"Até 15",IF(F51&lt;=30,"Entre 15 e 30",IF(F51&lt;=60,"Entre 30 e 60",IF(F51&lt;=90,"Entre 60 e 90",IF(F51&lt;=120,"Entre 90 e 120",IF(F51&lt;=150,"Entre 120 e 150",IF(F51&lt;=180,"Entre 150 e 180","Superior a 180"))))))))</f>
        <v/>
      </c>
      <c r="H51">
        <f>_xlfn.XLOOKUP(B51,'Relação de Contratos'!A:A,'Relação de Contratos'!G:G)</f>
        <v/>
      </c>
      <c r="I51">
        <f>IFERROR(E51/H51,"")</f>
        <v/>
      </c>
      <c r="J51">
        <f>_xlfn.MAXIFS(Recebíveis!G:G,Recebíveis!A:A,'Base Contratos'!B51)</f>
        <v/>
      </c>
      <c r="K51">
        <f>J51-'Relatório Consolidado'!$J$4</f>
        <v/>
      </c>
      <c r="L51">
        <f>IF(K51&lt;=30,INFORME_MENSAL!$A$3,IF(K51&lt;=60,INFORME_MENSAL!$A$4,IF(K51&lt;=90,INFORME_MENSAL!$A$5,IF(K51&lt;=120,INFORME_MENSAL!$A$6,IF(K51&lt;=150,INFORME_MENSAL!$A$7,IF(K51&lt;=180,INFORME_MENSAL!$A$8,IF(K51&lt;=360,INFORME_MENSAL!$A$9,IF(K51&gt;360,INFORME_MENSAL!$A$10))))))))</f>
        <v/>
      </c>
    </row>
    <row r="52">
      <c r="B52" t="inlineStr">
        <is>
          <t>24BOSQUE DAS CEREJEIRAS</t>
        </is>
      </c>
      <c r="C52">
        <f>SUMIFS(Recebíveis!P:P,Recebíveis!A:A,'Base Contratos'!B52,Recebíveis!N:N,"Futuro")</f>
        <v/>
      </c>
      <c r="D52">
        <f>SUMIFS(Recebíveis!L:L,Recebíveis!A:A,'Base Contratos'!B52,Recebíveis!N:N,"Atraso")</f>
        <v/>
      </c>
      <c r="E52">
        <f>SUMIFS(Recebíveis!P:P,Recebíveis!A:A,'Base Contratos'!B52)</f>
        <v/>
      </c>
      <c r="F52">
        <f>_xlfn.MAXIFS(Recebíveis!Q:Q,Recebíveis!A:A,'Base Contratos'!B52)</f>
        <v/>
      </c>
      <c r="G52">
        <f>IF(F52=0,"Em dia",IF(F52&lt;=15,"Até 15",IF(F52&lt;=30,"Entre 15 e 30",IF(F52&lt;=60,"Entre 30 e 60",IF(F52&lt;=90,"Entre 60 e 90",IF(F52&lt;=120,"Entre 90 e 120",IF(F52&lt;=150,"Entre 120 e 150",IF(F52&lt;=180,"Entre 150 e 180","Superior a 180"))))))))</f>
        <v/>
      </c>
      <c r="H52">
        <f>_xlfn.XLOOKUP(B52,'Relação de Contratos'!A:A,'Relação de Contratos'!G:G)</f>
        <v/>
      </c>
      <c r="I52">
        <f>IFERROR(E52/H52,"")</f>
        <v/>
      </c>
      <c r="J52">
        <f>_xlfn.MAXIFS(Recebíveis!G:G,Recebíveis!A:A,'Base Contratos'!B52)</f>
        <v/>
      </c>
      <c r="K52">
        <f>J52-'Relatório Consolidado'!$J$4</f>
        <v/>
      </c>
      <c r="L52">
        <f>IF(K52&lt;=30,INFORME_MENSAL!$A$3,IF(K52&lt;=60,INFORME_MENSAL!$A$4,IF(K52&lt;=90,INFORME_MENSAL!$A$5,IF(K52&lt;=120,INFORME_MENSAL!$A$6,IF(K52&lt;=150,INFORME_MENSAL!$A$7,IF(K52&lt;=180,INFORME_MENSAL!$A$8,IF(K52&lt;=360,INFORME_MENSAL!$A$9,IF(K52&gt;360,INFORME_MENSAL!$A$10))))))))</f>
        <v/>
      </c>
    </row>
    <row r="53">
      <c r="B53" t="inlineStr">
        <is>
          <t>57BOSQUE DAS CEREJEIRAS</t>
        </is>
      </c>
      <c r="C53">
        <f>SUMIFS(Recebíveis!P:P,Recebíveis!A:A,'Base Contratos'!B53,Recebíveis!N:N,"Futuro")</f>
        <v/>
      </c>
      <c r="D53">
        <f>SUMIFS(Recebíveis!L:L,Recebíveis!A:A,'Base Contratos'!B53,Recebíveis!N:N,"Atraso")</f>
        <v/>
      </c>
      <c r="E53">
        <f>SUMIFS(Recebíveis!P:P,Recebíveis!A:A,'Base Contratos'!B53)</f>
        <v/>
      </c>
      <c r="F53">
        <f>_xlfn.MAXIFS(Recebíveis!Q:Q,Recebíveis!A:A,'Base Contratos'!B53)</f>
        <v/>
      </c>
      <c r="G53">
        <f>IF(F53=0,"Em dia",IF(F53&lt;=15,"Até 15",IF(F53&lt;=30,"Entre 15 e 30",IF(F53&lt;=60,"Entre 30 e 60",IF(F53&lt;=90,"Entre 60 e 90",IF(F53&lt;=120,"Entre 90 e 120",IF(F53&lt;=150,"Entre 120 e 150",IF(F53&lt;=180,"Entre 150 e 180","Superior a 180"))))))))</f>
        <v/>
      </c>
      <c r="H53">
        <f>_xlfn.XLOOKUP(B53,'Relação de Contratos'!A:A,'Relação de Contratos'!G:G)</f>
        <v/>
      </c>
      <c r="I53">
        <f>IFERROR(E53/H53,"")</f>
        <v/>
      </c>
      <c r="J53">
        <f>_xlfn.MAXIFS(Recebíveis!G:G,Recebíveis!A:A,'Base Contratos'!B53)</f>
        <v/>
      </c>
      <c r="K53">
        <f>J53-'Relatório Consolidado'!$J$4</f>
        <v/>
      </c>
      <c r="L53">
        <f>IF(K53&lt;=30,INFORME_MENSAL!$A$3,IF(K53&lt;=60,INFORME_MENSAL!$A$4,IF(K53&lt;=90,INFORME_MENSAL!$A$5,IF(K53&lt;=120,INFORME_MENSAL!$A$6,IF(K53&lt;=150,INFORME_MENSAL!$A$7,IF(K53&lt;=180,INFORME_MENSAL!$A$8,IF(K53&lt;=360,INFORME_MENSAL!$A$9,IF(K53&gt;360,INFORME_MENSAL!$A$10))))))))</f>
        <v/>
      </c>
    </row>
    <row r="54">
      <c r="B54" t="inlineStr">
        <is>
          <t>164BOSQUE DAS CEREJEIRAS</t>
        </is>
      </c>
      <c r="C54">
        <f>SUMIFS(Recebíveis!P:P,Recebíveis!A:A,'Base Contratos'!B54,Recebíveis!N:N,"Futuro")</f>
        <v/>
      </c>
      <c r="D54">
        <f>SUMIFS(Recebíveis!L:L,Recebíveis!A:A,'Base Contratos'!B54,Recebíveis!N:N,"Atraso")</f>
        <v/>
      </c>
      <c r="E54">
        <f>SUMIFS(Recebíveis!P:P,Recebíveis!A:A,'Base Contratos'!B54)</f>
        <v/>
      </c>
      <c r="F54">
        <f>_xlfn.MAXIFS(Recebíveis!Q:Q,Recebíveis!A:A,'Base Contratos'!B54)</f>
        <v/>
      </c>
      <c r="G54">
        <f>IF(F54=0,"Em dia",IF(F54&lt;=15,"Até 15",IF(F54&lt;=30,"Entre 15 e 30",IF(F54&lt;=60,"Entre 30 e 60",IF(F54&lt;=90,"Entre 60 e 90",IF(F54&lt;=120,"Entre 90 e 120",IF(F54&lt;=150,"Entre 120 e 150",IF(F54&lt;=180,"Entre 150 e 180","Superior a 180"))))))))</f>
        <v/>
      </c>
      <c r="H54">
        <f>_xlfn.XLOOKUP(B54,'Relação de Contratos'!A:A,'Relação de Contratos'!G:G)</f>
        <v/>
      </c>
      <c r="I54">
        <f>IFERROR(E54/H54,"")</f>
        <v/>
      </c>
      <c r="J54">
        <f>_xlfn.MAXIFS(Recebíveis!G:G,Recebíveis!A:A,'Base Contratos'!B54)</f>
        <v/>
      </c>
      <c r="K54">
        <f>J54-'Relatório Consolidado'!$J$4</f>
        <v/>
      </c>
      <c r="L54">
        <f>IF(K54&lt;=30,INFORME_MENSAL!$A$3,IF(K54&lt;=60,INFORME_MENSAL!$A$4,IF(K54&lt;=90,INFORME_MENSAL!$A$5,IF(K54&lt;=120,INFORME_MENSAL!$A$6,IF(K54&lt;=150,INFORME_MENSAL!$A$7,IF(K54&lt;=180,INFORME_MENSAL!$A$8,IF(K54&lt;=360,INFORME_MENSAL!$A$9,IF(K54&gt;360,INFORME_MENSAL!$A$10))))))))</f>
        <v/>
      </c>
    </row>
    <row r="55">
      <c r="B55" t="inlineStr">
        <is>
          <t>143BOSQUE DAS CEREJEIRAS</t>
        </is>
      </c>
      <c r="C55">
        <f>SUMIFS(Recebíveis!P:P,Recebíveis!A:A,'Base Contratos'!B55,Recebíveis!N:N,"Futuro")</f>
        <v/>
      </c>
      <c r="D55">
        <f>SUMIFS(Recebíveis!L:L,Recebíveis!A:A,'Base Contratos'!B55,Recebíveis!N:N,"Atraso")</f>
        <v/>
      </c>
      <c r="E55">
        <f>SUMIFS(Recebíveis!P:P,Recebíveis!A:A,'Base Contratos'!B55)</f>
        <v/>
      </c>
      <c r="F55">
        <f>_xlfn.MAXIFS(Recebíveis!Q:Q,Recebíveis!A:A,'Base Contratos'!B55)</f>
        <v/>
      </c>
      <c r="G55">
        <f>IF(F55=0,"Em dia",IF(F55&lt;=15,"Até 15",IF(F55&lt;=30,"Entre 15 e 30",IF(F55&lt;=60,"Entre 30 e 60",IF(F55&lt;=90,"Entre 60 e 90",IF(F55&lt;=120,"Entre 90 e 120",IF(F55&lt;=150,"Entre 120 e 150",IF(F55&lt;=180,"Entre 150 e 180","Superior a 180"))))))))</f>
        <v/>
      </c>
      <c r="H55">
        <f>_xlfn.XLOOKUP(B55,'Relação de Contratos'!A:A,'Relação de Contratos'!G:G)</f>
        <v/>
      </c>
      <c r="I55">
        <f>IFERROR(E55/H55,"")</f>
        <v/>
      </c>
      <c r="J55">
        <f>_xlfn.MAXIFS(Recebíveis!G:G,Recebíveis!A:A,'Base Contratos'!B55)</f>
        <v/>
      </c>
      <c r="K55">
        <f>J55-'Relatório Consolidado'!$J$4</f>
        <v/>
      </c>
      <c r="L55">
        <f>IF(K55&lt;=30,INFORME_MENSAL!$A$3,IF(K55&lt;=60,INFORME_MENSAL!$A$4,IF(K55&lt;=90,INFORME_MENSAL!$A$5,IF(K55&lt;=120,INFORME_MENSAL!$A$6,IF(K55&lt;=150,INFORME_MENSAL!$A$7,IF(K55&lt;=180,INFORME_MENSAL!$A$8,IF(K55&lt;=360,INFORME_MENSAL!$A$9,IF(K55&gt;360,INFORME_MENSAL!$A$10))))))))</f>
        <v/>
      </c>
    </row>
    <row r="56">
      <c r="B56" t="inlineStr">
        <is>
          <t>163BOSQUE DAS CEREJEIRAS</t>
        </is>
      </c>
      <c r="C56">
        <f>SUMIFS(Recebíveis!P:P,Recebíveis!A:A,'Base Contratos'!B56,Recebíveis!N:N,"Futuro")</f>
        <v/>
      </c>
      <c r="D56">
        <f>SUMIFS(Recebíveis!L:L,Recebíveis!A:A,'Base Contratos'!B56,Recebíveis!N:N,"Atraso")</f>
        <v/>
      </c>
      <c r="E56">
        <f>SUMIFS(Recebíveis!P:P,Recebíveis!A:A,'Base Contratos'!B56)</f>
        <v/>
      </c>
      <c r="F56">
        <f>_xlfn.MAXIFS(Recebíveis!Q:Q,Recebíveis!A:A,'Base Contratos'!B56)</f>
        <v/>
      </c>
      <c r="G56">
        <f>IF(F56=0,"Em dia",IF(F56&lt;=15,"Até 15",IF(F56&lt;=30,"Entre 15 e 30",IF(F56&lt;=60,"Entre 30 e 60",IF(F56&lt;=90,"Entre 60 e 90",IF(F56&lt;=120,"Entre 90 e 120",IF(F56&lt;=150,"Entre 120 e 150",IF(F56&lt;=180,"Entre 150 e 180","Superior a 180"))))))))</f>
        <v/>
      </c>
      <c r="H56">
        <f>_xlfn.XLOOKUP(B56,'Relação de Contratos'!A:A,'Relação de Contratos'!G:G)</f>
        <v/>
      </c>
      <c r="I56">
        <f>IFERROR(E56/H56,"")</f>
        <v/>
      </c>
      <c r="J56">
        <f>_xlfn.MAXIFS(Recebíveis!G:G,Recebíveis!A:A,'Base Contratos'!B56)</f>
        <v/>
      </c>
      <c r="K56">
        <f>J56-'Relatório Consolidado'!$J$4</f>
        <v/>
      </c>
      <c r="L56">
        <f>IF(K56&lt;=30,INFORME_MENSAL!$A$3,IF(K56&lt;=60,INFORME_MENSAL!$A$4,IF(K56&lt;=90,INFORME_MENSAL!$A$5,IF(K56&lt;=120,INFORME_MENSAL!$A$6,IF(K56&lt;=150,INFORME_MENSAL!$A$7,IF(K56&lt;=180,INFORME_MENSAL!$A$8,IF(K56&lt;=360,INFORME_MENSAL!$A$9,IF(K56&gt;360,INFORME_MENSAL!$A$10))))))))</f>
        <v/>
      </c>
    </row>
    <row r="57">
      <c r="B57" t="inlineStr">
        <is>
          <t>35BOSQUE DAS CEREJEIRAS</t>
        </is>
      </c>
      <c r="C57">
        <f>SUMIFS(Recebíveis!P:P,Recebíveis!A:A,'Base Contratos'!B57,Recebíveis!N:N,"Futuro")</f>
        <v/>
      </c>
      <c r="D57">
        <f>SUMIFS(Recebíveis!L:L,Recebíveis!A:A,'Base Contratos'!B57,Recebíveis!N:N,"Atraso")</f>
        <v/>
      </c>
      <c r="E57">
        <f>SUMIFS(Recebíveis!P:P,Recebíveis!A:A,'Base Contratos'!B57)</f>
        <v/>
      </c>
      <c r="F57">
        <f>_xlfn.MAXIFS(Recebíveis!Q:Q,Recebíveis!A:A,'Base Contratos'!B57)</f>
        <v/>
      </c>
      <c r="G57">
        <f>IF(F57=0,"Em dia",IF(F57&lt;=15,"Até 15",IF(F57&lt;=30,"Entre 15 e 30",IF(F57&lt;=60,"Entre 30 e 60",IF(F57&lt;=90,"Entre 60 e 90",IF(F57&lt;=120,"Entre 90 e 120",IF(F57&lt;=150,"Entre 120 e 150",IF(F57&lt;=180,"Entre 150 e 180","Superior a 180"))))))))</f>
        <v/>
      </c>
      <c r="H57">
        <f>_xlfn.XLOOKUP(B57,'Relação de Contratos'!A:A,'Relação de Contratos'!G:G)</f>
        <v/>
      </c>
      <c r="I57">
        <f>IFERROR(E57/H57,"")</f>
        <v/>
      </c>
      <c r="J57">
        <f>_xlfn.MAXIFS(Recebíveis!G:G,Recebíveis!A:A,'Base Contratos'!B57)</f>
        <v/>
      </c>
      <c r="K57">
        <f>J57-'Relatório Consolidado'!$J$4</f>
        <v/>
      </c>
      <c r="L57">
        <f>IF(K57&lt;=30,INFORME_MENSAL!$A$3,IF(K57&lt;=60,INFORME_MENSAL!$A$4,IF(K57&lt;=90,INFORME_MENSAL!$A$5,IF(K57&lt;=120,INFORME_MENSAL!$A$6,IF(K57&lt;=150,INFORME_MENSAL!$A$7,IF(K57&lt;=180,INFORME_MENSAL!$A$8,IF(K57&lt;=360,INFORME_MENSAL!$A$9,IF(K57&gt;360,INFORME_MENSAL!$A$10))))))))</f>
        <v/>
      </c>
    </row>
    <row r="58">
      <c r="B58" t="inlineStr">
        <is>
          <t>162BOSQUE DAS CEREJEIRAS</t>
        </is>
      </c>
      <c r="C58">
        <f>SUMIFS(Recebíveis!P:P,Recebíveis!A:A,'Base Contratos'!B58,Recebíveis!N:N,"Futuro")</f>
        <v/>
      </c>
      <c r="D58">
        <f>SUMIFS(Recebíveis!L:L,Recebíveis!A:A,'Base Contratos'!B58,Recebíveis!N:N,"Atraso")</f>
        <v/>
      </c>
      <c r="E58">
        <f>SUMIFS(Recebíveis!P:P,Recebíveis!A:A,'Base Contratos'!B58)</f>
        <v/>
      </c>
      <c r="F58">
        <f>_xlfn.MAXIFS(Recebíveis!Q:Q,Recebíveis!A:A,'Base Contratos'!B58)</f>
        <v/>
      </c>
      <c r="G58">
        <f>IF(F58=0,"Em dia",IF(F58&lt;=15,"Até 15",IF(F58&lt;=30,"Entre 15 e 30",IF(F58&lt;=60,"Entre 30 e 60",IF(F58&lt;=90,"Entre 60 e 90",IF(F58&lt;=120,"Entre 90 e 120",IF(F58&lt;=150,"Entre 120 e 150",IF(F58&lt;=180,"Entre 150 e 180","Superior a 180"))))))))</f>
        <v/>
      </c>
      <c r="H58">
        <f>_xlfn.XLOOKUP(B58,'Relação de Contratos'!A:A,'Relação de Contratos'!G:G)</f>
        <v/>
      </c>
      <c r="I58">
        <f>IFERROR(E58/H58,"")</f>
        <v/>
      </c>
      <c r="J58">
        <f>_xlfn.MAXIFS(Recebíveis!G:G,Recebíveis!A:A,'Base Contratos'!B58)</f>
        <v/>
      </c>
      <c r="K58">
        <f>J58-'Relatório Consolidado'!$J$4</f>
        <v/>
      </c>
      <c r="L58">
        <f>IF(K58&lt;=30,INFORME_MENSAL!$A$3,IF(K58&lt;=60,INFORME_MENSAL!$A$4,IF(K58&lt;=90,INFORME_MENSAL!$A$5,IF(K58&lt;=120,INFORME_MENSAL!$A$6,IF(K58&lt;=150,INFORME_MENSAL!$A$7,IF(K58&lt;=180,INFORME_MENSAL!$A$8,IF(K58&lt;=360,INFORME_MENSAL!$A$9,IF(K58&gt;360,INFORME_MENSAL!$A$10))))))))</f>
        <v/>
      </c>
    </row>
    <row r="59">
      <c r="B59" t="inlineStr">
        <is>
          <t>126BOSQUE DAS CEREJEIRAS</t>
        </is>
      </c>
      <c r="C59">
        <f>SUMIFS(Recebíveis!P:P,Recebíveis!A:A,'Base Contratos'!B59,Recebíveis!N:N,"Futuro")</f>
        <v/>
      </c>
      <c r="D59">
        <f>SUMIFS(Recebíveis!L:L,Recebíveis!A:A,'Base Contratos'!B59,Recebíveis!N:N,"Atraso")</f>
        <v/>
      </c>
      <c r="E59">
        <f>SUMIFS(Recebíveis!P:P,Recebíveis!A:A,'Base Contratos'!B59)</f>
        <v/>
      </c>
      <c r="F59">
        <f>_xlfn.MAXIFS(Recebíveis!Q:Q,Recebíveis!A:A,'Base Contratos'!B59)</f>
        <v/>
      </c>
      <c r="G59">
        <f>IF(F59=0,"Em dia",IF(F59&lt;=15,"Até 15",IF(F59&lt;=30,"Entre 15 e 30",IF(F59&lt;=60,"Entre 30 e 60",IF(F59&lt;=90,"Entre 60 e 90",IF(F59&lt;=120,"Entre 90 e 120",IF(F59&lt;=150,"Entre 120 e 150",IF(F59&lt;=180,"Entre 150 e 180","Superior a 180"))))))))</f>
        <v/>
      </c>
      <c r="H59">
        <f>_xlfn.XLOOKUP(B59,'Relação de Contratos'!A:A,'Relação de Contratos'!G:G)</f>
        <v/>
      </c>
      <c r="I59">
        <f>IFERROR(E59/H59,"")</f>
        <v/>
      </c>
      <c r="J59">
        <f>_xlfn.MAXIFS(Recebíveis!G:G,Recebíveis!A:A,'Base Contratos'!B59)</f>
        <v/>
      </c>
      <c r="K59">
        <f>J59-'Relatório Consolidado'!$J$4</f>
        <v/>
      </c>
      <c r="L59">
        <f>IF(K59&lt;=30,INFORME_MENSAL!$A$3,IF(K59&lt;=60,INFORME_MENSAL!$A$4,IF(K59&lt;=90,INFORME_MENSAL!$A$5,IF(K59&lt;=120,INFORME_MENSAL!$A$6,IF(K59&lt;=150,INFORME_MENSAL!$A$7,IF(K59&lt;=180,INFORME_MENSAL!$A$8,IF(K59&lt;=360,INFORME_MENSAL!$A$9,IF(K59&gt;360,INFORME_MENSAL!$A$10))))))))</f>
        <v/>
      </c>
    </row>
    <row r="60">
      <c r="B60" t="inlineStr">
        <is>
          <t>145BOSQUE DAS CEREJEIRAS</t>
        </is>
      </c>
      <c r="C60">
        <f>SUMIFS(Recebíveis!P:P,Recebíveis!A:A,'Base Contratos'!B60,Recebíveis!N:N,"Futuro")</f>
        <v/>
      </c>
      <c r="D60">
        <f>SUMIFS(Recebíveis!L:L,Recebíveis!A:A,'Base Contratos'!B60,Recebíveis!N:N,"Atraso")</f>
        <v/>
      </c>
      <c r="E60">
        <f>SUMIFS(Recebíveis!P:P,Recebíveis!A:A,'Base Contratos'!B60)</f>
        <v/>
      </c>
      <c r="F60">
        <f>_xlfn.MAXIFS(Recebíveis!Q:Q,Recebíveis!A:A,'Base Contratos'!B60)</f>
        <v/>
      </c>
      <c r="G60">
        <f>IF(F60=0,"Em dia",IF(F60&lt;=15,"Até 15",IF(F60&lt;=30,"Entre 15 e 30",IF(F60&lt;=60,"Entre 30 e 60",IF(F60&lt;=90,"Entre 60 e 90",IF(F60&lt;=120,"Entre 90 e 120",IF(F60&lt;=150,"Entre 120 e 150",IF(F60&lt;=180,"Entre 150 e 180","Superior a 180"))))))))</f>
        <v/>
      </c>
      <c r="H60">
        <f>_xlfn.XLOOKUP(B60,'Relação de Contratos'!A:A,'Relação de Contratos'!G:G)</f>
        <v/>
      </c>
      <c r="I60">
        <f>IFERROR(E60/H60,"")</f>
        <v/>
      </c>
      <c r="J60">
        <f>_xlfn.MAXIFS(Recebíveis!G:G,Recebíveis!A:A,'Base Contratos'!B60)</f>
        <v/>
      </c>
      <c r="K60">
        <f>J60-'Relatório Consolidado'!$J$4</f>
        <v/>
      </c>
      <c r="L60">
        <f>IF(K60&lt;=30,INFORME_MENSAL!$A$3,IF(K60&lt;=60,INFORME_MENSAL!$A$4,IF(K60&lt;=90,INFORME_MENSAL!$A$5,IF(K60&lt;=120,INFORME_MENSAL!$A$6,IF(K60&lt;=150,INFORME_MENSAL!$A$7,IF(K60&lt;=180,INFORME_MENSAL!$A$8,IF(K60&lt;=360,INFORME_MENSAL!$A$9,IF(K60&gt;360,INFORME_MENSAL!$A$10))))))))</f>
        <v/>
      </c>
    </row>
    <row r="61">
      <c r="B61" t="inlineStr">
        <is>
          <t>155BOSQUE DAS CEREJEIRAS</t>
        </is>
      </c>
      <c r="C61">
        <f>SUMIFS(Recebíveis!P:P,Recebíveis!A:A,'Base Contratos'!B61,Recebíveis!N:N,"Futuro")</f>
        <v/>
      </c>
      <c r="D61">
        <f>SUMIFS(Recebíveis!L:L,Recebíveis!A:A,'Base Contratos'!B61,Recebíveis!N:N,"Atraso")</f>
        <v/>
      </c>
      <c r="E61">
        <f>SUMIFS(Recebíveis!P:P,Recebíveis!A:A,'Base Contratos'!B61)</f>
        <v/>
      </c>
      <c r="F61">
        <f>_xlfn.MAXIFS(Recebíveis!Q:Q,Recebíveis!A:A,'Base Contratos'!B61)</f>
        <v/>
      </c>
      <c r="G61">
        <f>IF(F61=0,"Em dia",IF(F61&lt;=15,"Até 15",IF(F61&lt;=30,"Entre 15 e 30",IF(F61&lt;=60,"Entre 30 e 60",IF(F61&lt;=90,"Entre 60 e 90",IF(F61&lt;=120,"Entre 90 e 120",IF(F61&lt;=150,"Entre 120 e 150",IF(F61&lt;=180,"Entre 150 e 180","Superior a 180"))))))))</f>
        <v/>
      </c>
      <c r="H61">
        <f>_xlfn.XLOOKUP(B61,'Relação de Contratos'!A:A,'Relação de Contratos'!G:G)</f>
        <v/>
      </c>
      <c r="I61">
        <f>IFERROR(E61/H61,"")</f>
        <v/>
      </c>
      <c r="J61">
        <f>_xlfn.MAXIFS(Recebíveis!G:G,Recebíveis!A:A,'Base Contratos'!B61)</f>
        <v/>
      </c>
      <c r="K61">
        <f>J61-'Relatório Consolidado'!$J$4</f>
        <v/>
      </c>
      <c r="L61">
        <f>IF(K61&lt;=30,INFORME_MENSAL!$A$3,IF(K61&lt;=60,INFORME_MENSAL!$A$4,IF(K61&lt;=90,INFORME_MENSAL!$A$5,IF(K61&lt;=120,INFORME_MENSAL!$A$6,IF(K61&lt;=150,INFORME_MENSAL!$A$7,IF(K61&lt;=180,INFORME_MENSAL!$A$8,IF(K61&lt;=360,INFORME_MENSAL!$A$9,IF(K61&gt;360,INFORME_MENSAL!$A$10))))))))</f>
        <v/>
      </c>
    </row>
    <row r="62">
      <c r="B62" t="inlineStr">
        <is>
          <t>73HORTOS - JARDIM ANÁLIA FRANCO</t>
        </is>
      </c>
      <c r="C62">
        <f>SUMIFS(Recebíveis!P:P,Recebíveis!A:A,'Base Contratos'!B62,Recebíveis!N:N,"Futuro")</f>
        <v/>
      </c>
      <c r="D62">
        <f>SUMIFS(Recebíveis!L:L,Recebíveis!A:A,'Base Contratos'!B62,Recebíveis!N:N,"Atraso")</f>
        <v/>
      </c>
      <c r="E62">
        <f>SUMIFS(Recebíveis!P:P,Recebíveis!A:A,'Base Contratos'!B62)</f>
        <v/>
      </c>
      <c r="F62">
        <f>_xlfn.MAXIFS(Recebíveis!Q:Q,Recebíveis!A:A,'Base Contratos'!B62)</f>
        <v/>
      </c>
      <c r="G62">
        <f>IF(F62=0,"Em dia",IF(F62&lt;=15,"Até 15",IF(F62&lt;=30,"Entre 15 e 30",IF(F62&lt;=60,"Entre 30 e 60",IF(F62&lt;=90,"Entre 60 e 90",IF(F62&lt;=120,"Entre 90 e 120",IF(F62&lt;=150,"Entre 120 e 150",IF(F62&lt;=180,"Entre 150 e 180","Superior a 180"))))))))</f>
        <v/>
      </c>
      <c r="H62">
        <f>_xlfn.XLOOKUP(B62,'Relação de Contratos'!A:A,'Relação de Contratos'!G:G)</f>
        <v/>
      </c>
      <c r="I62">
        <f>IFERROR(E62/H62,"")</f>
        <v/>
      </c>
      <c r="J62">
        <f>_xlfn.MAXIFS(Recebíveis!G:G,Recebíveis!A:A,'Base Contratos'!B62)</f>
        <v/>
      </c>
      <c r="K62">
        <f>J62-'Relatório Consolidado'!$J$4</f>
        <v/>
      </c>
      <c r="L62">
        <f>IF(K62&lt;=30,INFORME_MENSAL!$A$3,IF(K62&lt;=60,INFORME_MENSAL!$A$4,IF(K62&lt;=90,INFORME_MENSAL!$A$5,IF(K62&lt;=120,INFORME_MENSAL!$A$6,IF(K62&lt;=150,INFORME_MENSAL!$A$7,IF(K62&lt;=180,INFORME_MENSAL!$A$8,IF(K62&lt;=360,INFORME_MENSAL!$A$9,IF(K62&gt;360,INFORME_MENSAL!$A$10))))))))</f>
        <v/>
      </c>
    </row>
    <row r="63">
      <c r="B63" t="inlineStr">
        <is>
          <t>4BOSQUE DAS CEREJEIRAS</t>
        </is>
      </c>
      <c r="C63">
        <f>SUMIFS(Recebíveis!P:P,Recebíveis!A:A,'Base Contratos'!B63,Recebíveis!N:N,"Futuro")</f>
        <v/>
      </c>
      <c r="D63">
        <f>SUMIFS(Recebíveis!L:L,Recebíveis!A:A,'Base Contratos'!B63,Recebíveis!N:N,"Atraso")</f>
        <v/>
      </c>
      <c r="E63">
        <f>SUMIFS(Recebíveis!P:P,Recebíveis!A:A,'Base Contratos'!B63)</f>
        <v/>
      </c>
      <c r="F63">
        <f>_xlfn.MAXIFS(Recebíveis!Q:Q,Recebíveis!A:A,'Base Contratos'!B63)</f>
        <v/>
      </c>
      <c r="G63">
        <f>IF(F63=0,"Em dia",IF(F63&lt;=15,"Até 15",IF(F63&lt;=30,"Entre 15 e 30",IF(F63&lt;=60,"Entre 30 e 60",IF(F63&lt;=90,"Entre 60 e 90",IF(F63&lt;=120,"Entre 90 e 120",IF(F63&lt;=150,"Entre 120 e 150",IF(F63&lt;=180,"Entre 150 e 180","Superior a 180"))))))))</f>
        <v/>
      </c>
      <c r="H63">
        <f>_xlfn.XLOOKUP(B63,'Relação de Contratos'!A:A,'Relação de Contratos'!G:G)</f>
        <v/>
      </c>
      <c r="I63">
        <f>IFERROR(E63/H63,"")</f>
        <v/>
      </c>
      <c r="J63">
        <f>_xlfn.MAXIFS(Recebíveis!G:G,Recebíveis!A:A,'Base Contratos'!B63)</f>
        <v/>
      </c>
      <c r="K63">
        <f>J63-'Relatório Consolidado'!$J$4</f>
        <v/>
      </c>
      <c r="L63">
        <f>IF(K63&lt;=30,INFORME_MENSAL!$A$3,IF(K63&lt;=60,INFORME_MENSAL!$A$4,IF(K63&lt;=90,INFORME_MENSAL!$A$5,IF(K63&lt;=120,INFORME_MENSAL!$A$6,IF(K63&lt;=150,INFORME_MENSAL!$A$7,IF(K63&lt;=180,INFORME_MENSAL!$A$8,IF(K63&lt;=360,INFORME_MENSAL!$A$9,IF(K63&gt;360,INFORME_MENSAL!$A$10))))))))</f>
        <v/>
      </c>
    </row>
    <row r="64">
      <c r="B64" t="inlineStr">
        <is>
          <t>63HORTOS - JARDIM ANÁLIA FRANCO</t>
        </is>
      </c>
      <c r="C64">
        <f>SUMIFS(Recebíveis!P:P,Recebíveis!A:A,'Base Contratos'!B64,Recebíveis!N:N,"Futuro")</f>
        <v/>
      </c>
      <c r="D64">
        <f>SUMIFS(Recebíveis!L:L,Recebíveis!A:A,'Base Contratos'!B64,Recebíveis!N:N,"Atraso")</f>
        <v/>
      </c>
      <c r="E64">
        <f>SUMIFS(Recebíveis!P:P,Recebíveis!A:A,'Base Contratos'!B64)</f>
        <v/>
      </c>
      <c r="F64">
        <f>_xlfn.MAXIFS(Recebíveis!Q:Q,Recebíveis!A:A,'Base Contratos'!B64)</f>
        <v/>
      </c>
      <c r="G64">
        <f>IF(F64=0,"Em dia",IF(F64&lt;=15,"Até 15",IF(F64&lt;=30,"Entre 15 e 30",IF(F64&lt;=60,"Entre 30 e 60",IF(F64&lt;=90,"Entre 60 e 90",IF(F64&lt;=120,"Entre 90 e 120",IF(F64&lt;=150,"Entre 120 e 150",IF(F64&lt;=180,"Entre 150 e 180","Superior a 180"))))))))</f>
        <v/>
      </c>
      <c r="H64">
        <f>_xlfn.XLOOKUP(B64,'Relação de Contratos'!A:A,'Relação de Contratos'!G:G)</f>
        <v/>
      </c>
      <c r="I64">
        <f>IFERROR(E64/H64,"")</f>
        <v/>
      </c>
      <c r="J64">
        <f>_xlfn.MAXIFS(Recebíveis!G:G,Recebíveis!A:A,'Base Contratos'!B64)</f>
        <v/>
      </c>
      <c r="K64">
        <f>J64-'Relatório Consolidado'!$J$4</f>
        <v/>
      </c>
      <c r="L64">
        <f>IF(K64&lt;=30,INFORME_MENSAL!$A$3,IF(K64&lt;=60,INFORME_MENSAL!$A$4,IF(K64&lt;=90,INFORME_MENSAL!$A$5,IF(K64&lt;=120,INFORME_MENSAL!$A$6,IF(K64&lt;=150,INFORME_MENSAL!$A$7,IF(K64&lt;=180,INFORME_MENSAL!$A$8,IF(K64&lt;=360,INFORME_MENSAL!$A$9,IF(K64&gt;360,INFORME_MENSAL!$A$10))))))))</f>
        <v/>
      </c>
    </row>
    <row r="65">
      <c r="B65" t="inlineStr">
        <is>
          <t>2HORTOS - JARDIM ANÁLIA FRANCO</t>
        </is>
      </c>
      <c r="C65">
        <f>SUMIFS(Recebíveis!P:P,Recebíveis!A:A,'Base Contratos'!B65,Recebíveis!N:N,"Futuro")</f>
        <v/>
      </c>
      <c r="D65">
        <f>SUMIFS(Recebíveis!L:L,Recebíveis!A:A,'Base Contratos'!B65,Recebíveis!N:N,"Atraso")</f>
        <v/>
      </c>
      <c r="E65">
        <f>SUMIFS(Recebíveis!P:P,Recebíveis!A:A,'Base Contratos'!B65)</f>
        <v/>
      </c>
      <c r="F65">
        <f>_xlfn.MAXIFS(Recebíveis!Q:Q,Recebíveis!A:A,'Base Contratos'!B65)</f>
        <v/>
      </c>
      <c r="G65">
        <f>IF(F65=0,"Em dia",IF(F65&lt;=15,"Até 15",IF(F65&lt;=30,"Entre 15 e 30",IF(F65&lt;=60,"Entre 30 e 60",IF(F65&lt;=90,"Entre 60 e 90",IF(F65&lt;=120,"Entre 90 e 120",IF(F65&lt;=150,"Entre 120 e 150",IF(F65&lt;=180,"Entre 150 e 180","Superior a 180"))))))))</f>
        <v/>
      </c>
      <c r="H65">
        <f>_xlfn.XLOOKUP(B65,'Relação de Contratos'!A:A,'Relação de Contratos'!G:G)</f>
        <v/>
      </c>
      <c r="I65">
        <f>IFERROR(E65/H65,"")</f>
        <v/>
      </c>
      <c r="J65">
        <f>_xlfn.MAXIFS(Recebíveis!G:G,Recebíveis!A:A,'Base Contratos'!B65)</f>
        <v/>
      </c>
      <c r="K65">
        <f>J65-'Relatório Consolidado'!$J$4</f>
        <v/>
      </c>
      <c r="L65">
        <f>IF(K65&lt;=30,INFORME_MENSAL!$A$3,IF(K65&lt;=60,INFORME_MENSAL!$A$4,IF(K65&lt;=90,INFORME_MENSAL!$A$5,IF(K65&lt;=120,INFORME_MENSAL!$A$6,IF(K65&lt;=150,INFORME_MENSAL!$A$7,IF(K65&lt;=180,INFORME_MENSAL!$A$8,IF(K65&lt;=360,INFORME_MENSAL!$A$9,IF(K65&gt;360,INFORME_MENSAL!$A$10))))))))</f>
        <v/>
      </c>
    </row>
    <row r="66">
      <c r="B66" t="inlineStr">
        <is>
          <t>13BOSQUE DAS CEREJEIRAS</t>
        </is>
      </c>
      <c r="C66">
        <f>SUMIFS(Recebíveis!P:P,Recebíveis!A:A,'Base Contratos'!B66,Recebíveis!N:N,"Futuro")</f>
        <v/>
      </c>
      <c r="D66">
        <f>SUMIFS(Recebíveis!L:L,Recebíveis!A:A,'Base Contratos'!B66,Recebíveis!N:N,"Atraso")</f>
        <v/>
      </c>
      <c r="E66">
        <f>SUMIFS(Recebíveis!P:P,Recebíveis!A:A,'Base Contratos'!B66)</f>
        <v/>
      </c>
      <c r="F66">
        <f>_xlfn.MAXIFS(Recebíveis!Q:Q,Recebíveis!A:A,'Base Contratos'!B66)</f>
        <v/>
      </c>
      <c r="G66">
        <f>IF(F66=0,"Em dia",IF(F66&lt;=15,"Até 15",IF(F66&lt;=30,"Entre 15 e 30",IF(F66&lt;=60,"Entre 30 e 60",IF(F66&lt;=90,"Entre 60 e 90",IF(F66&lt;=120,"Entre 90 e 120",IF(F66&lt;=150,"Entre 120 e 150",IF(F66&lt;=180,"Entre 150 e 180","Superior a 180"))))))))</f>
        <v/>
      </c>
      <c r="H66">
        <f>_xlfn.XLOOKUP(B66,'Relação de Contratos'!A:A,'Relação de Contratos'!G:G)</f>
        <v/>
      </c>
      <c r="I66">
        <f>IFERROR(E66/H66,"")</f>
        <v/>
      </c>
      <c r="J66">
        <f>_xlfn.MAXIFS(Recebíveis!G:G,Recebíveis!A:A,'Base Contratos'!B66)</f>
        <v/>
      </c>
      <c r="K66">
        <f>J66-'Relatório Consolidado'!$J$4</f>
        <v/>
      </c>
      <c r="L66">
        <f>IF(K66&lt;=30,INFORME_MENSAL!$A$3,IF(K66&lt;=60,INFORME_MENSAL!$A$4,IF(K66&lt;=90,INFORME_MENSAL!$A$5,IF(K66&lt;=120,INFORME_MENSAL!$A$6,IF(K66&lt;=150,INFORME_MENSAL!$A$7,IF(K66&lt;=180,INFORME_MENSAL!$A$8,IF(K66&lt;=360,INFORME_MENSAL!$A$9,IF(K66&gt;360,INFORME_MENSAL!$A$10))))))))</f>
        <v/>
      </c>
    </row>
    <row r="67">
      <c r="B67" t="inlineStr">
        <is>
          <t>44HORTOS - JARDIM ANÁLIA FRANCO</t>
        </is>
      </c>
      <c r="C67">
        <f>SUMIFS(Recebíveis!P:P,Recebíveis!A:A,'Base Contratos'!B67,Recebíveis!N:N,"Futuro")</f>
        <v/>
      </c>
      <c r="D67">
        <f>SUMIFS(Recebíveis!L:L,Recebíveis!A:A,'Base Contratos'!B67,Recebíveis!N:N,"Atraso")</f>
        <v/>
      </c>
      <c r="E67">
        <f>SUMIFS(Recebíveis!P:P,Recebíveis!A:A,'Base Contratos'!B67)</f>
        <v/>
      </c>
      <c r="F67">
        <f>_xlfn.MAXIFS(Recebíveis!Q:Q,Recebíveis!A:A,'Base Contratos'!B67)</f>
        <v/>
      </c>
      <c r="G67">
        <f>IF(F67=0,"Em dia",IF(F67&lt;=15,"Até 15",IF(F67&lt;=30,"Entre 15 e 30",IF(F67&lt;=60,"Entre 30 e 60",IF(F67&lt;=90,"Entre 60 e 90",IF(F67&lt;=120,"Entre 90 e 120",IF(F67&lt;=150,"Entre 120 e 150",IF(F67&lt;=180,"Entre 150 e 180","Superior a 180"))))))))</f>
        <v/>
      </c>
      <c r="H67">
        <f>_xlfn.XLOOKUP(B67,'Relação de Contratos'!A:A,'Relação de Contratos'!G:G)</f>
        <v/>
      </c>
      <c r="I67">
        <f>IFERROR(E67/H67,"")</f>
        <v/>
      </c>
      <c r="J67">
        <f>_xlfn.MAXIFS(Recebíveis!G:G,Recebíveis!A:A,'Base Contratos'!B67)</f>
        <v/>
      </c>
      <c r="K67">
        <f>J67-'Relatório Consolidado'!$J$4</f>
        <v/>
      </c>
      <c r="L67">
        <f>IF(K67&lt;=30,INFORME_MENSAL!$A$3,IF(K67&lt;=60,INFORME_MENSAL!$A$4,IF(K67&lt;=90,INFORME_MENSAL!$A$5,IF(K67&lt;=120,INFORME_MENSAL!$A$6,IF(K67&lt;=150,INFORME_MENSAL!$A$7,IF(K67&lt;=180,INFORME_MENSAL!$A$8,IF(K67&lt;=360,INFORME_MENSAL!$A$9,IF(K67&gt;360,INFORME_MENSAL!$A$10))))))))</f>
        <v/>
      </c>
    </row>
    <row r="68">
      <c r="B68" t="inlineStr">
        <is>
          <t>15BOSQUE DAS CEREJEIRAS</t>
        </is>
      </c>
      <c r="C68">
        <f>SUMIFS(Recebíveis!P:P,Recebíveis!A:A,'Base Contratos'!B68,Recebíveis!N:N,"Futuro")</f>
        <v/>
      </c>
      <c r="D68">
        <f>SUMIFS(Recebíveis!L:L,Recebíveis!A:A,'Base Contratos'!B68,Recebíveis!N:N,"Atraso")</f>
        <v/>
      </c>
      <c r="E68">
        <f>SUMIFS(Recebíveis!P:P,Recebíveis!A:A,'Base Contratos'!B68)</f>
        <v/>
      </c>
      <c r="F68">
        <f>_xlfn.MAXIFS(Recebíveis!Q:Q,Recebíveis!A:A,'Base Contratos'!B68)</f>
        <v/>
      </c>
      <c r="G68">
        <f>IF(F68=0,"Em dia",IF(F68&lt;=15,"Até 15",IF(F68&lt;=30,"Entre 15 e 30",IF(F68&lt;=60,"Entre 30 e 60",IF(F68&lt;=90,"Entre 60 e 90",IF(F68&lt;=120,"Entre 90 e 120",IF(F68&lt;=150,"Entre 120 e 150",IF(F68&lt;=180,"Entre 150 e 180","Superior a 180"))))))))</f>
        <v/>
      </c>
      <c r="H68">
        <f>_xlfn.XLOOKUP(B68,'Relação de Contratos'!A:A,'Relação de Contratos'!G:G)</f>
        <v/>
      </c>
      <c r="I68">
        <f>IFERROR(E68/H68,"")</f>
        <v/>
      </c>
      <c r="J68">
        <f>_xlfn.MAXIFS(Recebíveis!G:G,Recebíveis!A:A,'Base Contratos'!B68)</f>
        <v/>
      </c>
      <c r="K68">
        <f>J68-'Relatório Consolidado'!$J$4</f>
        <v/>
      </c>
      <c r="L68">
        <f>IF(K68&lt;=30,INFORME_MENSAL!$A$3,IF(K68&lt;=60,INFORME_MENSAL!$A$4,IF(K68&lt;=90,INFORME_MENSAL!$A$5,IF(K68&lt;=120,INFORME_MENSAL!$A$6,IF(K68&lt;=150,INFORME_MENSAL!$A$7,IF(K68&lt;=180,INFORME_MENSAL!$A$8,IF(K68&lt;=360,INFORME_MENSAL!$A$9,IF(K68&gt;360,INFORME_MENSAL!$A$10))))))))</f>
        <v/>
      </c>
    </row>
    <row r="69">
      <c r="B69" t="inlineStr">
        <is>
          <t>184BOSQUE DAS CEREJEIRAS</t>
        </is>
      </c>
      <c r="C69">
        <f>SUMIFS(Recebíveis!P:P,Recebíveis!A:A,'Base Contratos'!B69,Recebíveis!N:N,"Futuro")</f>
        <v/>
      </c>
      <c r="D69">
        <f>SUMIFS(Recebíveis!L:L,Recebíveis!A:A,'Base Contratos'!B69,Recebíveis!N:N,"Atraso")</f>
        <v/>
      </c>
      <c r="E69">
        <f>SUMIFS(Recebíveis!P:P,Recebíveis!A:A,'Base Contratos'!B69)</f>
        <v/>
      </c>
      <c r="F69">
        <f>_xlfn.MAXIFS(Recebíveis!Q:Q,Recebíveis!A:A,'Base Contratos'!B69)</f>
        <v/>
      </c>
      <c r="G69">
        <f>IF(F69=0,"Em dia",IF(F69&lt;=15,"Até 15",IF(F69&lt;=30,"Entre 15 e 30",IF(F69&lt;=60,"Entre 30 e 60",IF(F69&lt;=90,"Entre 60 e 90",IF(F69&lt;=120,"Entre 90 e 120",IF(F69&lt;=150,"Entre 120 e 150",IF(F69&lt;=180,"Entre 150 e 180","Superior a 180"))))))))</f>
        <v/>
      </c>
      <c r="H69">
        <f>_xlfn.XLOOKUP(B69,'Relação de Contratos'!A:A,'Relação de Contratos'!G:G)</f>
        <v/>
      </c>
      <c r="I69">
        <f>IFERROR(E69/H69,"")</f>
        <v/>
      </c>
      <c r="J69">
        <f>_xlfn.MAXIFS(Recebíveis!G:G,Recebíveis!A:A,'Base Contratos'!B69)</f>
        <v/>
      </c>
      <c r="K69">
        <f>J69-'Relatório Consolidado'!$J$4</f>
        <v/>
      </c>
      <c r="L69">
        <f>IF(K69&lt;=30,INFORME_MENSAL!$A$3,IF(K69&lt;=60,INFORME_MENSAL!$A$4,IF(K69&lt;=90,INFORME_MENSAL!$A$5,IF(K69&lt;=120,INFORME_MENSAL!$A$6,IF(K69&lt;=150,INFORME_MENSAL!$A$7,IF(K69&lt;=180,INFORME_MENSAL!$A$8,IF(K69&lt;=360,INFORME_MENSAL!$A$9,IF(K69&gt;360,INFORME_MENSAL!$A$10))))))))</f>
        <v/>
      </c>
    </row>
    <row r="70">
      <c r="B70" t="inlineStr">
        <is>
          <t>133BOSQUE DAS CEREJEIRAS</t>
        </is>
      </c>
      <c r="C70">
        <f>SUMIFS(Recebíveis!P:P,Recebíveis!A:A,'Base Contratos'!B70,Recebíveis!N:N,"Futuro")</f>
        <v/>
      </c>
      <c r="D70">
        <f>SUMIFS(Recebíveis!L:L,Recebíveis!A:A,'Base Contratos'!B70,Recebíveis!N:N,"Atraso")</f>
        <v/>
      </c>
      <c r="E70">
        <f>SUMIFS(Recebíveis!P:P,Recebíveis!A:A,'Base Contratos'!B70)</f>
        <v/>
      </c>
      <c r="F70">
        <f>_xlfn.MAXIFS(Recebíveis!Q:Q,Recebíveis!A:A,'Base Contratos'!B70)</f>
        <v/>
      </c>
      <c r="G70">
        <f>IF(F70=0,"Em dia",IF(F70&lt;=15,"Até 15",IF(F70&lt;=30,"Entre 15 e 30",IF(F70&lt;=60,"Entre 30 e 60",IF(F70&lt;=90,"Entre 60 e 90",IF(F70&lt;=120,"Entre 90 e 120",IF(F70&lt;=150,"Entre 120 e 150",IF(F70&lt;=180,"Entre 150 e 180","Superior a 180"))))))))</f>
        <v/>
      </c>
      <c r="H70">
        <f>_xlfn.XLOOKUP(B70,'Relação de Contratos'!A:A,'Relação de Contratos'!G:G)</f>
        <v/>
      </c>
      <c r="I70">
        <f>IFERROR(E70/H70,"")</f>
        <v/>
      </c>
      <c r="J70">
        <f>_xlfn.MAXIFS(Recebíveis!G:G,Recebíveis!A:A,'Base Contratos'!B70)</f>
        <v/>
      </c>
      <c r="K70">
        <f>J70-'Relatório Consolidado'!$J$4</f>
        <v/>
      </c>
      <c r="L70">
        <f>IF(K70&lt;=30,INFORME_MENSAL!$A$3,IF(K70&lt;=60,INFORME_MENSAL!$A$4,IF(K70&lt;=90,INFORME_MENSAL!$A$5,IF(K70&lt;=120,INFORME_MENSAL!$A$6,IF(K70&lt;=150,INFORME_MENSAL!$A$7,IF(K70&lt;=180,INFORME_MENSAL!$A$8,IF(K70&lt;=360,INFORME_MENSAL!$A$9,IF(K70&gt;360,INFORME_MENSAL!$A$10))))))))</f>
        <v/>
      </c>
    </row>
    <row r="71">
      <c r="B71" t="inlineStr">
        <is>
          <t>14HORTOS - JARDIM ANÁLIA FRANCO</t>
        </is>
      </c>
      <c r="C71">
        <f>SUMIFS(Recebíveis!P:P,Recebíveis!A:A,'Base Contratos'!B71,Recebíveis!N:N,"Futuro")</f>
        <v/>
      </c>
      <c r="D71">
        <f>SUMIFS(Recebíveis!L:L,Recebíveis!A:A,'Base Contratos'!B71,Recebíveis!N:N,"Atraso")</f>
        <v/>
      </c>
      <c r="E71">
        <f>SUMIFS(Recebíveis!P:P,Recebíveis!A:A,'Base Contratos'!B71)</f>
        <v/>
      </c>
      <c r="F71">
        <f>_xlfn.MAXIFS(Recebíveis!Q:Q,Recebíveis!A:A,'Base Contratos'!B71)</f>
        <v/>
      </c>
      <c r="G71">
        <f>IF(F71=0,"Em dia",IF(F71&lt;=15,"Até 15",IF(F71&lt;=30,"Entre 15 e 30",IF(F71&lt;=60,"Entre 30 e 60",IF(F71&lt;=90,"Entre 60 e 90",IF(F71&lt;=120,"Entre 90 e 120",IF(F71&lt;=150,"Entre 120 e 150",IF(F71&lt;=180,"Entre 150 e 180","Superior a 180"))))))))</f>
        <v/>
      </c>
      <c r="H71">
        <f>_xlfn.XLOOKUP(B71,'Relação de Contratos'!A:A,'Relação de Contratos'!G:G)</f>
        <v/>
      </c>
      <c r="I71">
        <f>IFERROR(E71/H71,"")</f>
        <v/>
      </c>
      <c r="J71">
        <f>_xlfn.MAXIFS(Recebíveis!G:G,Recebíveis!A:A,'Base Contratos'!B71)</f>
        <v/>
      </c>
      <c r="K71">
        <f>J71-'Relatório Consolidado'!$J$4</f>
        <v/>
      </c>
      <c r="L71">
        <f>IF(K71&lt;=30,INFORME_MENSAL!$A$3,IF(K71&lt;=60,INFORME_MENSAL!$A$4,IF(K71&lt;=90,INFORME_MENSAL!$A$5,IF(K71&lt;=120,INFORME_MENSAL!$A$6,IF(K71&lt;=150,INFORME_MENSAL!$A$7,IF(K71&lt;=180,INFORME_MENSAL!$A$8,IF(K71&lt;=360,INFORME_MENSAL!$A$9,IF(K71&gt;360,INFORME_MENSAL!$A$10))))))))</f>
        <v/>
      </c>
    </row>
    <row r="72">
      <c r="B72" t="inlineStr">
        <is>
          <t>54HORTOS - JARDIM ANÁLIA FRANCO</t>
        </is>
      </c>
      <c r="C72">
        <f>SUMIFS(Recebíveis!P:P,Recebíveis!A:A,'Base Contratos'!B72,Recebíveis!N:N,"Futuro")</f>
        <v/>
      </c>
      <c r="D72">
        <f>SUMIFS(Recebíveis!L:L,Recebíveis!A:A,'Base Contratos'!B72,Recebíveis!N:N,"Atraso")</f>
        <v/>
      </c>
      <c r="E72">
        <f>SUMIFS(Recebíveis!P:P,Recebíveis!A:A,'Base Contratos'!B72)</f>
        <v/>
      </c>
      <c r="F72">
        <f>_xlfn.MAXIFS(Recebíveis!Q:Q,Recebíveis!A:A,'Base Contratos'!B72)</f>
        <v/>
      </c>
      <c r="G72">
        <f>IF(F72=0,"Em dia",IF(F72&lt;=15,"Até 15",IF(F72&lt;=30,"Entre 15 e 30",IF(F72&lt;=60,"Entre 30 e 60",IF(F72&lt;=90,"Entre 60 e 90",IF(F72&lt;=120,"Entre 90 e 120",IF(F72&lt;=150,"Entre 120 e 150",IF(F72&lt;=180,"Entre 150 e 180","Superior a 180"))))))))</f>
        <v/>
      </c>
      <c r="H72">
        <f>_xlfn.XLOOKUP(B72,'Relação de Contratos'!A:A,'Relação de Contratos'!G:G)</f>
        <v/>
      </c>
      <c r="I72">
        <f>IFERROR(E72/H72,"")</f>
        <v/>
      </c>
      <c r="J72">
        <f>_xlfn.MAXIFS(Recebíveis!G:G,Recebíveis!A:A,'Base Contratos'!B72)</f>
        <v/>
      </c>
      <c r="K72">
        <f>J72-'Relatório Consolidado'!$J$4</f>
        <v/>
      </c>
      <c r="L72">
        <f>IF(K72&lt;=30,INFORME_MENSAL!$A$3,IF(K72&lt;=60,INFORME_MENSAL!$A$4,IF(K72&lt;=90,INFORME_MENSAL!$A$5,IF(K72&lt;=120,INFORME_MENSAL!$A$6,IF(K72&lt;=150,INFORME_MENSAL!$A$7,IF(K72&lt;=180,INFORME_MENSAL!$A$8,IF(K72&lt;=360,INFORME_MENSAL!$A$9,IF(K72&gt;360,INFORME_MENSAL!$A$10))))))))</f>
        <v/>
      </c>
    </row>
    <row r="73">
      <c r="B73" t="inlineStr">
        <is>
          <t>194BOSQUE DAS CEREJEIRAS</t>
        </is>
      </c>
      <c r="C73">
        <f>SUMIFS(Recebíveis!P:P,Recebíveis!A:A,'Base Contratos'!B73,Recebíveis!N:N,"Futuro")</f>
        <v/>
      </c>
      <c r="D73">
        <f>SUMIFS(Recebíveis!L:L,Recebíveis!A:A,'Base Contratos'!B73,Recebíveis!N:N,"Atraso")</f>
        <v/>
      </c>
      <c r="E73">
        <f>SUMIFS(Recebíveis!P:P,Recebíveis!A:A,'Base Contratos'!B73)</f>
        <v/>
      </c>
      <c r="F73">
        <f>_xlfn.MAXIFS(Recebíveis!Q:Q,Recebíveis!A:A,'Base Contratos'!B73)</f>
        <v/>
      </c>
      <c r="G73">
        <f>IF(F73=0,"Em dia",IF(F73&lt;=15,"Até 15",IF(F73&lt;=30,"Entre 15 e 30",IF(F73&lt;=60,"Entre 30 e 60",IF(F73&lt;=90,"Entre 60 e 90",IF(F73&lt;=120,"Entre 90 e 120",IF(F73&lt;=150,"Entre 120 e 150",IF(F73&lt;=180,"Entre 150 e 180","Superior a 180"))))))))</f>
        <v/>
      </c>
      <c r="H73">
        <f>_xlfn.XLOOKUP(B73,'Relação de Contratos'!A:A,'Relação de Contratos'!G:G)</f>
        <v/>
      </c>
      <c r="I73">
        <f>IFERROR(E73/H73,"")</f>
        <v/>
      </c>
      <c r="J73">
        <f>_xlfn.MAXIFS(Recebíveis!G:G,Recebíveis!A:A,'Base Contratos'!B73)</f>
        <v/>
      </c>
      <c r="K73">
        <f>J73-'Relatório Consolidado'!$J$4</f>
        <v/>
      </c>
      <c r="L73">
        <f>IF(K73&lt;=30,INFORME_MENSAL!$A$3,IF(K73&lt;=60,INFORME_MENSAL!$A$4,IF(K73&lt;=90,INFORME_MENSAL!$A$5,IF(K73&lt;=120,INFORME_MENSAL!$A$6,IF(K73&lt;=150,INFORME_MENSAL!$A$7,IF(K73&lt;=180,INFORME_MENSAL!$A$8,IF(K73&lt;=360,INFORME_MENSAL!$A$9,IF(K73&gt;360,INFORME_MENSAL!$A$10))))))))</f>
        <v/>
      </c>
    </row>
    <row r="74">
      <c r="B74" t="inlineStr">
        <is>
          <t>96BOSQUE DAS CEREJEIRAS</t>
        </is>
      </c>
      <c r="C74">
        <f>SUMIFS(Recebíveis!P:P,Recebíveis!A:A,'Base Contratos'!B74,Recebíveis!N:N,"Futuro")</f>
        <v/>
      </c>
      <c r="D74">
        <f>SUMIFS(Recebíveis!L:L,Recebíveis!A:A,'Base Contratos'!B74,Recebíveis!N:N,"Atraso")</f>
        <v/>
      </c>
      <c r="E74">
        <f>SUMIFS(Recebíveis!P:P,Recebíveis!A:A,'Base Contratos'!B74)</f>
        <v/>
      </c>
      <c r="F74">
        <f>_xlfn.MAXIFS(Recebíveis!Q:Q,Recebíveis!A:A,'Base Contratos'!B74)</f>
        <v/>
      </c>
      <c r="G74">
        <f>IF(F74=0,"Em dia",IF(F74&lt;=15,"Até 15",IF(F74&lt;=30,"Entre 15 e 30",IF(F74&lt;=60,"Entre 30 e 60",IF(F74&lt;=90,"Entre 60 e 90",IF(F74&lt;=120,"Entre 90 e 120",IF(F74&lt;=150,"Entre 120 e 150",IF(F74&lt;=180,"Entre 150 e 180","Superior a 180"))))))))</f>
        <v/>
      </c>
      <c r="H74">
        <f>_xlfn.XLOOKUP(B74,'Relação de Contratos'!A:A,'Relação de Contratos'!G:G)</f>
        <v/>
      </c>
      <c r="I74">
        <f>IFERROR(E74/H74,"")</f>
        <v/>
      </c>
      <c r="J74">
        <f>_xlfn.MAXIFS(Recebíveis!G:G,Recebíveis!A:A,'Base Contratos'!B74)</f>
        <v/>
      </c>
      <c r="K74">
        <f>J74-'Relatório Consolidado'!$J$4</f>
        <v/>
      </c>
      <c r="L74">
        <f>IF(K74&lt;=30,INFORME_MENSAL!$A$3,IF(K74&lt;=60,INFORME_MENSAL!$A$4,IF(K74&lt;=90,INFORME_MENSAL!$A$5,IF(K74&lt;=120,INFORME_MENSAL!$A$6,IF(K74&lt;=150,INFORME_MENSAL!$A$7,IF(K74&lt;=180,INFORME_MENSAL!$A$8,IF(K74&lt;=360,INFORME_MENSAL!$A$9,IF(K74&gt;360,INFORME_MENSAL!$A$10))))))))</f>
        <v/>
      </c>
    </row>
    <row r="75">
      <c r="B75" t="inlineStr">
        <is>
          <t>64HORTOS - JARDIM ANÁLIA FRANCO</t>
        </is>
      </c>
      <c r="C75">
        <f>SUMIFS(Recebíveis!P:P,Recebíveis!A:A,'Base Contratos'!B75,Recebíveis!N:N,"Futuro")</f>
        <v/>
      </c>
      <c r="D75">
        <f>SUMIFS(Recebíveis!L:L,Recebíveis!A:A,'Base Contratos'!B75,Recebíveis!N:N,"Atraso")</f>
        <v/>
      </c>
      <c r="E75">
        <f>SUMIFS(Recebíveis!P:P,Recebíveis!A:A,'Base Contratos'!B75)</f>
        <v/>
      </c>
      <c r="F75">
        <f>_xlfn.MAXIFS(Recebíveis!Q:Q,Recebíveis!A:A,'Base Contratos'!B75)</f>
        <v/>
      </c>
      <c r="G75">
        <f>IF(F75=0,"Em dia",IF(F75&lt;=15,"Até 15",IF(F75&lt;=30,"Entre 15 e 30",IF(F75&lt;=60,"Entre 30 e 60",IF(F75&lt;=90,"Entre 60 e 90",IF(F75&lt;=120,"Entre 90 e 120",IF(F75&lt;=150,"Entre 120 e 150",IF(F75&lt;=180,"Entre 150 e 180","Superior a 180"))))))))</f>
        <v/>
      </c>
      <c r="H75">
        <f>_xlfn.XLOOKUP(B75,'Relação de Contratos'!A:A,'Relação de Contratos'!G:G)</f>
        <v/>
      </c>
      <c r="I75">
        <f>IFERROR(E75/H75,"")</f>
        <v/>
      </c>
      <c r="J75">
        <f>_xlfn.MAXIFS(Recebíveis!G:G,Recebíveis!A:A,'Base Contratos'!B75)</f>
        <v/>
      </c>
      <c r="K75">
        <f>J75-'Relatório Consolidado'!$J$4</f>
        <v/>
      </c>
      <c r="L75">
        <f>IF(K75&lt;=30,INFORME_MENSAL!$A$3,IF(K75&lt;=60,INFORME_MENSAL!$A$4,IF(K75&lt;=90,INFORME_MENSAL!$A$5,IF(K75&lt;=120,INFORME_MENSAL!$A$6,IF(K75&lt;=150,INFORME_MENSAL!$A$7,IF(K75&lt;=180,INFORME_MENSAL!$A$8,IF(K75&lt;=360,INFORME_MENSAL!$A$9,IF(K75&gt;360,INFORME_MENSAL!$A$10))))))))</f>
        <v/>
      </c>
    </row>
    <row r="76">
      <c r="B76" t="inlineStr">
        <is>
          <t>81HORTOS - JARDIM ANÁLIA FRANCO</t>
        </is>
      </c>
      <c r="C76">
        <f>SUMIFS(Recebíveis!P:P,Recebíveis!A:A,'Base Contratos'!B76,Recebíveis!N:N,"Futuro")</f>
        <v/>
      </c>
      <c r="D76">
        <f>SUMIFS(Recebíveis!L:L,Recebíveis!A:A,'Base Contratos'!B76,Recebíveis!N:N,"Atraso")</f>
        <v/>
      </c>
      <c r="E76">
        <f>SUMIFS(Recebíveis!P:P,Recebíveis!A:A,'Base Contratos'!B76)</f>
        <v/>
      </c>
      <c r="F76">
        <f>_xlfn.MAXIFS(Recebíveis!Q:Q,Recebíveis!A:A,'Base Contratos'!B76)</f>
        <v/>
      </c>
      <c r="G76">
        <f>IF(F76=0,"Em dia",IF(F76&lt;=15,"Até 15",IF(F76&lt;=30,"Entre 15 e 30",IF(F76&lt;=60,"Entre 30 e 60",IF(F76&lt;=90,"Entre 60 e 90",IF(F76&lt;=120,"Entre 90 e 120",IF(F76&lt;=150,"Entre 120 e 150",IF(F76&lt;=180,"Entre 150 e 180","Superior a 180"))))))))</f>
        <v/>
      </c>
      <c r="H76">
        <f>_xlfn.XLOOKUP(B76,'Relação de Contratos'!A:A,'Relação de Contratos'!G:G)</f>
        <v/>
      </c>
      <c r="I76">
        <f>IFERROR(E76/H76,"")</f>
        <v/>
      </c>
      <c r="J76">
        <f>_xlfn.MAXIFS(Recebíveis!G:G,Recebíveis!A:A,'Base Contratos'!B76)</f>
        <v/>
      </c>
      <c r="K76">
        <f>J76-'Relatório Consolidado'!$J$4</f>
        <v/>
      </c>
      <c r="L76">
        <f>IF(K76&lt;=30,INFORME_MENSAL!$A$3,IF(K76&lt;=60,INFORME_MENSAL!$A$4,IF(K76&lt;=90,INFORME_MENSAL!$A$5,IF(K76&lt;=120,INFORME_MENSAL!$A$6,IF(K76&lt;=150,INFORME_MENSAL!$A$7,IF(K76&lt;=180,INFORME_MENSAL!$A$8,IF(K76&lt;=360,INFORME_MENSAL!$A$9,IF(K76&gt;360,INFORME_MENSAL!$A$10))))))))</f>
        <v/>
      </c>
    </row>
    <row r="77">
      <c r="B77" t="inlineStr">
        <is>
          <t>42HORTOS - JARDIM ANÁLIA FRANCO</t>
        </is>
      </c>
      <c r="C77">
        <f>SUMIFS(Recebíveis!P:P,Recebíveis!A:A,'Base Contratos'!B77,Recebíveis!N:N,"Futuro")</f>
        <v/>
      </c>
      <c r="D77">
        <f>SUMIFS(Recebíveis!L:L,Recebíveis!A:A,'Base Contratos'!B77,Recebíveis!N:N,"Atraso")</f>
        <v/>
      </c>
      <c r="E77">
        <f>SUMIFS(Recebíveis!P:P,Recebíveis!A:A,'Base Contratos'!B77)</f>
        <v/>
      </c>
      <c r="F77">
        <f>_xlfn.MAXIFS(Recebíveis!Q:Q,Recebíveis!A:A,'Base Contratos'!B77)</f>
        <v/>
      </c>
      <c r="G77">
        <f>IF(F77=0,"Em dia",IF(F77&lt;=15,"Até 15",IF(F77&lt;=30,"Entre 15 e 30",IF(F77&lt;=60,"Entre 30 e 60",IF(F77&lt;=90,"Entre 60 e 90",IF(F77&lt;=120,"Entre 90 e 120",IF(F77&lt;=150,"Entre 120 e 150",IF(F77&lt;=180,"Entre 150 e 180","Superior a 180"))))))))</f>
        <v/>
      </c>
      <c r="H77">
        <f>_xlfn.XLOOKUP(B77,'Relação de Contratos'!A:A,'Relação de Contratos'!G:G)</f>
        <v/>
      </c>
      <c r="I77">
        <f>IFERROR(E77/H77,"")</f>
        <v/>
      </c>
      <c r="J77">
        <f>_xlfn.MAXIFS(Recebíveis!G:G,Recebíveis!A:A,'Base Contratos'!B77)</f>
        <v/>
      </c>
      <c r="K77">
        <f>J77-'Relatório Consolidado'!$J$4</f>
        <v/>
      </c>
      <c r="L77">
        <f>IF(K77&lt;=30,INFORME_MENSAL!$A$3,IF(K77&lt;=60,INFORME_MENSAL!$A$4,IF(K77&lt;=90,INFORME_MENSAL!$A$5,IF(K77&lt;=120,INFORME_MENSAL!$A$6,IF(K77&lt;=150,INFORME_MENSAL!$A$7,IF(K77&lt;=180,INFORME_MENSAL!$A$8,IF(K77&lt;=360,INFORME_MENSAL!$A$9,IF(K77&gt;360,INFORME_MENSAL!$A$10))))))))</f>
        <v/>
      </c>
    </row>
    <row r="78">
      <c r="B78" t="inlineStr">
        <is>
          <t>103BOSQUE DAS CEREJEIRAS</t>
        </is>
      </c>
      <c r="C78">
        <f>SUMIFS(Recebíveis!P:P,Recebíveis!A:A,'Base Contratos'!B78,Recebíveis!N:N,"Futuro")</f>
        <v/>
      </c>
      <c r="D78">
        <f>SUMIFS(Recebíveis!L:L,Recebíveis!A:A,'Base Contratos'!B78,Recebíveis!N:N,"Atraso")</f>
        <v/>
      </c>
      <c r="E78">
        <f>SUMIFS(Recebíveis!P:P,Recebíveis!A:A,'Base Contratos'!B78)</f>
        <v/>
      </c>
      <c r="F78">
        <f>_xlfn.MAXIFS(Recebíveis!Q:Q,Recebíveis!A:A,'Base Contratos'!B78)</f>
        <v/>
      </c>
      <c r="G78">
        <f>IF(F78=0,"Em dia",IF(F78&lt;=15,"Até 15",IF(F78&lt;=30,"Entre 15 e 30",IF(F78&lt;=60,"Entre 30 e 60",IF(F78&lt;=90,"Entre 60 e 90",IF(F78&lt;=120,"Entre 90 e 120",IF(F78&lt;=150,"Entre 120 e 150",IF(F78&lt;=180,"Entre 150 e 180","Superior a 180"))))))))</f>
        <v/>
      </c>
      <c r="H78">
        <f>_xlfn.XLOOKUP(B78,'Relação de Contratos'!A:A,'Relação de Contratos'!G:G)</f>
        <v/>
      </c>
      <c r="I78">
        <f>IFERROR(E78/H78,"")</f>
        <v/>
      </c>
      <c r="J78">
        <f>_xlfn.MAXIFS(Recebíveis!G:G,Recebíveis!A:A,'Base Contratos'!B78)</f>
        <v/>
      </c>
      <c r="K78">
        <f>J78-'Relatório Consolidado'!$J$4</f>
        <v/>
      </c>
      <c r="L78">
        <f>IF(K78&lt;=30,INFORME_MENSAL!$A$3,IF(K78&lt;=60,INFORME_MENSAL!$A$4,IF(K78&lt;=90,INFORME_MENSAL!$A$5,IF(K78&lt;=120,INFORME_MENSAL!$A$6,IF(K78&lt;=150,INFORME_MENSAL!$A$7,IF(K78&lt;=180,INFORME_MENSAL!$A$8,IF(K78&lt;=360,INFORME_MENSAL!$A$9,IF(K78&gt;360,INFORME_MENSAL!$A$10))))))))</f>
        <v/>
      </c>
    </row>
    <row r="79">
      <c r="B79" t="inlineStr">
        <is>
          <t>31BOSQUE DAS CEREJEIRAS</t>
        </is>
      </c>
      <c r="C79">
        <f>SUMIFS(Recebíveis!P:P,Recebíveis!A:A,'Base Contratos'!B79,Recebíveis!N:N,"Futuro")</f>
        <v/>
      </c>
      <c r="D79">
        <f>SUMIFS(Recebíveis!L:L,Recebíveis!A:A,'Base Contratos'!B79,Recebíveis!N:N,"Atraso")</f>
        <v/>
      </c>
      <c r="E79">
        <f>SUMIFS(Recebíveis!P:P,Recebíveis!A:A,'Base Contratos'!B79)</f>
        <v/>
      </c>
      <c r="F79">
        <f>_xlfn.MAXIFS(Recebíveis!Q:Q,Recebíveis!A:A,'Base Contratos'!B79)</f>
        <v/>
      </c>
      <c r="G79">
        <f>IF(F79=0,"Em dia",IF(F79&lt;=15,"Até 15",IF(F79&lt;=30,"Entre 15 e 30",IF(F79&lt;=60,"Entre 30 e 60",IF(F79&lt;=90,"Entre 60 e 90",IF(F79&lt;=120,"Entre 90 e 120",IF(F79&lt;=150,"Entre 120 e 150",IF(F79&lt;=180,"Entre 150 e 180","Superior a 180"))))))))</f>
        <v/>
      </c>
      <c r="H79">
        <f>_xlfn.XLOOKUP(B79,'Relação de Contratos'!A:A,'Relação de Contratos'!G:G)</f>
        <v/>
      </c>
      <c r="I79">
        <f>IFERROR(E79/H79,"")</f>
        <v/>
      </c>
      <c r="J79">
        <f>_xlfn.MAXIFS(Recebíveis!G:G,Recebíveis!A:A,'Base Contratos'!B79)</f>
        <v/>
      </c>
      <c r="K79">
        <f>J79-'Relatório Consolidado'!$J$4</f>
        <v/>
      </c>
      <c r="L79">
        <f>IF(K79&lt;=30,INFORME_MENSAL!$A$3,IF(K79&lt;=60,INFORME_MENSAL!$A$4,IF(K79&lt;=90,INFORME_MENSAL!$A$5,IF(K79&lt;=120,INFORME_MENSAL!$A$6,IF(K79&lt;=150,INFORME_MENSAL!$A$7,IF(K79&lt;=180,INFORME_MENSAL!$A$8,IF(K79&lt;=360,INFORME_MENSAL!$A$9,IF(K79&gt;360,INFORME_MENSAL!$A$10))))))))</f>
        <v/>
      </c>
    </row>
    <row r="80">
      <c r="B80" t="inlineStr">
        <is>
          <t>63BOSQUE DAS CEREJEIRAS</t>
        </is>
      </c>
      <c r="C80">
        <f>SUMIFS(Recebíveis!P:P,Recebíveis!A:A,'Base Contratos'!B80,Recebíveis!N:N,"Futuro")</f>
        <v/>
      </c>
      <c r="D80">
        <f>SUMIFS(Recebíveis!L:L,Recebíveis!A:A,'Base Contratos'!B80,Recebíveis!N:N,"Atraso")</f>
        <v/>
      </c>
      <c r="E80">
        <f>SUMIFS(Recebíveis!P:P,Recebíveis!A:A,'Base Contratos'!B80)</f>
        <v/>
      </c>
      <c r="F80">
        <f>_xlfn.MAXIFS(Recebíveis!Q:Q,Recebíveis!A:A,'Base Contratos'!B80)</f>
        <v/>
      </c>
      <c r="G80">
        <f>IF(F80=0,"Em dia",IF(F80&lt;=15,"Até 15",IF(F80&lt;=30,"Entre 15 e 30",IF(F80&lt;=60,"Entre 30 e 60",IF(F80&lt;=90,"Entre 60 e 90",IF(F80&lt;=120,"Entre 90 e 120",IF(F80&lt;=150,"Entre 120 e 150",IF(F80&lt;=180,"Entre 150 e 180","Superior a 180"))))))))</f>
        <v/>
      </c>
      <c r="H80">
        <f>_xlfn.XLOOKUP(B80,'Relação de Contratos'!A:A,'Relação de Contratos'!G:G)</f>
        <v/>
      </c>
      <c r="I80">
        <f>IFERROR(E80/H80,"")</f>
        <v/>
      </c>
      <c r="J80">
        <f>_xlfn.MAXIFS(Recebíveis!G:G,Recebíveis!A:A,'Base Contratos'!B80)</f>
        <v/>
      </c>
      <c r="K80">
        <f>J80-'Relatório Consolidado'!$J$4</f>
        <v/>
      </c>
      <c r="L80">
        <f>IF(K80&lt;=30,INFORME_MENSAL!$A$3,IF(K80&lt;=60,INFORME_MENSAL!$A$4,IF(K80&lt;=90,INFORME_MENSAL!$A$5,IF(K80&lt;=120,INFORME_MENSAL!$A$6,IF(K80&lt;=150,INFORME_MENSAL!$A$7,IF(K80&lt;=180,INFORME_MENSAL!$A$8,IF(K80&lt;=360,INFORME_MENSAL!$A$9,IF(K80&gt;360,INFORME_MENSAL!$A$10))))))))</f>
        <v/>
      </c>
    </row>
    <row r="81">
      <c r="B81" t="inlineStr">
        <is>
          <t>101BOSQUE DAS CEREJEIRAS</t>
        </is>
      </c>
      <c r="C81">
        <f>SUMIFS(Recebíveis!P:P,Recebíveis!A:A,'Base Contratos'!B81,Recebíveis!N:N,"Futuro")</f>
        <v/>
      </c>
      <c r="D81">
        <f>SUMIFS(Recebíveis!L:L,Recebíveis!A:A,'Base Contratos'!B81,Recebíveis!N:N,"Atraso")</f>
        <v/>
      </c>
      <c r="E81">
        <f>SUMIFS(Recebíveis!P:P,Recebíveis!A:A,'Base Contratos'!B81)</f>
        <v/>
      </c>
      <c r="F81">
        <f>_xlfn.MAXIFS(Recebíveis!Q:Q,Recebíveis!A:A,'Base Contratos'!B81)</f>
        <v/>
      </c>
      <c r="G81">
        <f>IF(F81=0,"Em dia",IF(F81&lt;=15,"Até 15",IF(F81&lt;=30,"Entre 15 e 30",IF(F81&lt;=60,"Entre 30 e 60",IF(F81&lt;=90,"Entre 60 e 90",IF(F81&lt;=120,"Entre 90 e 120",IF(F81&lt;=150,"Entre 120 e 150",IF(F81&lt;=180,"Entre 150 e 180","Superior a 180"))))))))</f>
        <v/>
      </c>
      <c r="H81">
        <f>_xlfn.XLOOKUP(B81,'Relação de Contratos'!A:A,'Relação de Contratos'!G:G)</f>
        <v/>
      </c>
      <c r="I81">
        <f>IFERROR(E81/H81,"")</f>
        <v/>
      </c>
      <c r="J81">
        <f>_xlfn.MAXIFS(Recebíveis!G:G,Recebíveis!A:A,'Base Contratos'!B81)</f>
        <v/>
      </c>
      <c r="K81">
        <f>J81-'Relatório Consolidado'!$J$4</f>
        <v/>
      </c>
      <c r="L81">
        <f>IF(K81&lt;=30,INFORME_MENSAL!$A$3,IF(K81&lt;=60,INFORME_MENSAL!$A$4,IF(K81&lt;=90,INFORME_MENSAL!$A$5,IF(K81&lt;=120,INFORME_MENSAL!$A$6,IF(K81&lt;=150,INFORME_MENSAL!$A$7,IF(K81&lt;=180,INFORME_MENSAL!$A$8,IF(K81&lt;=360,INFORME_MENSAL!$A$9,IF(K81&gt;360,INFORME_MENSAL!$A$10))))))))</f>
        <v/>
      </c>
    </row>
    <row r="82">
      <c r="B82" t="inlineStr">
        <is>
          <t>84HORTOS - JARDIM ANÁLIA FRANCO</t>
        </is>
      </c>
      <c r="C82">
        <f>SUMIFS(Recebíveis!P:P,Recebíveis!A:A,'Base Contratos'!B82,Recebíveis!N:N,"Futuro")</f>
        <v/>
      </c>
      <c r="D82">
        <f>SUMIFS(Recebíveis!L:L,Recebíveis!A:A,'Base Contratos'!B82,Recebíveis!N:N,"Atraso")</f>
        <v/>
      </c>
      <c r="E82">
        <f>SUMIFS(Recebíveis!P:P,Recebíveis!A:A,'Base Contratos'!B82)</f>
        <v/>
      </c>
      <c r="F82">
        <f>_xlfn.MAXIFS(Recebíveis!Q:Q,Recebíveis!A:A,'Base Contratos'!B82)</f>
        <v/>
      </c>
      <c r="G82">
        <f>IF(F82=0,"Em dia",IF(F82&lt;=15,"Até 15",IF(F82&lt;=30,"Entre 15 e 30",IF(F82&lt;=60,"Entre 30 e 60",IF(F82&lt;=90,"Entre 60 e 90",IF(F82&lt;=120,"Entre 90 e 120",IF(F82&lt;=150,"Entre 120 e 150",IF(F82&lt;=180,"Entre 150 e 180","Superior a 180"))))))))</f>
        <v/>
      </c>
      <c r="H82">
        <f>_xlfn.XLOOKUP(B82,'Relação de Contratos'!A:A,'Relação de Contratos'!G:G)</f>
        <v/>
      </c>
      <c r="I82">
        <f>IFERROR(E82/H82,"")</f>
        <v/>
      </c>
      <c r="J82">
        <f>_xlfn.MAXIFS(Recebíveis!G:G,Recebíveis!A:A,'Base Contratos'!B82)</f>
        <v/>
      </c>
      <c r="K82">
        <f>J82-'Relatório Consolidado'!$J$4</f>
        <v/>
      </c>
      <c r="L82">
        <f>IF(K82&lt;=30,INFORME_MENSAL!$A$3,IF(K82&lt;=60,INFORME_MENSAL!$A$4,IF(K82&lt;=90,INFORME_MENSAL!$A$5,IF(K82&lt;=120,INFORME_MENSAL!$A$6,IF(K82&lt;=150,INFORME_MENSAL!$A$7,IF(K82&lt;=180,INFORME_MENSAL!$A$8,IF(K82&lt;=360,INFORME_MENSAL!$A$9,IF(K82&gt;360,INFORME_MENSAL!$A$10))))))))</f>
        <v/>
      </c>
    </row>
    <row r="83">
      <c r="B83" t="inlineStr">
        <is>
          <t>6BOSQUE DAS CEREJEIRAS</t>
        </is>
      </c>
      <c r="C83">
        <f>SUMIFS(Recebíveis!P:P,Recebíveis!A:A,'Base Contratos'!B83,Recebíveis!N:N,"Futuro")</f>
        <v/>
      </c>
      <c r="D83">
        <f>SUMIFS(Recebíveis!L:L,Recebíveis!A:A,'Base Contratos'!B83,Recebíveis!N:N,"Atraso")</f>
        <v/>
      </c>
      <c r="E83">
        <f>SUMIFS(Recebíveis!P:P,Recebíveis!A:A,'Base Contratos'!B83)</f>
        <v/>
      </c>
      <c r="F83">
        <f>_xlfn.MAXIFS(Recebíveis!Q:Q,Recebíveis!A:A,'Base Contratos'!B83)</f>
        <v/>
      </c>
      <c r="G83">
        <f>IF(F83=0,"Em dia",IF(F83&lt;=15,"Até 15",IF(F83&lt;=30,"Entre 15 e 30",IF(F83&lt;=60,"Entre 30 e 60",IF(F83&lt;=90,"Entre 60 e 90",IF(F83&lt;=120,"Entre 90 e 120",IF(F83&lt;=150,"Entre 120 e 150",IF(F83&lt;=180,"Entre 150 e 180","Superior a 180"))))))))</f>
        <v/>
      </c>
      <c r="H83">
        <f>_xlfn.XLOOKUP(B83,'Relação de Contratos'!A:A,'Relação de Contratos'!G:G)</f>
        <v/>
      </c>
      <c r="I83">
        <f>IFERROR(E83/H83,"")</f>
        <v/>
      </c>
      <c r="J83">
        <f>_xlfn.MAXIFS(Recebíveis!G:G,Recebíveis!A:A,'Base Contratos'!B83)</f>
        <v/>
      </c>
      <c r="K83">
        <f>J83-'Relatório Consolidado'!$J$4</f>
        <v/>
      </c>
      <c r="L83">
        <f>IF(K83&lt;=30,INFORME_MENSAL!$A$3,IF(K83&lt;=60,INFORME_MENSAL!$A$4,IF(K83&lt;=90,INFORME_MENSAL!$A$5,IF(K83&lt;=120,INFORME_MENSAL!$A$6,IF(K83&lt;=150,INFORME_MENSAL!$A$7,IF(K83&lt;=180,INFORME_MENSAL!$A$8,IF(K83&lt;=360,INFORME_MENSAL!$A$9,IF(K83&gt;360,INFORME_MENSAL!$A$10))))))))</f>
        <v/>
      </c>
    </row>
    <row r="84">
      <c r="B84" t="inlineStr">
        <is>
          <t>26BOSQUE DAS CEREJEIRAS</t>
        </is>
      </c>
      <c r="C84">
        <f>SUMIFS(Recebíveis!P:P,Recebíveis!A:A,'Base Contratos'!B84,Recebíveis!N:N,"Futuro")</f>
        <v/>
      </c>
      <c r="D84">
        <f>SUMIFS(Recebíveis!L:L,Recebíveis!A:A,'Base Contratos'!B84,Recebíveis!N:N,"Atraso")</f>
        <v/>
      </c>
      <c r="E84">
        <f>SUMIFS(Recebíveis!P:P,Recebíveis!A:A,'Base Contratos'!B84)</f>
        <v/>
      </c>
      <c r="F84">
        <f>_xlfn.MAXIFS(Recebíveis!Q:Q,Recebíveis!A:A,'Base Contratos'!B84)</f>
        <v/>
      </c>
      <c r="G84">
        <f>IF(F84=0,"Em dia",IF(F84&lt;=15,"Até 15",IF(F84&lt;=30,"Entre 15 e 30",IF(F84&lt;=60,"Entre 30 e 60",IF(F84&lt;=90,"Entre 60 e 90",IF(F84&lt;=120,"Entre 90 e 120",IF(F84&lt;=150,"Entre 120 e 150",IF(F84&lt;=180,"Entre 150 e 180","Superior a 180"))))))))</f>
        <v/>
      </c>
      <c r="H84">
        <f>_xlfn.XLOOKUP(B84,'Relação de Contratos'!A:A,'Relação de Contratos'!G:G)</f>
        <v/>
      </c>
      <c r="I84">
        <f>IFERROR(E84/H84,"")</f>
        <v/>
      </c>
      <c r="J84">
        <f>_xlfn.MAXIFS(Recebíveis!G:G,Recebíveis!A:A,'Base Contratos'!B84)</f>
        <v/>
      </c>
      <c r="K84">
        <f>J84-'Relatório Consolidado'!$J$4</f>
        <v/>
      </c>
      <c r="L84">
        <f>IF(K84&lt;=30,INFORME_MENSAL!$A$3,IF(K84&lt;=60,INFORME_MENSAL!$A$4,IF(K84&lt;=90,INFORME_MENSAL!$A$5,IF(K84&lt;=120,INFORME_MENSAL!$A$6,IF(K84&lt;=150,INFORME_MENSAL!$A$7,IF(K84&lt;=180,INFORME_MENSAL!$A$8,IF(K84&lt;=360,INFORME_MENSAL!$A$9,IF(K84&gt;360,INFORME_MENSAL!$A$10))))))))</f>
        <v/>
      </c>
    </row>
    <row r="85">
      <c r="B85" t="inlineStr">
        <is>
          <t>134BOSQUE DAS CEREJEIRAS</t>
        </is>
      </c>
      <c r="C85">
        <f>SUMIFS(Recebíveis!P:P,Recebíveis!A:A,'Base Contratos'!B85,Recebíveis!N:N,"Futuro")</f>
        <v/>
      </c>
      <c r="D85">
        <f>SUMIFS(Recebíveis!L:L,Recebíveis!A:A,'Base Contratos'!B85,Recebíveis!N:N,"Atraso")</f>
        <v/>
      </c>
      <c r="E85">
        <f>SUMIFS(Recebíveis!P:P,Recebíveis!A:A,'Base Contratos'!B85)</f>
        <v/>
      </c>
      <c r="F85">
        <f>_xlfn.MAXIFS(Recebíveis!Q:Q,Recebíveis!A:A,'Base Contratos'!B85)</f>
        <v/>
      </c>
      <c r="G85">
        <f>IF(F85=0,"Em dia",IF(F85&lt;=15,"Até 15",IF(F85&lt;=30,"Entre 15 e 30",IF(F85&lt;=60,"Entre 30 e 60",IF(F85&lt;=90,"Entre 60 e 90",IF(F85&lt;=120,"Entre 90 e 120",IF(F85&lt;=150,"Entre 120 e 150",IF(F85&lt;=180,"Entre 150 e 180","Superior a 180"))))))))</f>
        <v/>
      </c>
      <c r="H85">
        <f>_xlfn.XLOOKUP(B85,'Relação de Contratos'!A:A,'Relação de Contratos'!G:G)</f>
        <v/>
      </c>
      <c r="I85">
        <f>IFERROR(E85/H85,"")</f>
        <v/>
      </c>
      <c r="J85">
        <f>_xlfn.MAXIFS(Recebíveis!G:G,Recebíveis!A:A,'Base Contratos'!B85)</f>
        <v/>
      </c>
      <c r="K85">
        <f>J85-'Relatório Consolidado'!$J$4</f>
        <v/>
      </c>
      <c r="L85">
        <f>IF(K85&lt;=30,INFORME_MENSAL!$A$3,IF(K85&lt;=60,INFORME_MENSAL!$A$4,IF(K85&lt;=90,INFORME_MENSAL!$A$5,IF(K85&lt;=120,INFORME_MENSAL!$A$6,IF(K85&lt;=150,INFORME_MENSAL!$A$7,IF(K85&lt;=180,INFORME_MENSAL!$A$8,IF(K85&lt;=360,INFORME_MENSAL!$A$9,IF(K85&gt;360,INFORME_MENSAL!$A$10))))))))</f>
        <v/>
      </c>
    </row>
    <row r="86">
      <c r="B86" t="inlineStr">
        <is>
          <t>185BOSQUE DAS CEREJEIRAS</t>
        </is>
      </c>
      <c r="C86">
        <f>SUMIFS(Recebíveis!P:P,Recebíveis!A:A,'Base Contratos'!B86,Recebíveis!N:N,"Futuro")</f>
        <v/>
      </c>
      <c r="D86">
        <f>SUMIFS(Recebíveis!L:L,Recebíveis!A:A,'Base Contratos'!B86,Recebíveis!N:N,"Atraso")</f>
        <v/>
      </c>
      <c r="E86">
        <f>SUMIFS(Recebíveis!P:P,Recebíveis!A:A,'Base Contratos'!B86)</f>
        <v/>
      </c>
      <c r="F86">
        <f>_xlfn.MAXIFS(Recebíveis!Q:Q,Recebíveis!A:A,'Base Contratos'!B86)</f>
        <v/>
      </c>
      <c r="G86">
        <f>IF(F86=0,"Em dia",IF(F86&lt;=15,"Até 15",IF(F86&lt;=30,"Entre 15 e 30",IF(F86&lt;=60,"Entre 30 e 60",IF(F86&lt;=90,"Entre 60 e 90",IF(F86&lt;=120,"Entre 90 e 120",IF(F86&lt;=150,"Entre 120 e 150",IF(F86&lt;=180,"Entre 150 e 180","Superior a 180"))))))))</f>
        <v/>
      </c>
      <c r="H86">
        <f>_xlfn.XLOOKUP(B86,'Relação de Contratos'!A:A,'Relação de Contratos'!G:G)</f>
        <v/>
      </c>
      <c r="I86">
        <f>IFERROR(E86/H86,"")</f>
        <v/>
      </c>
      <c r="J86">
        <f>_xlfn.MAXIFS(Recebíveis!G:G,Recebíveis!A:A,'Base Contratos'!B86)</f>
        <v/>
      </c>
      <c r="K86">
        <f>J86-'Relatório Consolidado'!$J$4</f>
        <v/>
      </c>
      <c r="L86">
        <f>IF(K86&lt;=30,INFORME_MENSAL!$A$3,IF(K86&lt;=60,INFORME_MENSAL!$A$4,IF(K86&lt;=90,INFORME_MENSAL!$A$5,IF(K86&lt;=120,INFORME_MENSAL!$A$6,IF(K86&lt;=150,INFORME_MENSAL!$A$7,IF(K86&lt;=180,INFORME_MENSAL!$A$8,IF(K86&lt;=360,INFORME_MENSAL!$A$9,IF(K86&gt;360,INFORME_MENSAL!$A$10))))))))</f>
        <v/>
      </c>
    </row>
    <row r="87">
      <c r="B87" t="inlineStr">
        <is>
          <t>83BOSQUE DAS CEREJEIRAS</t>
        </is>
      </c>
      <c r="C87">
        <f>SUMIFS(Recebíveis!P:P,Recebíveis!A:A,'Base Contratos'!B87,Recebíveis!N:N,"Futuro")</f>
        <v/>
      </c>
      <c r="D87">
        <f>SUMIFS(Recebíveis!L:L,Recebíveis!A:A,'Base Contratos'!B87,Recebíveis!N:N,"Atraso")</f>
        <v/>
      </c>
      <c r="E87">
        <f>SUMIFS(Recebíveis!P:P,Recebíveis!A:A,'Base Contratos'!B87)</f>
        <v/>
      </c>
      <c r="F87">
        <f>_xlfn.MAXIFS(Recebíveis!Q:Q,Recebíveis!A:A,'Base Contratos'!B87)</f>
        <v/>
      </c>
      <c r="G87">
        <f>IF(F87=0,"Em dia",IF(F87&lt;=15,"Até 15",IF(F87&lt;=30,"Entre 15 e 30",IF(F87&lt;=60,"Entre 30 e 60",IF(F87&lt;=90,"Entre 60 e 90",IF(F87&lt;=120,"Entre 90 e 120",IF(F87&lt;=150,"Entre 120 e 150",IF(F87&lt;=180,"Entre 150 e 180","Superior a 180"))))))))</f>
        <v/>
      </c>
      <c r="H87">
        <f>_xlfn.XLOOKUP(B87,'Relação de Contratos'!A:A,'Relação de Contratos'!G:G)</f>
        <v/>
      </c>
      <c r="I87">
        <f>IFERROR(E87/H87,"")</f>
        <v/>
      </c>
      <c r="J87">
        <f>_xlfn.MAXIFS(Recebíveis!G:G,Recebíveis!A:A,'Base Contratos'!B87)</f>
        <v/>
      </c>
      <c r="K87">
        <f>J87-'Relatório Consolidado'!$J$4</f>
        <v/>
      </c>
      <c r="L87">
        <f>IF(K87&lt;=30,INFORME_MENSAL!$A$3,IF(K87&lt;=60,INFORME_MENSAL!$A$4,IF(K87&lt;=90,INFORME_MENSAL!$A$5,IF(K87&lt;=120,INFORME_MENSAL!$A$6,IF(K87&lt;=150,INFORME_MENSAL!$A$7,IF(K87&lt;=180,INFORME_MENSAL!$A$8,IF(K87&lt;=360,INFORME_MENSAL!$A$9,IF(K87&gt;360,INFORME_MENSAL!$A$10))))))))</f>
        <v/>
      </c>
    </row>
    <row r="88">
      <c r="B88" t="inlineStr">
        <is>
          <t>176BOSQUE DAS CEREJEIRAS</t>
        </is>
      </c>
      <c r="C88">
        <f>SUMIFS(Recebíveis!P:P,Recebíveis!A:A,'Base Contratos'!B88,Recebíveis!N:N,"Futuro")</f>
        <v/>
      </c>
      <c r="D88">
        <f>SUMIFS(Recebíveis!L:L,Recebíveis!A:A,'Base Contratos'!B88,Recebíveis!N:N,"Atraso")</f>
        <v/>
      </c>
      <c r="E88">
        <f>SUMIFS(Recebíveis!P:P,Recebíveis!A:A,'Base Contratos'!B88)</f>
        <v/>
      </c>
      <c r="F88">
        <f>_xlfn.MAXIFS(Recebíveis!Q:Q,Recebíveis!A:A,'Base Contratos'!B88)</f>
        <v/>
      </c>
      <c r="G88">
        <f>IF(F88=0,"Em dia",IF(F88&lt;=15,"Até 15",IF(F88&lt;=30,"Entre 15 e 30",IF(F88&lt;=60,"Entre 30 e 60",IF(F88&lt;=90,"Entre 60 e 90",IF(F88&lt;=120,"Entre 90 e 120",IF(F88&lt;=150,"Entre 120 e 150",IF(F88&lt;=180,"Entre 150 e 180","Superior a 180"))))))))</f>
        <v/>
      </c>
      <c r="H88">
        <f>_xlfn.XLOOKUP(B88,'Relação de Contratos'!A:A,'Relação de Contratos'!G:G)</f>
        <v/>
      </c>
      <c r="I88">
        <f>IFERROR(E88/H88,"")</f>
        <v/>
      </c>
      <c r="J88">
        <f>_xlfn.MAXIFS(Recebíveis!G:G,Recebíveis!A:A,'Base Contratos'!B88)</f>
        <v/>
      </c>
      <c r="K88">
        <f>J88-'Relatório Consolidado'!$J$4</f>
        <v/>
      </c>
      <c r="L88">
        <f>IF(K88&lt;=30,INFORME_MENSAL!$A$3,IF(K88&lt;=60,INFORME_MENSAL!$A$4,IF(K88&lt;=90,INFORME_MENSAL!$A$5,IF(K88&lt;=120,INFORME_MENSAL!$A$6,IF(K88&lt;=150,INFORME_MENSAL!$A$7,IF(K88&lt;=180,INFORME_MENSAL!$A$8,IF(K88&lt;=360,INFORME_MENSAL!$A$9,IF(K88&gt;360,INFORME_MENSAL!$A$10))))))))</f>
        <v/>
      </c>
    </row>
    <row r="89">
      <c r="B89" t="inlineStr">
        <is>
          <t>13HORTOS - JARDIM ANÁLIA FRANCO</t>
        </is>
      </c>
      <c r="C89">
        <f>SUMIFS(Recebíveis!P:P,Recebíveis!A:A,'Base Contratos'!B89,Recebíveis!N:N,"Futuro")</f>
        <v/>
      </c>
      <c r="D89">
        <f>SUMIFS(Recebíveis!L:L,Recebíveis!A:A,'Base Contratos'!B89,Recebíveis!N:N,"Atraso")</f>
        <v/>
      </c>
      <c r="E89">
        <f>SUMIFS(Recebíveis!P:P,Recebíveis!A:A,'Base Contratos'!B89)</f>
        <v/>
      </c>
      <c r="F89">
        <f>_xlfn.MAXIFS(Recebíveis!Q:Q,Recebíveis!A:A,'Base Contratos'!B89)</f>
        <v/>
      </c>
      <c r="G89">
        <f>IF(F89=0,"Em dia",IF(F89&lt;=15,"Até 15",IF(F89&lt;=30,"Entre 15 e 30",IF(F89&lt;=60,"Entre 30 e 60",IF(F89&lt;=90,"Entre 60 e 90",IF(F89&lt;=120,"Entre 90 e 120",IF(F89&lt;=150,"Entre 120 e 150",IF(F89&lt;=180,"Entre 150 e 180","Superior a 180"))))))))</f>
        <v/>
      </c>
      <c r="H89">
        <f>_xlfn.XLOOKUP(B89,'Relação de Contratos'!A:A,'Relação de Contratos'!G:G)</f>
        <v/>
      </c>
      <c r="I89">
        <f>IFERROR(E89/H89,"")</f>
        <v/>
      </c>
      <c r="J89">
        <f>_xlfn.MAXIFS(Recebíveis!G:G,Recebíveis!A:A,'Base Contratos'!B89)</f>
        <v/>
      </c>
      <c r="K89">
        <f>J89-'Relatório Consolidado'!$J$4</f>
        <v/>
      </c>
      <c r="L89">
        <f>IF(K89&lt;=30,INFORME_MENSAL!$A$3,IF(K89&lt;=60,INFORME_MENSAL!$A$4,IF(K89&lt;=90,INFORME_MENSAL!$A$5,IF(K89&lt;=120,INFORME_MENSAL!$A$6,IF(K89&lt;=150,INFORME_MENSAL!$A$7,IF(K89&lt;=180,INFORME_MENSAL!$A$8,IF(K89&lt;=360,INFORME_MENSAL!$A$9,IF(K89&gt;360,INFORME_MENSAL!$A$10))))))))</f>
        <v/>
      </c>
    </row>
    <row r="90">
      <c r="B90" t="inlineStr">
        <is>
          <t>173BOSQUE DAS CEREJEIRAS</t>
        </is>
      </c>
      <c r="C90">
        <f>SUMIFS(Recebíveis!P:P,Recebíveis!A:A,'Base Contratos'!B90,Recebíveis!N:N,"Futuro")</f>
        <v/>
      </c>
      <c r="D90">
        <f>SUMIFS(Recebíveis!L:L,Recebíveis!A:A,'Base Contratos'!B90,Recebíveis!N:N,"Atraso")</f>
        <v/>
      </c>
      <c r="E90">
        <f>SUMIFS(Recebíveis!P:P,Recebíveis!A:A,'Base Contratos'!B90)</f>
        <v/>
      </c>
      <c r="F90">
        <f>_xlfn.MAXIFS(Recebíveis!Q:Q,Recebíveis!A:A,'Base Contratos'!B90)</f>
        <v/>
      </c>
      <c r="G90">
        <f>IF(F90=0,"Em dia",IF(F90&lt;=15,"Até 15",IF(F90&lt;=30,"Entre 15 e 30",IF(F90&lt;=60,"Entre 30 e 60",IF(F90&lt;=90,"Entre 60 e 90",IF(F90&lt;=120,"Entre 90 e 120",IF(F90&lt;=150,"Entre 120 e 150",IF(F90&lt;=180,"Entre 150 e 180","Superior a 180"))))))))</f>
        <v/>
      </c>
      <c r="H90">
        <f>_xlfn.XLOOKUP(B90,'Relação de Contratos'!A:A,'Relação de Contratos'!G:G)</f>
        <v/>
      </c>
      <c r="I90">
        <f>IFERROR(E90/H90,"")</f>
        <v/>
      </c>
      <c r="J90">
        <f>_xlfn.MAXIFS(Recebíveis!G:G,Recebíveis!A:A,'Base Contratos'!B90)</f>
        <v/>
      </c>
      <c r="K90">
        <f>J90-'Relatório Consolidado'!$J$4</f>
        <v/>
      </c>
      <c r="L90">
        <f>IF(K90&lt;=30,INFORME_MENSAL!$A$3,IF(K90&lt;=60,INFORME_MENSAL!$A$4,IF(K90&lt;=90,INFORME_MENSAL!$A$5,IF(K90&lt;=120,INFORME_MENSAL!$A$6,IF(K90&lt;=150,INFORME_MENSAL!$A$7,IF(K90&lt;=180,INFORME_MENSAL!$A$8,IF(K90&lt;=360,INFORME_MENSAL!$A$9,IF(K90&gt;360,INFORME_MENSAL!$A$10))))))))</f>
        <v/>
      </c>
    </row>
    <row r="91">
      <c r="B91" t="inlineStr">
        <is>
          <t>165BOSQUE DAS CEREJEIRAS</t>
        </is>
      </c>
      <c r="C91">
        <f>SUMIFS(Recebíveis!P:P,Recebíveis!A:A,'Base Contratos'!B91,Recebíveis!N:N,"Futuro")</f>
        <v/>
      </c>
      <c r="D91">
        <f>SUMIFS(Recebíveis!L:L,Recebíveis!A:A,'Base Contratos'!B91,Recebíveis!N:N,"Atraso")</f>
        <v/>
      </c>
      <c r="E91">
        <f>SUMIFS(Recebíveis!P:P,Recebíveis!A:A,'Base Contratos'!B91)</f>
        <v/>
      </c>
      <c r="F91">
        <f>_xlfn.MAXIFS(Recebíveis!Q:Q,Recebíveis!A:A,'Base Contratos'!B91)</f>
        <v/>
      </c>
      <c r="G91">
        <f>IF(F91=0,"Em dia",IF(F91&lt;=15,"Até 15",IF(F91&lt;=30,"Entre 15 e 30",IF(F91&lt;=60,"Entre 30 e 60",IF(F91&lt;=90,"Entre 60 e 90",IF(F91&lt;=120,"Entre 90 e 120",IF(F91&lt;=150,"Entre 120 e 150",IF(F91&lt;=180,"Entre 150 e 180","Superior a 180"))))))))</f>
        <v/>
      </c>
      <c r="H91">
        <f>_xlfn.XLOOKUP(B91,'Relação de Contratos'!A:A,'Relação de Contratos'!G:G)</f>
        <v/>
      </c>
      <c r="I91">
        <f>IFERROR(E91/H91,"")</f>
        <v/>
      </c>
      <c r="J91">
        <f>_xlfn.MAXIFS(Recebíveis!G:G,Recebíveis!A:A,'Base Contratos'!B91)</f>
        <v/>
      </c>
      <c r="K91">
        <f>J91-'Relatório Consolidado'!$J$4</f>
        <v/>
      </c>
      <c r="L91">
        <f>IF(K91&lt;=30,INFORME_MENSAL!$A$3,IF(K91&lt;=60,INFORME_MENSAL!$A$4,IF(K91&lt;=90,INFORME_MENSAL!$A$5,IF(K91&lt;=120,INFORME_MENSAL!$A$6,IF(K91&lt;=150,INFORME_MENSAL!$A$7,IF(K91&lt;=180,INFORME_MENSAL!$A$8,IF(K91&lt;=360,INFORME_MENSAL!$A$9,IF(K91&gt;360,INFORME_MENSAL!$A$10))))))))</f>
        <v/>
      </c>
    </row>
    <row r="92">
      <c r="B92" t="inlineStr">
        <is>
          <t>75BOSQUE DAS CEREJEIRAS</t>
        </is>
      </c>
      <c r="C92">
        <f>SUMIFS(Recebíveis!P:P,Recebíveis!A:A,'Base Contratos'!B92,Recebíveis!N:N,"Futuro")</f>
        <v/>
      </c>
      <c r="D92">
        <f>SUMIFS(Recebíveis!L:L,Recebíveis!A:A,'Base Contratos'!B92,Recebíveis!N:N,"Atraso")</f>
        <v/>
      </c>
      <c r="E92">
        <f>SUMIFS(Recebíveis!P:P,Recebíveis!A:A,'Base Contratos'!B92)</f>
        <v/>
      </c>
      <c r="F92">
        <f>_xlfn.MAXIFS(Recebíveis!Q:Q,Recebíveis!A:A,'Base Contratos'!B92)</f>
        <v/>
      </c>
      <c r="G92">
        <f>IF(F92=0,"Em dia",IF(F92&lt;=15,"Até 15",IF(F92&lt;=30,"Entre 15 e 30",IF(F92&lt;=60,"Entre 30 e 60",IF(F92&lt;=90,"Entre 60 e 90",IF(F92&lt;=120,"Entre 90 e 120",IF(F92&lt;=150,"Entre 120 e 150",IF(F92&lt;=180,"Entre 150 e 180","Superior a 180"))))))))</f>
        <v/>
      </c>
      <c r="H92">
        <f>_xlfn.XLOOKUP(B92,'Relação de Contratos'!A:A,'Relação de Contratos'!G:G)</f>
        <v/>
      </c>
      <c r="I92">
        <f>IFERROR(E92/H92,"")</f>
        <v/>
      </c>
      <c r="J92">
        <f>_xlfn.MAXIFS(Recebíveis!G:G,Recebíveis!A:A,'Base Contratos'!B92)</f>
        <v/>
      </c>
      <c r="K92">
        <f>J92-'Relatório Consolidado'!$J$4</f>
        <v/>
      </c>
      <c r="L92">
        <f>IF(K92&lt;=30,INFORME_MENSAL!$A$3,IF(K92&lt;=60,INFORME_MENSAL!$A$4,IF(K92&lt;=90,INFORME_MENSAL!$A$5,IF(K92&lt;=120,INFORME_MENSAL!$A$6,IF(K92&lt;=150,INFORME_MENSAL!$A$7,IF(K92&lt;=180,INFORME_MENSAL!$A$8,IF(K92&lt;=360,INFORME_MENSAL!$A$9,IF(K92&gt;360,INFORME_MENSAL!$A$10))))))))</f>
        <v/>
      </c>
    </row>
    <row r="93">
      <c r="B93" t="inlineStr">
        <is>
          <t>117BOSQUE DAS CEREJEIRAS</t>
        </is>
      </c>
      <c r="C93">
        <f>SUMIFS(Recebíveis!P:P,Recebíveis!A:A,'Base Contratos'!B93,Recebíveis!N:N,"Futuro")</f>
        <v/>
      </c>
      <c r="D93">
        <f>SUMIFS(Recebíveis!L:L,Recebíveis!A:A,'Base Contratos'!B93,Recebíveis!N:N,"Atraso")</f>
        <v/>
      </c>
      <c r="E93">
        <f>SUMIFS(Recebíveis!P:P,Recebíveis!A:A,'Base Contratos'!B93)</f>
        <v/>
      </c>
      <c r="F93">
        <f>_xlfn.MAXIFS(Recebíveis!Q:Q,Recebíveis!A:A,'Base Contratos'!B93)</f>
        <v/>
      </c>
      <c r="G93">
        <f>IF(F93=0,"Em dia",IF(F93&lt;=15,"Até 15",IF(F93&lt;=30,"Entre 15 e 30",IF(F93&lt;=60,"Entre 30 e 60",IF(F93&lt;=90,"Entre 60 e 90",IF(F93&lt;=120,"Entre 90 e 120",IF(F93&lt;=150,"Entre 120 e 150",IF(F93&lt;=180,"Entre 150 e 180","Superior a 180"))))))))</f>
        <v/>
      </c>
      <c r="H93">
        <f>_xlfn.XLOOKUP(B93,'Relação de Contratos'!A:A,'Relação de Contratos'!G:G)</f>
        <v/>
      </c>
      <c r="I93">
        <f>IFERROR(E93/H93,"")</f>
        <v/>
      </c>
      <c r="J93">
        <f>_xlfn.MAXIFS(Recebíveis!G:G,Recebíveis!A:A,'Base Contratos'!B93)</f>
        <v/>
      </c>
      <c r="K93">
        <f>J93-'Relatório Consolidado'!$J$4</f>
        <v/>
      </c>
      <c r="L93">
        <f>IF(K93&lt;=30,INFORME_MENSAL!$A$3,IF(K93&lt;=60,INFORME_MENSAL!$A$4,IF(K93&lt;=90,INFORME_MENSAL!$A$5,IF(K93&lt;=120,INFORME_MENSAL!$A$6,IF(K93&lt;=150,INFORME_MENSAL!$A$7,IF(K93&lt;=180,INFORME_MENSAL!$A$8,IF(K93&lt;=360,INFORME_MENSAL!$A$9,IF(K93&gt;360,INFORME_MENSAL!$A$10))))))))</f>
        <v/>
      </c>
    </row>
    <row r="94">
      <c r="B94" t="inlineStr">
        <is>
          <t>125BOSQUE DAS CEREJEIRAS</t>
        </is>
      </c>
      <c r="C94">
        <f>SUMIFS(Recebíveis!P:P,Recebíveis!A:A,'Base Contratos'!B94,Recebíveis!N:N,"Futuro")</f>
        <v/>
      </c>
      <c r="D94">
        <f>SUMIFS(Recebíveis!L:L,Recebíveis!A:A,'Base Contratos'!B94,Recebíveis!N:N,"Atraso")</f>
        <v/>
      </c>
      <c r="E94">
        <f>SUMIFS(Recebíveis!P:P,Recebíveis!A:A,'Base Contratos'!B94)</f>
        <v/>
      </c>
      <c r="F94">
        <f>_xlfn.MAXIFS(Recebíveis!Q:Q,Recebíveis!A:A,'Base Contratos'!B94)</f>
        <v/>
      </c>
      <c r="G94">
        <f>IF(F94=0,"Em dia",IF(F94&lt;=15,"Até 15",IF(F94&lt;=30,"Entre 15 e 30",IF(F94&lt;=60,"Entre 30 e 60",IF(F94&lt;=90,"Entre 60 e 90",IF(F94&lt;=120,"Entre 90 e 120",IF(F94&lt;=150,"Entre 120 e 150",IF(F94&lt;=180,"Entre 150 e 180","Superior a 180"))))))))</f>
        <v/>
      </c>
      <c r="H94">
        <f>_xlfn.XLOOKUP(B94,'Relação de Contratos'!A:A,'Relação de Contratos'!G:G)</f>
        <v/>
      </c>
      <c r="I94">
        <f>IFERROR(E94/H94,"")</f>
        <v/>
      </c>
      <c r="J94">
        <f>_xlfn.MAXIFS(Recebíveis!G:G,Recebíveis!A:A,'Base Contratos'!B94)</f>
        <v/>
      </c>
      <c r="K94">
        <f>J94-'Relatório Consolidado'!$J$4</f>
        <v/>
      </c>
      <c r="L94">
        <f>IF(K94&lt;=30,INFORME_MENSAL!$A$3,IF(K94&lt;=60,INFORME_MENSAL!$A$4,IF(K94&lt;=90,INFORME_MENSAL!$A$5,IF(K94&lt;=120,INFORME_MENSAL!$A$6,IF(K94&lt;=150,INFORME_MENSAL!$A$7,IF(K94&lt;=180,INFORME_MENSAL!$A$8,IF(K94&lt;=360,INFORME_MENSAL!$A$9,IF(K94&gt;360,INFORME_MENSAL!$A$10))))))))</f>
        <v/>
      </c>
    </row>
    <row r="95">
      <c r="B95" t="inlineStr">
        <is>
          <t>32BOSQUE DAS CEREJEIRAS</t>
        </is>
      </c>
      <c r="C95">
        <f>SUMIFS(Recebíveis!P:P,Recebíveis!A:A,'Base Contratos'!B95,Recebíveis!N:N,"Futuro")</f>
        <v/>
      </c>
      <c r="D95">
        <f>SUMIFS(Recebíveis!L:L,Recebíveis!A:A,'Base Contratos'!B95,Recebíveis!N:N,"Atraso")</f>
        <v/>
      </c>
      <c r="E95">
        <f>SUMIFS(Recebíveis!P:P,Recebíveis!A:A,'Base Contratos'!B95)</f>
        <v/>
      </c>
      <c r="F95">
        <f>_xlfn.MAXIFS(Recebíveis!Q:Q,Recebíveis!A:A,'Base Contratos'!B95)</f>
        <v/>
      </c>
      <c r="G95">
        <f>IF(F95=0,"Em dia",IF(F95&lt;=15,"Até 15",IF(F95&lt;=30,"Entre 15 e 30",IF(F95&lt;=60,"Entre 30 e 60",IF(F95&lt;=90,"Entre 60 e 90",IF(F95&lt;=120,"Entre 90 e 120",IF(F95&lt;=150,"Entre 120 e 150",IF(F95&lt;=180,"Entre 150 e 180","Superior a 180"))))))))</f>
        <v/>
      </c>
      <c r="H95">
        <f>_xlfn.XLOOKUP(B95,'Relação de Contratos'!A:A,'Relação de Contratos'!G:G)</f>
        <v/>
      </c>
      <c r="I95">
        <f>IFERROR(E95/H95,"")</f>
        <v/>
      </c>
      <c r="J95">
        <f>_xlfn.MAXIFS(Recebíveis!G:G,Recebíveis!A:A,'Base Contratos'!B95)</f>
        <v/>
      </c>
      <c r="K95">
        <f>J95-'Relatório Consolidado'!$J$4</f>
        <v/>
      </c>
      <c r="L95">
        <f>IF(K95&lt;=30,INFORME_MENSAL!$A$3,IF(K95&lt;=60,INFORME_MENSAL!$A$4,IF(K95&lt;=90,INFORME_MENSAL!$A$5,IF(K95&lt;=120,INFORME_MENSAL!$A$6,IF(K95&lt;=150,INFORME_MENSAL!$A$7,IF(K95&lt;=180,INFORME_MENSAL!$A$8,IF(K95&lt;=360,INFORME_MENSAL!$A$9,IF(K95&gt;360,INFORME_MENSAL!$A$10))))))))</f>
        <v/>
      </c>
    </row>
    <row r="96">
      <c r="B96" t="inlineStr">
        <is>
          <t>54BOSQUE DAS CEREJEIRAS</t>
        </is>
      </c>
      <c r="C96">
        <f>SUMIFS(Recebíveis!P:P,Recebíveis!A:A,'Base Contratos'!B96,Recebíveis!N:N,"Futuro")</f>
        <v/>
      </c>
      <c r="D96">
        <f>SUMIFS(Recebíveis!L:L,Recebíveis!A:A,'Base Contratos'!B96,Recebíveis!N:N,"Atraso")</f>
        <v/>
      </c>
      <c r="E96">
        <f>SUMIFS(Recebíveis!P:P,Recebíveis!A:A,'Base Contratos'!B96)</f>
        <v/>
      </c>
      <c r="F96">
        <f>_xlfn.MAXIFS(Recebíveis!Q:Q,Recebíveis!A:A,'Base Contratos'!B96)</f>
        <v/>
      </c>
      <c r="G96">
        <f>IF(F96=0,"Em dia",IF(F96&lt;=15,"Até 15",IF(F96&lt;=30,"Entre 15 e 30",IF(F96&lt;=60,"Entre 30 e 60",IF(F96&lt;=90,"Entre 60 e 90",IF(F96&lt;=120,"Entre 90 e 120",IF(F96&lt;=150,"Entre 120 e 150",IF(F96&lt;=180,"Entre 150 e 180","Superior a 180"))))))))</f>
        <v/>
      </c>
      <c r="H96">
        <f>_xlfn.XLOOKUP(B96,'Relação de Contratos'!A:A,'Relação de Contratos'!G:G)</f>
        <v/>
      </c>
      <c r="I96">
        <f>IFERROR(E96/H96,"")</f>
        <v/>
      </c>
      <c r="J96">
        <f>_xlfn.MAXIFS(Recebíveis!G:G,Recebíveis!A:A,'Base Contratos'!B96)</f>
        <v/>
      </c>
      <c r="K96">
        <f>J96-'Relatório Consolidado'!$J$4</f>
        <v/>
      </c>
      <c r="L96">
        <f>IF(K96&lt;=30,INFORME_MENSAL!$A$3,IF(K96&lt;=60,INFORME_MENSAL!$A$4,IF(K96&lt;=90,INFORME_MENSAL!$A$5,IF(K96&lt;=120,INFORME_MENSAL!$A$6,IF(K96&lt;=150,INFORME_MENSAL!$A$7,IF(K96&lt;=180,INFORME_MENSAL!$A$8,IF(K96&lt;=360,INFORME_MENSAL!$A$9,IF(K96&gt;360,INFORME_MENSAL!$A$10))))))))</f>
        <v/>
      </c>
    </row>
    <row r="97">
      <c r="B97" t="inlineStr">
        <is>
          <t>116BOSQUE DAS CEREJEIRAS</t>
        </is>
      </c>
      <c r="C97">
        <f>SUMIFS(Recebíveis!P:P,Recebíveis!A:A,'Base Contratos'!B97,Recebíveis!N:N,"Futuro")</f>
        <v/>
      </c>
      <c r="D97">
        <f>SUMIFS(Recebíveis!L:L,Recebíveis!A:A,'Base Contratos'!B97,Recebíveis!N:N,"Atraso")</f>
        <v/>
      </c>
      <c r="E97">
        <f>SUMIFS(Recebíveis!P:P,Recebíveis!A:A,'Base Contratos'!B97)</f>
        <v/>
      </c>
      <c r="F97">
        <f>_xlfn.MAXIFS(Recebíveis!Q:Q,Recebíveis!A:A,'Base Contratos'!B97)</f>
        <v/>
      </c>
      <c r="G97">
        <f>IF(F97=0,"Em dia",IF(F97&lt;=15,"Até 15",IF(F97&lt;=30,"Entre 15 e 30",IF(F97&lt;=60,"Entre 30 e 60",IF(F97&lt;=90,"Entre 60 e 90",IF(F97&lt;=120,"Entre 90 e 120",IF(F97&lt;=150,"Entre 120 e 150",IF(F97&lt;=180,"Entre 150 e 180","Superior a 180"))))))))</f>
        <v/>
      </c>
      <c r="H97">
        <f>_xlfn.XLOOKUP(B97,'Relação de Contratos'!A:A,'Relação de Contratos'!G:G)</f>
        <v/>
      </c>
      <c r="I97">
        <f>IFERROR(E97/H97,"")</f>
        <v/>
      </c>
      <c r="J97">
        <f>_xlfn.MAXIFS(Recebíveis!G:G,Recebíveis!A:A,'Base Contratos'!B97)</f>
        <v/>
      </c>
      <c r="K97">
        <f>J97-'Relatório Consolidado'!$J$4</f>
        <v/>
      </c>
      <c r="L97">
        <f>IF(K97&lt;=30,INFORME_MENSAL!$A$3,IF(K97&lt;=60,INFORME_MENSAL!$A$4,IF(K97&lt;=90,INFORME_MENSAL!$A$5,IF(K97&lt;=120,INFORME_MENSAL!$A$6,IF(K97&lt;=150,INFORME_MENSAL!$A$7,IF(K97&lt;=180,INFORME_MENSAL!$A$8,IF(K97&lt;=360,INFORME_MENSAL!$A$9,IF(K97&gt;360,INFORME_MENSAL!$A$10))))))))</f>
        <v/>
      </c>
    </row>
    <row r="98">
      <c r="B98" t="inlineStr">
        <is>
          <t>153BOSQUE DAS CEREJEIRAS</t>
        </is>
      </c>
      <c r="C98">
        <f>SUMIFS(Recebíveis!P:P,Recebíveis!A:A,'Base Contratos'!B98,Recebíveis!N:N,"Futuro")</f>
        <v/>
      </c>
      <c r="D98">
        <f>SUMIFS(Recebíveis!L:L,Recebíveis!A:A,'Base Contratos'!B98,Recebíveis!N:N,"Atraso")</f>
        <v/>
      </c>
      <c r="E98">
        <f>SUMIFS(Recebíveis!P:P,Recebíveis!A:A,'Base Contratos'!B98)</f>
        <v/>
      </c>
      <c r="F98">
        <f>_xlfn.MAXIFS(Recebíveis!Q:Q,Recebíveis!A:A,'Base Contratos'!B98)</f>
        <v/>
      </c>
      <c r="G98">
        <f>IF(F98=0,"Em dia",IF(F98&lt;=15,"Até 15",IF(F98&lt;=30,"Entre 15 e 30",IF(F98&lt;=60,"Entre 30 e 60",IF(F98&lt;=90,"Entre 60 e 90",IF(F98&lt;=120,"Entre 90 e 120",IF(F98&lt;=150,"Entre 120 e 150",IF(F98&lt;=180,"Entre 150 e 180","Superior a 180"))))))))</f>
        <v/>
      </c>
      <c r="H98">
        <f>_xlfn.XLOOKUP(B98,'Relação de Contratos'!A:A,'Relação de Contratos'!G:G)</f>
        <v/>
      </c>
      <c r="I98">
        <f>IFERROR(E98/H98,"")</f>
        <v/>
      </c>
      <c r="J98">
        <f>_xlfn.MAXIFS(Recebíveis!G:G,Recebíveis!A:A,'Base Contratos'!B98)</f>
        <v/>
      </c>
      <c r="K98">
        <f>J98-'Relatório Consolidado'!$J$4</f>
        <v/>
      </c>
      <c r="L98">
        <f>IF(K98&lt;=30,INFORME_MENSAL!$A$3,IF(K98&lt;=60,INFORME_MENSAL!$A$4,IF(K98&lt;=90,INFORME_MENSAL!$A$5,IF(K98&lt;=120,INFORME_MENSAL!$A$6,IF(K98&lt;=150,INFORME_MENSAL!$A$7,IF(K98&lt;=180,INFORME_MENSAL!$A$8,IF(K98&lt;=360,INFORME_MENSAL!$A$9,IF(K98&gt;360,INFORME_MENSAL!$A$10))))))))</f>
        <v/>
      </c>
    </row>
    <row r="99">
      <c r="B99" t="inlineStr">
        <is>
          <t>65BOSQUE DAS CEREJEIRAS</t>
        </is>
      </c>
      <c r="C99">
        <f>SUMIFS(Recebíveis!P:P,Recebíveis!A:A,'Base Contratos'!B99,Recebíveis!N:N,"Futuro")</f>
        <v/>
      </c>
      <c r="D99">
        <f>SUMIFS(Recebíveis!L:L,Recebíveis!A:A,'Base Contratos'!B99,Recebíveis!N:N,"Atraso")</f>
        <v/>
      </c>
      <c r="E99">
        <f>SUMIFS(Recebíveis!P:P,Recebíveis!A:A,'Base Contratos'!B99)</f>
        <v/>
      </c>
      <c r="F99">
        <f>_xlfn.MAXIFS(Recebíveis!Q:Q,Recebíveis!A:A,'Base Contratos'!B99)</f>
        <v/>
      </c>
      <c r="G99">
        <f>IF(F99=0,"Em dia",IF(F99&lt;=15,"Até 15",IF(F99&lt;=30,"Entre 15 e 30",IF(F99&lt;=60,"Entre 30 e 60",IF(F99&lt;=90,"Entre 60 e 90",IF(F99&lt;=120,"Entre 90 e 120",IF(F99&lt;=150,"Entre 120 e 150",IF(F99&lt;=180,"Entre 150 e 180","Superior a 180"))))))))</f>
        <v/>
      </c>
      <c r="H99">
        <f>_xlfn.XLOOKUP(B99,'Relação de Contratos'!A:A,'Relação de Contratos'!G:G)</f>
        <v/>
      </c>
      <c r="I99">
        <f>IFERROR(E99/H99,"")</f>
        <v/>
      </c>
      <c r="J99">
        <f>_xlfn.MAXIFS(Recebíveis!G:G,Recebíveis!A:A,'Base Contratos'!B99)</f>
        <v/>
      </c>
      <c r="K99">
        <f>J99-'Relatório Consolidado'!$J$4</f>
        <v/>
      </c>
      <c r="L99">
        <f>IF(K99&lt;=30,INFORME_MENSAL!$A$3,IF(K99&lt;=60,INFORME_MENSAL!$A$4,IF(K99&lt;=90,INFORME_MENSAL!$A$5,IF(K99&lt;=120,INFORME_MENSAL!$A$6,IF(K99&lt;=150,INFORME_MENSAL!$A$7,IF(K99&lt;=180,INFORME_MENSAL!$A$8,IF(K99&lt;=360,INFORME_MENSAL!$A$9,IF(K99&gt;360,INFORME_MENSAL!$A$10))))))))</f>
        <v/>
      </c>
    </row>
    <row r="100">
      <c r="B100" t="inlineStr">
        <is>
          <t>23BOSQUE DAS CEREJEIRAS</t>
        </is>
      </c>
      <c r="C100">
        <f>SUMIFS(Recebíveis!P:P,Recebíveis!A:A,'Base Contratos'!B100,Recebíveis!N:N,"Futuro")</f>
        <v/>
      </c>
      <c r="D100">
        <f>SUMIFS(Recebíveis!L:L,Recebíveis!A:A,'Base Contratos'!B100,Recebíveis!N:N,"Atraso")</f>
        <v/>
      </c>
      <c r="E100">
        <f>SUMIFS(Recebíveis!P:P,Recebíveis!A:A,'Base Contratos'!B100)</f>
        <v/>
      </c>
      <c r="F100">
        <f>_xlfn.MAXIFS(Recebíveis!Q:Q,Recebíveis!A:A,'Base Contratos'!B100)</f>
        <v/>
      </c>
      <c r="G100">
        <f>IF(F100=0,"Em dia",IF(F100&lt;=15,"Até 15",IF(F100&lt;=30,"Entre 15 e 30",IF(F100&lt;=60,"Entre 30 e 60",IF(F100&lt;=90,"Entre 60 e 90",IF(F100&lt;=120,"Entre 90 e 120",IF(F100&lt;=150,"Entre 120 e 150",IF(F100&lt;=180,"Entre 150 e 180","Superior a 180"))))))))</f>
        <v/>
      </c>
      <c r="H100">
        <f>_xlfn.XLOOKUP(B100,'Relação de Contratos'!A:A,'Relação de Contratos'!G:G)</f>
        <v/>
      </c>
      <c r="I100">
        <f>IFERROR(E100/H100,"")</f>
        <v/>
      </c>
      <c r="J100">
        <f>_xlfn.MAXIFS(Recebíveis!G:G,Recebíveis!A:A,'Base Contratos'!B100)</f>
        <v/>
      </c>
      <c r="K100">
        <f>J100-'Relatório Consolidado'!$J$4</f>
        <v/>
      </c>
      <c r="L100">
        <f>IF(K100&lt;=30,INFORME_MENSAL!$A$3,IF(K100&lt;=60,INFORME_MENSAL!$A$4,IF(K100&lt;=90,INFORME_MENSAL!$A$5,IF(K100&lt;=120,INFORME_MENSAL!$A$6,IF(K100&lt;=150,INFORME_MENSAL!$A$7,IF(K100&lt;=180,INFORME_MENSAL!$A$8,IF(K100&lt;=360,INFORME_MENSAL!$A$9,IF(K100&gt;360,INFORME_MENSAL!$A$10))))))))</f>
        <v/>
      </c>
    </row>
    <row r="101">
      <c r="B101" t="inlineStr">
        <is>
          <t>34HORTOS - JARDIM ANÁLIA FRANCO</t>
        </is>
      </c>
      <c r="C101">
        <f>SUMIFS(Recebíveis!P:P,Recebíveis!A:A,'Base Contratos'!B101,Recebíveis!N:N,"Futuro")</f>
        <v/>
      </c>
      <c r="D101">
        <f>SUMIFS(Recebíveis!L:L,Recebíveis!A:A,'Base Contratos'!B101,Recebíveis!N:N,"Atraso")</f>
        <v/>
      </c>
      <c r="E101">
        <f>SUMIFS(Recebíveis!P:P,Recebíveis!A:A,'Base Contratos'!B101)</f>
        <v/>
      </c>
      <c r="F101">
        <f>_xlfn.MAXIFS(Recebíveis!Q:Q,Recebíveis!A:A,'Base Contratos'!B101)</f>
        <v/>
      </c>
      <c r="G101">
        <f>IF(F101=0,"Em dia",IF(F101&lt;=15,"Até 15",IF(F101&lt;=30,"Entre 15 e 30",IF(F101&lt;=60,"Entre 30 e 60",IF(F101&lt;=90,"Entre 60 e 90",IF(F101&lt;=120,"Entre 90 e 120",IF(F101&lt;=150,"Entre 120 e 150",IF(F101&lt;=180,"Entre 150 e 180","Superior a 180"))))))))</f>
        <v/>
      </c>
      <c r="H101">
        <f>_xlfn.XLOOKUP(B101,'Relação de Contratos'!A:A,'Relação de Contratos'!G:G)</f>
        <v/>
      </c>
      <c r="I101">
        <f>IFERROR(E101/H101,"")</f>
        <v/>
      </c>
      <c r="J101">
        <f>_xlfn.MAXIFS(Recebíveis!G:G,Recebíveis!A:A,'Base Contratos'!B101)</f>
        <v/>
      </c>
      <c r="K101">
        <f>J101-'Relatório Consolidado'!$J$4</f>
        <v/>
      </c>
      <c r="L101">
        <f>IF(K101&lt;=30,INFORME_MENSAL!$A$3,IF(K101&lt;=60,INFORME_MENSAL!$A$4,IF(K101&lt;=90,INFORME_MENSAL!$A$5,IF(K101&lt;=120,INFORME_MENSAL!$A$6,IF(K101&lt;=150,INFORME_MENSAL!$A$7,IF(K101&lt;=180,INFORME_MENSAL!$A$8,IF(K101&lt;=360,INFORME_MENSAL!$A$9,IF(K101&gt;360,INFORME_MENSAL!$A$10))))))))</f>
        <v/>
      </c>
    </row>
    <row r="102">
      <c r="B102" t="inlineStr">
        <is>
          <t>183BOSQUE DAS CEREJEIRAS</t>
        </is>
      </c>
      <c r="C102">
        <f>SUMIFS(Recebíveis!P:P,Recebíveis!A:A,'Base Contratos'!B102,Recebíveis!N:N,"Futuro")</f>
        <v/>
      </c>
      <c r="D102">
        <f>SUMIFS(Recebíveis!L:L,Recebíveis!A:A,'Base Contratos'!B102,Recebíveis!N:N,"Atraso")</f>
        <v/>
      </c>
      <c r="E102">
        <f>SUMIFS(Recebíveis!P:P,Recebíveis!A:A,'Base Contratos'!B102)</f>
        <v/>
      </c>
      <c r="F102">
        <f>_xlfn.MAXIFS(Recebíveis!Q:Q,Recebíveis!A:A,'Base Contratos'!B102)</f>
        <v/>
      </c>
      <c r="G102">
        <f>IF(F102=0,"Em dia",IF(F102&lt;=15,"Até 15",IF(F102&lt;=30,"Entre 15 e 30",IF(F102&lt;=60,"Entre 30 e 60",IF(F102&lt;=90,"Entre 60 e 90",IF(F102&lt;=120,"Entre 90 e 120",IF(F102&lt;=150,"Entre 120 e 150",IF(F102&lt;=180,"Entre 150 e 180","Superior a 180"))))))))</f>
        <v/>
      </c>
      <c r="H102">
        <f>_xlfn.XLOOKUP(B102,'Relação de Contratos'!A:A,'Relação de Contratos'!G:G)</f>
        <v/>
      </c>
      <c r="I102">
        <f>IFERROR(E102/H102,"")</f>
        <v/>
      </c>
      <c r="J102">
        <f>_xlfn.MAXIFS(Recebíveis!G:G,Recebíveis!A:A,'Base Contratos'!B102)</f>
        <v/>
      </c>
      <c r="K102">
        <f>J102-'Relatório Consolidado'!$J$4</f>
        <v/>
      </c>
      <c r="L102">
        <f>IF(K102&lt;=30,INFORME_MENSAL!$A$3,IF(K102&lt;=60,INFORME_MENSAL!$A$4,IF(K102&lt;=90,INFORME_MENSAL!$A$5,IF(K102&lt;=120,INFORME_MENSAL!$A$6,IF(K102&lt;=150,INFORME_MENSAL!$A$7,IF(K102&lt;=180,INFORME_MENSAL!$A$8,IF(K102&lt;=360,INFORME_MENSAL!$A$9,IF(K102&gt;360,INFORME_MENSAL!$A$10))))))))</f>
        <v/>
      </c>
    </row>
    <row r="103">
      <c r="B103" t="inlineStr">
        <is>
          <t>112BOSQUE DAS CEREJEIRAS</t>
        </is>
      </c>
      <c r="C103">
        <f>SUMIFS(Recebíveis!P:P,Recebíveis!A:A,'Base Contratos'!B103,Recebíveis!N:N,"Futuro")</f>
        <v/>
      </c>
      <c r="D103">
        <f>SUMIFS(Recebíveis!L:L,Recebíveis!A:A,'Base Contratos'!B103,Recebíveis!N:N,"Atraso")</f>
        <v/>
      </c>
      <c r="E103">
        <f>SUMIFS(Recebíveis!P:P,Recebíveis!A:A,'Base Contratos'!B103)</f>
        <v/>
      </c>
      <c r="F103">
        <f>_xlfn.MAXIFS(Recebíveis!Q:Q,Recebíveis!A:A,'Base Contratos'!B103)</f>
        <v/>
      </c>
      <c r="G103">
        <f>IF(F103=0,"Em dia",IF(F103&lt;=15,"Até 15",IF(F103&lt;=30,"Entre 15 e 30",IF(F103&lt;=60,"Entre 30 e 60",IF(F103&lt;=90,"Entre 60 e 90",IF(F103&lt;=120,"Entre 90 e 120",IF(F103&lt;=150,"Entre 120 e 150",IF(F103&lt;=180,"Entre 150 e 180","Superior a 180"))))))))</f>
        <v/>
      </c>
      <c r="H103">
        <f>_xlfn.XLOOKUP(B103,'Relação de Contratos'!A:A,'Relação de Contratos'!G:G)</f>
        <v/>
      </c>
      <c r="I103">
        <f>IFERROR(E103/H103,"")</f>
        <v/>
      </c>
      <c r="J103">
        <f>_xlfn.MAXIFS(Recebíveis!G:G,Recebíveis!A:A,'Base Contratos'!B103)</f>
        <v/>
      </c>
      <c r="K103">
        <f>J103-'Relatório Consolidado'!$J$4</f>
        <v/>
      </c>
      <c r="L103">
        <f>IF(K103&lt;=30,INFORME_MENSAL!$A$3,IF(K103&lt;=60,INFORME_MENSAL!$A$4,IF(K103&lt;=90,INFORME_MENSAL!$A$5,IF(K103&lt;=120,INFORME_MENSAL!$A$6,IF(K103&lt;=150,INFORME_MENSAL!$A$7,IF(K103&lt;=180,INFORME_MENSAL!$A$8,IF(K103&lt;=360,INFORME_MENSAL!$A$9,IF(K103&gt;360,INFORME_MENSAL!$A$10))))))))</f>
        <v/>
      </c>
    </row>
    <row r="104">
      <c r="B104" t="inlineStr">
        <is>
          <t>41HORTOS - JARDIM ANÁLIA FRANCO</t>
        </is>
      </c>
      <c r="C104">
        <f>SUMIFS(Recebíveis!P:P,Recebíveis!A:A,'Base Contratos'!B104,Recebíveis!N:N,"Futuro")</f>
        <v/>
      </c>
      <c r="D104">
        <f>SUMIFS(Recebíveis!L:L,Recebíveis!A:A,'Base Contratos'!B104,Recebíveis!N:N,"Atraso")</f>
        <v/>
      </c>
      <c r="E104">
        <f>SUMIFS(Recebíveis!P:P,Recebíveis!A:A,'Base Contratos'!B104)</f>
        <v/>
      </c>
      <c r="F104">
        <f>_xlfn.MAXIFS(Recebíveis!Q:Q,Recebíveis!A:A,'Base Contratos'!B104)</f>
        <v/>
      </c>
      <c r="G104">
        <f>IF(F104=0,"Em dia",IF(F104&lt;=15,"Até 15",IF(F104&lt;=30,"Entre 15 e 30",IF(F104&lt;=60,"Entre 30 e 60",IF(F104&lt;=90,"Entre 60 e 90",IF(F104&lt;=120,"Entre 90 e 120",IF(F104&lt;=150,"Entre 120 e 150",IF(F104&lt;=180,"Entre 150 e 180","Superior a 180"))))))))</f>
        <v/>
      </c>
      <c r="H104">
        <f>_xlfn.XLOOKUP(B104,'Relação de Contratos'!A:A,'Relação de Contratos'!G:G)</f>
        <v/>
      </c>
      <c r="I104">
        <f>IFERROR(E104/H104,"")</f>
        <v/>
      </c>
      <c r="J104">
        <f>_xlfn.MAXIFS(Recebíveis!G:G,Recebíveis!A:A,'Base Contratos'!B104)</f>
        <v/>
      </c>
      <c r="K104">
        <f>J104-'Relatório Consolidado'!$J$4</f>
        <v/>
      </c>
      <c r="L104">
        <f>IF(K104&lt;=30,INFORME_MENSAL!$A$3,IF(K104&lt;=60,INFORME_MENSAL!$A$4,IF(K104&lt;=90,INFORME_MENSAL!$A$5,IF(K104&lt;=120,INFORME_MENSAL!$A$6,IF(K104&lt;=150,INFORME_MENSAL!$A$7,IF(K104&lt;=180,INFORME_MENSAL!$A$8,IF(K104&lt;=360,INFORME_MENSAL!$A$9,IF(K104&gt;360,INFORME_MENSAL!$A$10))))))))</f>
        <v/>
      </c>
    </row>
    <row r="105">
      <c r="B105" t="inlineStr">
        <is>
          <t>91HORTOS - JARDIM ANÁLIA FRANCO</t>
        </is>
      </c>
      <c r="C105">
        <f>SUMIFS(Recebíveis!P:P,Recebíveis!A:A,'Base Contratos'!B105,Recebíveis!N:N,"Futuro")</f>
        <v/>
      </c>
      <c r="D105">
        <f>SUMIFS(Recebíveis!L:L,Recebíveis!A:A,'Base Contratos'!B105,Recebíveis!N:N,"Atraso")</f>
        <v/>
      </c>
      <c r="E105">
        <f>SUMIFS(Recebíveis!P:P,Recebíveis!A:A,'Base Contratos'!B105)</f>
        <v/>
      </c>
      <c r="F105">
        <f>_xlfn.MAXIFS(Recebíveis!Q:Q,Recebíveis!A:A,'Base Contratos'!B105)</f>
        <v/>
      </c>
      <c r="G105">
        <f>IF(F105=0,"Em dia",IF(F105&lt;=15,"Até 15",IF(F105&lt;=30,"Entre 15 e 30",IF(F105&lt;=60,"Entre 30 e 60",IF(F105&lt;=90,"Entre 60 e 90",IF(F105&lt;=120,"Entre 90 e 120",IF(F105&lt;=150,"Entre 120 e 150",IF(F105&lt;=180,"Entre 150 e 180","Superior a 180"))))))))</f>
        <v/>
      </c>
      <c r="H105">
        <f>_xlfn.XLOOKUP(B105,'Relação de Contratos'!A:A,'Relação de Contratos'!G:G)</f>
        <v/>
      </c>
      <c r="I105">
        <f>IFERROR(E105/H105,"")</f>
        <v/>
      </c>
      <c r="J105">
        <f>_xlfn.MAXIFS(Recebíveis!G:G,Recebíveis!A:A,'Base Contratos'!B105)</f>
        <v/>
      </c>
      <c r="K105">
        <f>J105-'Relatório Consolidado'!$J$4</f>
        <v/>
      </c>
      <c r="L105">
        <f>IF(K105&lt;=30,INFORME_MENSAL!$A$3,IF(K105&lt;=60,INFORME_MENSAL!$A$4,IF(K105&lt;=90,INFORME_MENSAL!$A$5,IF(K105&lt;=120,INFORME_MENSAL!$A$6,IF(K105&lt;=150,INFORME_MENSAL!$A$7,IF(K105&lt;=180,INFORME_MENSAL!$A$8,IF(K105&lt;=360,INFORME_MENSAL!$A$9,IF(K105&gt;360,INFORME_MENSAL!$A$10))))))))</f>
        <v/>
      </c>
    </row>
    <row r="106">
      <c r="B106" t="inlineStr">
        <is>
          <t>151BOSQUE DAS CEREJEIRAS</t>
        </is>
      </c>
      <c r="C106">
        <f>SUMIFS(Recebíveis!P:P,Recebíveis!A:A,'Base Contratos'!B106,Recebíveis!N:N,"Futuro")</f>
        <v/>
      </c>
      <c r="D106">
        <f>SUMIFS(Recebíveis!L:L,Recebíveis!A:A,'Base Contratos'!B106,Recebíveis!N:N,"Atraso")</f>
        <v/>
      </c>
      <c r="E106">
        <f>SUMIFS(Recebíveis!P:P,Recebíveis!A:A,'Base Contratos'!B106)</f>
        <v/>
      </c>
      <c r="F106">
        <f>_xlfn.MAXIFS(Recebíveis!Q:Q,Recebíveis!A:A,'Base Contratos'!B106)</f>
        <v/>
      </c>
      <c r="G106">
        <f>IF(F106=0,"Em dia",IF(F106&lt;=15,"Até 15",IF(F106&lt;=30,"Entre 15 e 30",IF(F106&lt;=60,"Entre 30 e 60",IF(F106&lt;=90,"Entre 60 e 90",IF(F106&lt;=120,"Entre 90 e 120",IF(F106&lt;=150,"Entre 120 e 150",IF(F106&lt;=180,"Entre 150 e 180","Superior a 180"))))))))</f>
        <v/>
      </c>
      <c r="H106">
        <f>_xlfn.XLOOKUP(B106,'Relação de Contratos'!A:A,'Relação de Contratos'!G:G)</f>
        <v/>
      </c>
      <c r="I106">
        <f>IFERROR(E106/H106,"")</f>
        <v/>
      </c>
      <c r="J106">
        <f>_xlfn.MAXIFS(Recebíveis!G:G,Recebíveis!A:A,'Base Contratos'!B106)</f>
        <v/>
      </c>
      <c r="K106">
        <f>J106-'Relatório Consolidado'!$J$4</f>
        <v/>
      </c>
      <c r="L106">
        <f>IF(K106&lt;=30,INFORME_MENSAL!$A$3,IF(K106&lt;=60,INFORME_MENSAL!$A$4,IF(K106&lt;=90,INFORME_MENSAL!$A$5,IF(K106&lt;=120,INFORME_MENSAL!$A$6,IF(K106&lt;=150,INFORME_MENSAL!$A$7,IF(K106&lt;=180,INFORME_MENSAL!$A$8,IF(K106&lt;=360,INFORME_MENSAL!$A$9,IF(K106&gt;360,INFORME_MENSAL!$A$10))))))))</f>
        <v/>
      </c>
    </row>
    <row r="107">
      <c r="B107" t="inlineStr">
        <is>
          <t>43BOSQUE DAS CEREJEIRAS</t>
        </is>
      </c>
      <c r="C107">
        <f>SUMIFS(Recebíveis!P:P,Recebíveis!A:A,'Base Contratos'!B107,Recebíveis!N:N,"Futuro")</f>
        <v/>
      </c>
      <c r="D107">
        <f>SUMIFS(Recebíveis!L:L,Recebíveis!A:A,'Base Contratos'!B107,Recebíveis!N:N,"Atraso")</f>
        <v/>
      </c>
      <c r="E107">
        <f>SUMIFS(Recebíveis!P:P,Recebíveis!A:A,'Base Contratos'!B107)</f>
        <v/>
      </c>
      <c r="F107">
        <f>_xlfn.MAXIFS(Recebíveis!Q:Q,Recebíveis!A:A,'Base Contratos'!B107)</f>
        <v/>
      </c>
      <c r="G107">
        <f>IF(F107=0,"Em dia",IF(F107&lt;=15,"Até 15",IF(F107&lt;=30,"Entre 15 e 30",IF(F107&lt;=60,"Entre 30 e 60",IF(F107&lt;=90,"Entre 60 e 90",IF(F107&lt;=120,"Entre 90 e 120",IF(F107&lt;=150,"Entre 120 e 150",IF(F107&lt;=180,"Entre 150 e 180","Superior a 180"))))))))</f>
        <v/>
      </c>
      <c r="H107">
        <f>_xlfn.XLOOKUP(B107,'Relação de Contratos'!A:A,'Relação de Contratos'!G:G)</f>
        <v/>
      </c>
      <c r="I107">
        <f>IFERROR(E107/H107,"")</f>
        <v/>
      </c>
      <c r="J107">
        <f>_xlfn.MAXIFS(Recebíveis!G:G,Recebíveis!A:A,'Base Contratos'!B107)</f>
        <v/>
      </c>
      <c r="K107">
        <f>J107-'Relatório Consolidado'!$J$4</f>
        <v/>
      </c>
      <c r="L107">
        <f>IF(K107&lt;=30,INFORME_MENSAL!$A$3,IF(K107&lt;=60,INFORME_MENSAL!$A$4,IF(K107&lt;=90,INFORME_MENSAL!$A$5,IF(K107&lt;=120,INFORME_MENSAL!$A$6,IF(K107&lt;=150,INFORME_MENSAL!$A$7,IF(K107&lt;=180,INFORME_MENSAL!$A$8,IF(K107&lt;=360,INFORME_MENSAL!$A$9,IF(K107&gt;360,INFORME_MENSAL!$A$10))))))))</f>
        <v/>
      </c>
    </row>
  </sheetData>
  <autoFilter ref="B2:I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2"/>
  <sheetViews>
    <sheetView topLeftCell="O1" workbookViewId="0">
      <selection activeCell="Z2" sqref="Z2"/>
    </sheetView>
  </sheetViews>
  <sheetFormatPr baseColWidth="8" defaultRowHeight="14.4"/>
  <cols>
    <col width="8.44140625" bestFit="1" customWidth="1" style="271" min="1" max="1"/>
    <col width="12.44140625" bestFit="1" customWidth="1" style="271" min="2" max="2"/>
    <col width="7.44140625" bestFit="1" customWidth="1" style="271" min="3" max="3"/>
    <col width="11.88671875" bestFit="1" customWidth="1" style="140" min="4" max="4"/>
    <col width="12.6640625" bestFit="1" customWidth="1" style="140" min="5" max="5"/>
    <col width="11.33203125" bestFit="1" customWidth="1" style="140" min="6" max="6"/>
    <col width="15.33203125" bestFit="1" customWidth="1" style="331" min="7" max="7"/>
    <col width="15.5546875" bestFit="1" customWidth="1" style="331" min="8" max="8"/>
    <col width="10.6640625" bestFit="1" customWidth="1" style="271" min="9" max="9"/>
    <col width="10.33203125" bestFit="1" customWidth="1" style="271" min="10" max="10"/>
    <col width="8.6640625" bestFit="1" customWidth="1" style="271" min="11" max="11"/>
    <col width="15.5546875" bestFit="1" customWidth="1" style="271" min="12" max="12"/>
    <col width="6.109375" bestFit="1" customWidth="1" style="271" min="13" max="13"/>
    <col width="5.5546875" bestFit="1" customWidth="1" style="271" min="14" max="14"/>
    <col width="9.33203125" bestFit="1" customWidth="1" style="271" min="15" max="15"/>
    <col width="5.5546875" bestFit="1" customWidth="1" style="271" min="16" max="16"/>
    <col width="9" bestFit="1" customWidth="1" style="271" min="17" max="17"/>
    <col width="11.88671875" bestFit="1" customWidth="1" style="331" min="18" max="18"/>
    <col width="20.109375" bestFit="1" customWidth="1" style="331" min="19" max="19"/>
    <col width="19.5546875" bestFit="1" customWidth="1" style="331" min="20" max="20"/>
    <col width="19.33203125" bestFit="1" customWidth="1" style="271" min="21" max="21"/>
    <col width="18.44140625" bestFit="1" customWidth="1" style="271" min="22" max="22"/>
    <col width="17" customWidth="1" style="271" min="23" max="23"/>
    <col width="22.33203125" customWidth="1" style="271" min="24" max="24"/>
    <col width="20.33203125" bestFit="1" customWidth="1" style="271" min="25" max="25"/>
    <col width="29.6640625" bestFit="1" customWidth="1" style="271" min="26" max="26"/>
  </cols>
  <sheetData>
    <row r="1">
      <c r="A1" s="151" t="inlineStr">
        <is>
          <t>Unidade</t>
        </is>
      </c>
      <c r="B1" s="151" t="inlineStr">
        <is>
          <t>Identificação</t>
        </is>
      </c>
      <c r="C1" s="151" t="inlineStr">
        <is>
          <t>Parcela</t>
        </is>
      </c>
      <c r="D1" s="152" t="inlineStr">
        <is>
          <t>Vencimento</t>
        </is>
      </c>
      <c r="E1" s="152" t="inlineStr">
        <is>
          <t>Data da Baixa</t>
        </is>
      </c>
      <c r="F1" s="152" t="inlineStr">
        <is>
          <t>Movimento</t>
        </is>
      </c>
      <c r="G1" s="332" t="inlineStr">
        <is>
          <t>Valor Nominal</t>
        </is>
      </c>
      <c r="H1" s="332" t="inlineStr">
        <is>
          <t>Valor Correção</t>
        </is>
      </c>
      <c r="I1" s="151" t="inlineStr">
        <is>
          <t>Valor Juros</t>
        </is>
      </c>
      <c r="J1" s="151" t="inlineStr">
        <is>
          <t>Valor Base</t>
        </is>
      </c>
      <c r="K1" s="151" t="inlineStr">
        <is>
          <t>Valor Dif</t>
        </is>
      </c>
      <c r="L1" s="151" t="inlineStr">
        <is>
          <t>Taxas Adicionais</t>
        </is>
      </c>
      <c r="M1" s="151" t="inlineStr">
        <is>
          <t>Multa</t>
        </is>
      </c>
      <c r="N1" s="151" t="inlineStr">
        <is>
          <t>Mora</t>
        </is>
      </c>
      <c r="O1" s="151" t="inlineStr">
        <is>
          <t>Desconto</t>
        </is>
      </c>
      <c r="P1" s="151" t="inlineStr">
        <is>
          <t>Juros</t>
        </is>
      </c>
      <c r="Q1" s="151" t="inlineStr">
        <is>
          <t>VM Juros</t>
        </is>
      </c>
      <c r="R1" s="332" t="inlineStr">
        <is>
          <t>Valor Pago</t>
        </is>
      </c>
      <c r="S1" s="333" t="inlineStr">
        <is>
          <t>Mês de vencimento</t>
        </is>
      </c>
      <c r="T1" s="333" t="inlineStr">
        <is>
          <t>Mês de Pagamento</t>
        </is>
      </c>
      <c r="U1" s="142" t="inlineStr">
        <is>
          <t>Data de Vencimento</t>
        </is>
      </c>
      <c r="V1" s="142" t="inlineStr">
        <is>
          <t>Data de Pagamento</t>
        </is>
      </c>
      <c r="W1" s="142" t="inlineStr">
        <is>
          <t>Dias em Atraso</t>
        </is>
      </c>
      <c r="X1" s="142" t="inlineStr">
        <is>
          <t>Tipo de Recebimento</t>
        </is>
      </c>
      <c r="Y1" s="142" t="inlineStr">
        <is>
          <t>Faixa de Atraso</t>
        </is>
      </c>
      <c r="Z1" s="142" t="inlineStr">
        <is>
          <t>Faixa de Atraso INFORME MENSAL</t>
        </is>
      </c>
    </row>
    <row r="2">
      <c r="A2" t="inlineStr">
        <is>
          <t>131BOSQUE DAS CEREJEIRAS</t>
        </is>
      </c>
      <c r="B2" t="inlineStr">
        <is>
          <t>JEFFERSON DA SILVA ARAUJO</t>
        </is>
      </c>
      <c r="C2" t="inlineStr">
        <is>
          <t>016/018</t>
        </is>
      </c>
      <c r="D2" t="n">
        <v>45176</v>
      </c>
      <c r="E2" t="n">
        <v>45180</v>
      </c>
      <c r="F2" t="n">
        <v>45180</v>
      </c>
      <c r="G2" t="n">
        <v>2302.81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2302.81</v>
      </c>
      <c r="S2" s="140">
        <f>DATE(YEAR(U2),MONTH(U2),1)</f>
        <v/>
      </c>
      <c r="T2" s="140">
        <f>DATE(YEAR(V2),MONTH(V2),1)</f>
        <v/>
      </c>
      <c r="U2" s="140">
        <f>D2</f>
        <v/>
      </c>
      <c r="V2" s="140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inlineStr">
        <is>
          <t>174BOSQUE DAS CEREJEIRAS</t>
        </is>
      </c>
      <c r="B3" t="inlineStr">
        <is>
          <t>VYTOR MENDES ROLIM</t>
        </is>
      </c>
      <c r="C3" t="inlineStr">
        <is>
          <t>007/010</t>
        </is>
      </c>
      <c r="D3" t="n">
        <v>45179</v>
      </c>
      <c r="E3" t="n">
        <v>45177</v>
      </c>
      <c r="F3" t="n">
        <v>45177</v>
      </c>
      <c r="G3" t="n">
        <v>647.5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647.5</v>
      </c>
      <c r="S3" s="140">
        <f>DATE(YEAR(U3),MONTH(U3),1)</f>
        <v/>
      </c>
      <c r="T3" s="140">
        <f>DATE(YEAR(V3),MONTH(V3),1)</f>
        <v/>
      </c>
      <c r="U3" s="140">
        <f>D3</f>
        <v/>
      </c>
      <c r="V3" s="140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inlineStr">
        <is>
          <t>23BOSQUE DAS CEREJEIRAS</t>
        </is>
      </c>
      <c r="B4" t="inlineStr">
        <is>
          <t>FELIPE ALMEIDA SILVA</t>
        </is>
      </c>
      <c r="C4" t="inlineStr">
        <is>
          <t>006/015</t>
        </is>
      </c>
      <c r="D4" t="n">
        <v>45179</v>
      </c>
      <c r="E4" t="n">
        <v>45177</v>
      </c>
      <c r="F4" t="n">
        <v>45177</v>
      </c>
      <c r="G4" t="n">
        <v>1494.58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1494.58</v>
      </c>
      <c r="S4" s="140">
        <f>DATE(YEAR(U4),MONTH(U4),1)</f>
        <v/>
      </c>
      <c r="T4" s="140">
        <f>DATE(YEAR(V4),MONTH(V4),1)</f>
        <v/>
      </c>
      <c r="U4" s="140">
        <f>D4</f>
        <v/>
      </c>
      <c r="V4" s="140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inlineStr">
        <is>
          <t>97BOSQUE DAS CEREJEIRAS</t>
        </is>
      </c>
      <c r="B5" t="inlineStr">
        <is>
          <t>FABIO JOSE DA SILVA</t>
        </is>
      </c>
      <c r="C5" t="inlineStr">
        <is>
          <t>004/012</t>
        </is>
      </c>
      <c r="D5" t="n">
        <v>45174</v>
      </c>
      <c r="E5" t="n">
        <v>45181</v>
      </c>
      <c r="F5" t="n">
        <v>45181</v>
      </c>
      <c r="G5" t="n">
        <v>831.66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831.66</v>
      </c>
      <c r="S5" s="140">
        <f>DATE(YEAR(U5),MONTH(U5),1)</f>
        <v/>
      </c>
      <c r="T5" s="140">
        <f>DATE(YEAR(V5),MONTH(V5),1)</f>
        <v/>
      </c>
      <c r="U5" s="140">
        <f>D5</f>
        <v/>
      </c>
      <c r="V5" s="140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A6" t="inlineStr">
        <is>
          <t>81BOSQUE DAS CEREJEIRAS</t>
        </is>
      </c>
      <c r="B6" t="inlineStr">
        <is>
          <t>PHELIPE DA SILVA  RIBEIRO</t>
        </is>
      </c>
      <c r="C6" t="inlineStr">
        <is>
          <t>013/018</t>
        </is>
      </c>
      <c r="D6" t="n">
        <v>45184</v>
      </c>
      <c r="E6" t="n">
        <v>45184</v>
      </c>
      <c r="F6" t="n">
        <v>45184</v>
      </c>
      <c r="G6" t="n">
        <v>1394.18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1394.18</v>
      </c>
      <c r="S6" s="140">
        <f>DATE(YEAR(U6),MONTH(U6),1)</f>
        <v/>
      </c>
      <c r="T6" s="140">
        <f>DATE(YEAR(V6),MONTH(V6),1)</f>
        <v/>
      </c>
      <c r="U6" s="140">
        <f>D6</f>
        <v/>
      </c>
      <c r="V6" s="140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  <c r="Z6">
        <f>IF(X6="Antecipação",IF(W6&lt;=30,INFORME_MENSAL!$A$21,IF(W6&lt;=60,INFORME_MENSAL!$A$22,IF(W6&lt;=90,INFORME_MENSAL!$A$23,IF(W6&lt;=120,INFORME_MENSAL!$A$24,IF(W6&lt;=150,INFORME_MENSAL!$A$25,IF(W6&lt;=180,INFORME_MENSAL!$A$26,IF(W6&lt;=360,INFORME_MENSAL!$A$27,IF(W6&gt;360,INFORME_MENSAL!$A$28,)))))))),"")</f>
        <v/>
      </c>
    </row>
    <row r="7">
      <c r="A7" t="inlineStr">
        <is>
          <t>153BOSQUE DAS CEREJEIRAS</t>
        </is>
      </c>
      <c r="B7" t="inlineStr">
        <is>
          <t>JOSE ROBSON DE SOUZA</t>
        </is>
      </c>
      <c r="C7" t="inlineStr">
        <is>
          <t>006/009</t>
        </is>
      </c>
      <c r="D7" t="n">
        <v>45184</v>
      </c>
      <c r="E7" t="n">
        <v>45184</v>
      </c>
      <c r="F7" t="n">
        <v>45184</v>
      </c>
      <c r="G7" t="n">
        <v>1604.81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1604.81</v>
      </c>
      <c r="S7" s="140">
        <f>DATE(YEAR(U7),MONTH(U7),1)</f>
        <v/>
      </c>
      <c r="T7" s="140">
        <f>DATE(YEAR(V7),MONTH(V7),1)</f>
        <v/>
      </c>
      <c r="U7" s="140">
        <f>D7</f>
        <v/>
      </c>
      <c r="V7" s="140">
        <f>E7</f>
        <v/>
      </c>
      <c r="W7">
        <f>U7-V7</f>
        <v/>
      </c>
      <c r="X7">
        <f>IF(S7&gt;T7,"Antecipação",IF(W7&lt;-5,"Recebimento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  <c r="Z7">
        <f>IF(X7="Antecipação",IF(W7&lt;=30,INFORME_MENSAL!$A$21,IF(W7&lt;=60,INFORME_MENSAL!$A$22,IF(W7&lt;=90,INFORME_MENSAL!$A$23,IF(W7&lt;=120,INFORME_MENSAL!$A$24,IF(W7&lt;=150,INFORME_MENSAL!$A$25,IF(W7&lt;=180,INFORME_MENSAL!$A$26,IF(W7&lt;=360,INFORME_MENSAL!$A$27,IF(W7&gt;360,INFORME_MENSAL!$A$28,)))))))),"")</f>
        <v/>
      </c>
    </row>
    <row r="8">
      <c r="A8" t="inlineStr">
        <is>
          <t>183BOSQUE DAS CEREJEIRAS</t>
        </is>
      </c>
      <c r="B8" t="inlineStr">
        <is>
          <t>JOICE KELLY DOS SANTOS</t>
        </is>
      </c>
      <c r="C8" t="inlineStr">
        <is>
          <t>014/017</t>
        </is>
      </c>
      <c r="D8" t="n">
        <v>45184</v>
      </c>
      <c r="E8" t="n">
        <v>45184</v>
      </c>
      <c r="F8" t="n">
        <v>45184</v>
      </c>
      <c r="G8" t="n">
        <v>1268.19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1268.19</v>
      </c>
      <c r="S8" s="140">
        <f>DATE(YEAR(U8),MONTH(U8),1)</f>
        <v/>
      </c>
      <c r="T8" s="140">
        <f>DATE(YEAR(V8),MONTH(V8),1)</f>
        <v/>
      </c>
      <c r="U8" s="140">
        <f>D8</f>
        <v/>
      </c>
      <c r="V8" s="140">
        <f>E8</f>
        <v/>
      </c>
      <c r="W8">
        <f>U8-V8</f>
        <v/>
      </c>
      <c r="X8">
        <f>IF(S8&gt;T8,"Antecipação",IF(W8&lt;-5,"Recebimento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  <c r="Z8">
        <f>IF(X8="Antecipação",IF(W8&lt;=30,INFORME_MENSAL!$A$21,IF(W8&lt;=60,INFORME_MENSAL!$A$22,IF(W8&lt;=90,INFORME_MENSAL!$A$23,IF(W8&lt;=120,INFORME_MENSAL!$A$24,IF(W8&lt;=150,INFORME_MENSAL!$A$25,IF(W8&lt;=180,INFORME_MENSAL!$A$26,IF(W8&lt;=360,INFORME_MENSAL!$A$27,IF(W8&gt;360,INFORME_MENSAL!$A$28,)))))))),"")</f>
        <v/>
      </c>
    </row>
    <row r="9">
      <c r="A9" t="inlineStr">
        <is>
          <t>71BOSQUE DAS CEREJEIRAS</t>
        </is>
      </c>
      <c r="B9" t="inlineStr">
        <is>
          <t>GABRIELA DE ALMEIDA AGOSTINHO</t>
        </is>
      </c>
      <c r="C9" t="inlineStr">
        <is>
          <t>001/010</t>
        </is>
      </c>
      <c r="D9" t="n">
        <v>45173</v>
      </c>
      <c r="E9" t="n">
        <v>45189</v>
      </c>
      <c r="F9" t="n">
        <v>45189</v>
      </c>
      <c r="G9" t="n">
        <v>634.89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634.89</v>
      </c>
      <c r="S9" s="140">
        <f>DATE(YEAR(U9),MONTH(U9),1)</f>
        <v/>
      </c>
      <c r="T9" s="140">
        <f>DATE(YEAR(V9),MONTH(V9),1)</f>
        <v/>
      </c>
      <c r="U9" s="140">
        <f>D9</f>
        <v/>
      </c>
      <c r="V9" s="140">
        <f>E9</f>
        <v/>
      </c>
      <c r="W9">
        <f>U9-V9</f>
        <v/>
      </c>
      <c r="X9">
        <f>IF(S9&gt;T9,"Antecipação",IF(W9&lt;-5,"Recebimento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  <c r="Z9">
        <f>IF(X9="Antecipação",IF(W9&lt;=30,INFORME_MENSAL!$A$21,IF(W9&lt;=60,INFORME_MENSAL!$A$22,IF(W9&lt;=90,INFORME_MENSAL!$A$23,IF(W9&lt;=120,INFORME_MENSAL!$A$24,IF(W9&lt;=150,INFORME_MENSAL!$A$25,IF(W9&lt;=180,INFORME_MENSAL!$A$26,IF(W9&lt;=360,INFORME_MENSAL!$A$27,IF(W9&gt;360,INFORME_MENSAL!$A$28,)))))))),"")</f>
        <v/>
      </c>
    </row>
    <row r="10">
      <c r="A10" t="inlineStr">
        <is>
          <t>15BOSQUE DAS CEREJEIRAS</t>
        </is>
      </c>
      <c r="B10" t="inlineStr">
        <is>
          <t>EDVANDO GOMES ALMEIDA</t>
        </is>
      </c>
      <c r="C10" t="inlineStr">
        <is>
          <t>005/010</t>
        </is>
      </c>
      <c r="D10" t="n">
        <v>45137</v>
      </c>
      <c r="E10" t="n">
        <v>45189</v>
      </c>
      <c r="F10" t="n">
        <v>45189</v>
      </c>
      <c r="G10" t="n">
        <v>478.19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478.19</v>
      </c>
      <c r="S10" s="140">
        <f>DATE(YEAR(U10),MONTH(U10),1)</f>
        <v/>
      </c>
      <c r="T10" s="140">
        <f>DATE(YEAR(V10),MONTH(V10),1)</f>
        <v/>
      </c>
      <c r="U10" s="140">
        <f>D10</f>
        <v/>
      </c>
      <c r="V10" s="140">
        <f>E10</f>
        <v/>
      </c>
      <c r="W10">
        <f>U10-V10</f>
        <v/>
      </c>
      <c r="X10">
        <f>IF(S10&gt;T10,"Antecipação",IF(W10&lt;-5,"Recebimento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  <c r="Z10">
        <f>IF(X10="Antecipação",IF(W10&lt;=30,INFORME_MENSAL!$A$21,IF(W10&lt;=60,INFORME_MENSAL!$A$22,IF(W10&lt;=90,INFORME_MENSAL!$A$23,IF(W10&lt;=120,INFORME_MENSAL!$A$24,IF(W10&lt;=150,INFORME_MENSAL!$A$25,IF(W10&lt;=180,INFORME_MENSAL!$A$26,IF(W10&lt;=360,INFORME_MENSAL!$A$27,IF(W10&gt;360,INFORME_MENSAL!$A$28,)))))))),"")</f>
        <v/>
      </c>
    </row>
    <row r="11">
      <c r="A11" t="inlineStr">
        <is>
          <t>177BOSQUE DAS CEREJEIRAS</t>
        </is>
      </c>
      <c r="B11" t="inlineStr">
        <is>
          <t>FRANCISCO KASSIO DA SILVA LIMA</t>
        </is>
      </c>
      <c r="C11" t="inlineStr">
        <is>
          <t>008/010</t>
        </is>
      </c>
      <c r="D11" t="n">
        <v>45194</v>
      </c>
      <c r="E11" t="n">
        <v>45194</v>
      </c>
      <c r="F11" t="n">
        <v>45194</v>
      </c>
      <c r="G11" t="n">
        <v>1005.06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1005.06</v>
      </c>
      <c r="S11" s="140">
        <f>DATE(YEAR(U11),MONTH(U11),1)</f>
        <v/>
      </c>
      <c r="T11" s="140">
        <f>DATE(YEAR(V11),MONTH(V11),1)</f>
        <v/>
      </c>
      <c r="U11" s="140">
        <f>D11</f>
        <v/>
      </c>
      <c r="V11" s="140">
        <f>E11</f>
        <v/>
      </c>
      <c r="W11">
        <f>U11-V11</f>
        <v/>
      </c>
      <c r="X11">
        <f>IF(S11&gt;T11,"Antecipação",IF(W11&lt;-5,"Recebimento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  <c r="Z11">
        <f>IF(X11="Antecipação",IF(W11&lt;=30,INFORME_MENSAL!$A$21,IF(W11&lt;=60,INFORME_MENSAL!$A$22,IF(W11&lt;=90,INFORME_MENSAL!$A$23,IF(W11&lt;=120,INFORME_MENSAL!$A$24,IF(W11&lt;=150,INFORME_MENSAL!$A$25,IF(W11&lt;=180,INFORME_MENSAL!$A$26,IF(W11&lt;=360,INFORME_MENSAL!$A$27,IF(W11&gt;360,INFORME_MENSAL!$A$28,)))))))),"")</f>
        <v/>
      </c>
    </row>
    <row r="12">
      <c r="A12" t="inlineStr">
        <is>
          <t>185BOSQUE DAS CEREJEIRAS</t>
        </is>
      </c>
      <c r="B12" t="inlineStr">
        <is>
          <t>BRUNO HENRIQUE DE OLIVEIRA LUIZ</t>
        </is>
      </c>
      <c r="C12" t="inlineStr">
        <is>
          <t>004/010</t>
        </is>
      </c>
      <c r="D12" t="n">
        <v>45194</v>
      </c>
      <c r="E12" t="n">
        <v>45194</v>
      </c>
      <c r="F12" t="n">
        <v>45194</v>
      </c>
      <c r="G12" t="n">
        <v>1179.08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1179.08</v>
      </c>
      <c r="S12" s="140">
        <f>DATE(YEAR(U12),MONTH(U12),1)</f>
        <v/>
      </c>
      <c r="T12" s="140">
        <f>DATE(YEAR(V12),MONTH(V12),1)</f>
        <v/>
      </c>
      <c r="U12" s="140">
        <f>D12</f>
        <v/>
      </c>
      <c r="V12" s="140">
        <f>E12</f>
        <v/>
      </c>
      <c r="W12">
        <f>U12-V12</f>
        <v/>
      </c>
      <c r="X12">
        <f>IF(S12&gt;T12,"Antecipação",IF(W12&lt;-5,"Recebimento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  <c r="Z12">
        <f>IF(X12="Antecipação",IF(W12&lt;=30,INFORME_MENSAL!$A$21,IF(W12&lt;=60,INFORME_MENSAL!$A$22,IF(W12&lt;=90,INFORME_MENSAL!$A$23,IF(W12&lt;=120,INFORME_MENSAL!$A$24,IF(W12&lt;=150,INFORME_MENSAL!$A$25,IF(W12&lt;=180,INFORME_MENSAL!$A$26,IF(W12&lt;=360,INFORME_MENSAL!$A$27,IF(W12&gt;360,INFORME_MENSAL!$A$28,)))))))),"")</f>
        <v/>
      </c>
    </row>
    <row r="13">
      <c r="A13" t="inlineStr">
        <is>
          <t>97BOSQUE DAS CEREJEIRAS</t>
        </is>
      </c>
      <c r="B13" t="inlineStr">
        <is>
          <t>FABIO JOSE DA SILVA</t>
        </is>
      </c>
      <c r="C13" t="inlineStr">
        <is>
          <t>002/006</t>
        </is>
      </c>
      <c r="D13" t="n">
        <v>45197</v>
      </c>
      <c r="E13" t="n">
        <v>45197</v>
      </c>
      <c r="F13" t="n">
        <v>45197</v>
      </c>
      <c r="G13" t="n">
        <v>2393.52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2393.52</v>
      </c>
      <c r="S13" s="140">
        <f>DATE(YEAR(U13),MONTH(U13),1)</f>
        <v/>
      </c>
      <c r="T13" s="140">
        <f>DATE(YEAR(V13),MONTH(V13),1)</f>
        <v/>
      </c>
      <c r="U13" s="140">
        <f>D13</f>
        <v/>
      </c>
      <c r="V13" s="140">
        <f>E13</f>
        <v/>
      </c>
      <c r="W13">
        <f>U13-V13</f>
        <v/>
      </c>
      <c r="X13">
        <f>IF(S13&gt;T13,"Antecipação",IF(W13&lt;-5,"Recebimento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  <c r="Z13">
        <f>IF(X13="Antecipação",IF(W13&lt;=30,INFORME_MENSAL!$A$21,IF(W13&lt;=60,INFORME_MENSAL!$A$22,IF(W13&lt;=90,INFORME_MENSAL!$A$23,IF(W13&lt;=120,INFORME_MENSAL!$A$24,IF(W13&lt;=150,INFORME_MENSAL!$A$25,IF(W13&lt;=180,INFORME_MENSAL!$A$26,IF(W13&lt;=360,INFORME_MENSAL!$A$27,IF(W13&gt;360,INFORME_MENSAL!$A$28,)))))))),"")</f>
        <v/>
      </c>
    </row>
    <row r="14">
      <c r="A14" t="inlineStr">
        <is>
          <t>15BOSQUE DAS CEREJEIRAS</t>
        </is>
      </c>
      <c r="B14" t="inlineStr">
        <is>
          <t>EDVANDO GOMES ALMEIDA</t>
        </is>
      </c>
      <c r="C14" t="inlineStr">
        <is>
          <t>006/010</t>
        </is>
      </c>
      <c r="D14" t="n">
        <v>45168</v>
      </c>
      <c r="E14" t="n">
        <v>45197</v>
      </c>
      <c r="F14" t="n">
        <v>45197</v>
      </c>
      <c r="G14" t="n">
        <v>474.5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474.5</v>
      </c>
      <c r="S14" s="140">
        <f>DATE(YEAR(U14),MONTH(U14),1)</f>
        <v/>
      </c>
      <c r="T14" s="140">
        <f>DATE(YEAR(V14),MONTH(V14),1)</f>
        <v/>
      </c>
      <c r="U14" s="140">
        <f>D14</f>
        <v/>
      </c>
      <c r="V14" s="140">
        <f>E14</f>
        <v/>
      </c>
      <c r="W14">
        <f>U14-V14</f>
        <v/>
      </c>
      <c r="X14">
        <f>IF(S14&gt;T14,"Antecipação",IF(W14&lt;-5,"Recebimento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  <c r="Z14">
        <f>IF(X14="Antecipação",IF(W14&lt;=30,INFORME_MENSAL!$A$21,IF(W14&lt;=60,INFORME_MENSAL!$A$22,IF(W14&lt;=90,INFORME_MENSAL!$A$23,IF(W14&lt;=120,INFORME_MENSAL!$A$24,IF(W14&lt;=150,INFORME_MENSAL!$A$25,IF(W14&lt;=180,INFORME_MENSAL!$A$26,IF(W14&lt;=360,INFORME_MENSAL!$A$27,IF(W14&gt;360,INFORME_MENSAL!$A$28,)))))))),"")</f>
        <v/>
      </c>
    </row>
    <row r="15">
      <c r="A15" t="inlineStr">
        <is>
          <t>183BOSQUE DAS CEREJEIRAS</t>
        </is>
      </c>
      <c r="B15" t="inlineStr">
        <is>
          <t>JOYCE KELLY DOS SANTOS</t>
        </is>
      </c>
      <c r="C15" t="inlineStr">
        <is>
          <t>1/20</t>
        </is>
      </c>
      <c r="D15" t="n">
        <v>45000</v>
      </c>
      <c r="E15" t="n">
        <v>45173</v>
      </c>
      <c r="F15" t="n">
        <v>45173</v>
      </c>
      <c r="G15" t="n">
        <v>1529.81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1529.81</v>
      </c>
      <c r="S15" s="140">
        <f>DATE(YEAR(U15),MONTH(U15),1)</f>
        <v/>
      </c>
      <c r="T15" s="140">
        <f>DATE(YEAR(V15),MONTH(V15),1)</f>
        <v/>
      </c>
      <c r="U15" s="140">
        <f>D15</f>
        <v/>
      </c>
      <c r="V15" s="140">
        <f>E15</f>
        <v/>
      </c>
      <c r="W15">
        <f>U15-V15</f>
        <v/>
      </c>
      <c r="X15">
        <f>IF(S15&gt;T15,"Antecipação",IF(W15&lt;-5,"Recebimento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  <c r="Z15">
        <f>IF(X15="Antecipação",IF(W15&lt;=30,INFORME_MENSAL!$A$21,IF(W15&lt;=60,INFORME_MENSAL!$A$22,IF(W15&lt;=90,INFORME_MENSAL!$A$23,IF(W15&lt;=120,INFORME_MENSAL!$A$24,IF(W15&lt;=150,INFORME_MENSAL!$A$25,IF(W15&lt;=180,INFORME_MENSAL!$A$26,IF(W15&lt;=360,INFORME_MENSAL!$A$27,IF(W15&gt;360,INFORME_MENSAL!$A$28,)))))))),"")</f>
        <v/>
      </c>
    </row>
    <row r="16">
      <c r="A16" t="inlineStr">
        <is>
          <t>56BOSQUE DAS CEREJEIRAS</t>
        </is>
      </c>
      <c r="B16" t="inlineStr">
        <is>
          <t>CLEBER HENRIQUE FAGUNDES DE SOUZA</t>
        </is>
      </c>
      <c r="C16" t="inlineStr">
        <is>
          <t>5/8</t>
        </is>
      </c>
      <c r="D16" t="n">
        <v>45158</v>
      </c>
      <c r="E16" t="n">
        <v>45184</v>
      </c>
      <c r="F16" t="n">
        <v>45184</v>
      </c>
      <c r="G16" t="n">
        <v>768.98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768.98</v>
      </c>
      <c r="S16" s="140">
        <f>DATE(YEAR(U16),MONTH(U16),1)</f>
        <v/>
      </c>
      <c r="T16" s="140">
        <f>DATE(YEAR(V16),MONTH(V16),1)</f>
        <v/>
      </c>
      <c r="U16" s="140">
        <f>D16</f>
        <v/>
      </c>
      <c r="V16" s="140">
        <f>E16</f>
        <v/>
      </c>
      <c r="W16">
        <f>U16-V16</f>
        <v/>
      </c>
      <c r="X16">
        <f>IF(S16&gt;T16,"Antecipação",IF(W16&lt;-5,"Recebimento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  <c r="Z16">
        <f>IF(X16="Antecipação",IF(W16&lt;=30,INFORME_MENSAL!$A$21,IF(W16&lt;=60,INFORME_MENSAL!$A$22,IF(W16&lt;=90,INFORME_MENSAL!$A$23,IF(W16&lt;=120,INFORME_MENSAL!$A$24,IF(W16&lt;=150,INFORME_MENSAL!$A$25,IF(W16&lt;=180,INFORME_MENSAL!$A$26,IF(W16&lt;=360,INFORME_MENSAL!$A$27,IF(W16&gt;360,INFORME_MENSAL!$A$28,)))))))),"")</f>
        <v/>
      </c>
    </row>
    <row r="17">
      <c r="A17" t="inlineStr">
        <is>
          <t>111BOSQUE DAS CEREJEIRAS</t>
        </is>
      </c>
      <c r="B17" t="inlineStr">
        <is>
          <t>SÉRGIO CORDEIRO CHALEGRE
FORONI CHALEGRE</t>
        </is>
      </c>
      <c r="C17" t="inlineStr">
        <is>
          <t>SINAL</t>
        </is>
      </c>
      <c r="D17" t="n">
        <v>45198</v>
      </c>
      <c r="E17" t="n">
        <v>45198</v>
      </c>
      <c r="F17" t="n">
        <v>45198</v>
      </c>
      <c r="G17" t="n">
        <v>1000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1000</v>
      </c>
      <c r="S17" s="140">
        <f>DATE(YEAR(U17),MONTH(U17),1)</f>
        <v/>
      </c>
      <c r="T17" s="140">
        <f>DATE(YEAR(V17),MONTH(V17),1)</f>
        <v/>
      </c>
      <c r="U17" s="140">
        <f>D17</f>
        <v/>
      </c>
      <c r="V17" s="140">
        <f>E17</f>
        <v/>
      </c>
      <c r="W17">
        <f>U17-V17</f>
        <v/>
      </c>
      <c r="X17">
        <f>IF(S17&gt;T17,"Antecipação",IF(W17&lt;-5,"Recebimento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  <c r="Z17">
        <f>IF(X17="Antecipação",IF(W17&lt;=30,INFORME_MENSAL!$A$21,IF(W17&lt;=60,INFORME_MENSAL!$A$22,IF(W17&lt;=90,INFORME_MENSAL!$A$23,IF(W17&lt;=120,INFORME_MENSAL!$A$24,IF(W17&lt;=150,INFORME_MENSAL!$A$25,IF(W17&lt;=180,INFORME_MENSAL!$A$26,IF(W17&lt;=360,INFORME_MENSAL!$A$27,IF(W17&gt;360,INFORME_MENSAL!$A$28,)))))))),"")</f>
        <v/>
      </c>
    </row>
    <row r="18">
      <c r="S18" s="140" t="n"/>
      <c r="T18" s="140" t="n"/>
      <c r="U18" s="140" t="n"/>
      <c r="V18" s="140" t="n"/>
    </row>
    <row r="19">
      <c r="S19" s="140" t="n"/>
      <c r="T19" s="140" t="n"/>
      <c r="U19" s="140" t="n"/>
      <c r="V19" s="140" t="n"/>
    </row>
    <row r="20">
      <c r="S20" s="140" t="n"/>
      <c r="T20" s="140" t="n"/>
      <c r="U20" s="140" t="n"/>
      <c r="V20" s="140" t="n"/>
    </row>
    <row r="21">
      <c r="S21" s="140" t="n"/>
      <c r="T21" s="140" t="n"/>
      <c r="U21" s="140" t="n"/>
      <c r="V21" s="140" t="n"/>
    </row>
    <row r="22"/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366"/>
  <sheetViews>
    <sheetView topLeftCell="K1" workbookViewId="0">
      <selection activeCell="S7" sqref="S7"/>
    </sheetView>
  </sheetViews>
  <sheetFormatPr baseColWidth="8" defaultColWidth="9.109375" defaultRowHeight="14.4"/>
  <cols>
    <col width="12.109375" bestFit="1" customWidth="1" style="271" min="1" max="1"/>
    <col width="37.33203125" bestFit="1" customWidth="1" style="271" min="2" max="2"/>
    <col width="9" bestFit="1" customWidth="1" style="271" min="3" max="3"/>
    <col width="9.44140625" bestFit="1" customWidth="1" style="271" min="4" max="4"/>
    <col width="5.5546875" bestFit="1" customWidth="1" style="271" min="5" max="5"/>
    <col width="8.88671875" bestFit="1" customWidth="1" style="271" min="6" max="6"/>
    <col width="11.88671875" bestFit="1" customWidth="1" style="271" min="7" max="7"/>
    <col width="10.6640625" bestFit="1" customWidth="1" style="140" min="8" max="9"/>
    <col width="28" customWidth="1" style="271" min="10" max="10"/>
    <col width="27.88671875" customWidth="1" style="271" min="11" max="11"/>
    <col width="32.33203125" customWidth="1" style="271" min="12" max="13"/>
    <col width="25" bestFit="1" customWidth="1" style="271" min="14" max="14"/>
    <col width="18" bestFit="1" customWidth="1" style="271" min="15" max="15"/>
    <col width="17.33203125" customWidth="1" style="271" min="16" max="16"/>
    <col width="14.33203125" bestFit="1" customWidth="1" style="271" min="17" max="17"/>
    <col width="14.5546875" bestFit="1" customWidth="1" style="271" min="18" max="18"/>
    <col width="29.6640625" bestFit="1" customWidth="1" style="271" min="19" max="19"/>
  </cols>
  <sheetData>
    <row r="1">
      <c r="A1" s="140" t="inlineStr">
        <is>
          <t>30/09/2023</t>
        </is>
      </c>
      <c r="K1" s="158" t="inlineStr">
        <is>
          <t>Taxa da Operação</t>
        </is>
      </c>
      <c r="L1" s="157" t="n">
        <v>0.13</v>
      </c>
      <c r="M1" s="162" t="n"/>
    </row>
    <row r="2">
      <c r="K2" s="158" t="inlineStr">
        <is>
          <t>Taxa da Operação (ao mês)</t>
        </is>
      </c>
      <c r="L2" s="157">
        <f>(1+L1)^(1/12)-1</f>
        <v/>
      </c>
      <c r="M2" s="162" t="n"/>
      <c r="O2" s="162" t="n"/>
    </row>
    <row r="3">
      <c r="K3" s="158" t="inlineStr">
        <is>
          <t>Data de Fechamento</t>
        </is>
      </c>
      <c r="L3" s="159">
        <f>DATE(YEAR(A1),MONTH(A1),DAY(A1))</f>
        <v/>
      </c>
      <c r="M3" s="163" t="n"/>
      <c r="O3" s="162" t="n"/>
    </row>
    <row r="4">
      <c r="L4" s="162" t="n"/>
      <c r="M4" s="162" t="n"/>
      <c r="O4" s="162" t="n"/>
    </row>
    <row r="5">
      <c r="L5" s="162" t="n"/>
      <c r="M5" s="162" t="n"/>
      <c r="O5" s="162" t="n"/>
    </row>
    <row r="6">
      <c r="A6" s="151" t="inlineStr">
        <is>
          <t>Quadra/Lote</t>
        </is>
      </c>
      <c r="B6" s="151" t="inlineStr">
        <is>
          <t>Cliente</t>
        </is>
      </c>
      <c r="C6" s="151" t="inlineStr">
        <is>
          <t>Intervalo</t>
        </is>
      </c>
      <c r="D6" s="151" t="inlineStr">
        <is>
          <t>Índice</t>
        </is>
      </c>
      <c r="E6" s="151" t="inlineStr">
        <is>
          <t>Juros</t>
        </is>
      </c>
      <c r="F6" s="151" t="inlineStr">
        <is>
          <t>Correção</t>
        </is>
      </c>
      <c r="G6" s="151" t="inlineStr">
        <is>
          <t>Vencimento</t>
        </is>
      </c>
      <c r="H6" s="152" t="inlineStr">
        <is>
          <t>Mês / Ano</t>
        </is>
      </c>
      <c r="I6" s="152" t="inlineStr">
        <is>
          <t>Sequência</t>
        </is>
      </c>
      <c r="J6" s="151" t="inlineStr">
        <is>
          <t>Tipo Receita</t>
        </is>
      </c>
      <c r="K6" s="151" t="inlineStr">
        <is>
          <t>Origem</t>
        </is>
      </c>
      <c r="L6" s="332" t="inlineStr">
        <is>
          <t>Valor</t>
        </is>
      </c>
      <c r="M6" s="333" t="inlineStr">
        <is>
          <t>Mês de Vencimento</t>
        </is>
      </c>
      <c r="N6" s="142" t="inlineStr">
        <is>
          <t>Classificação</t>
        </is>
      </c>
      <c r="O6" s="142" t="inlineStr">
        <is>
          <t>Meses para Vencer</t>
        </is>
      </c>
      <c r="P6" s="142" t="inlineStr">
        <is>
          <t>VP</t>
        </is>
      </c>
      <c r="Q6" s="142" t="inlineStr">
        <is>
          <t>Dias em Atraso</t>
        </is>
      </c>
      <c r="R6" s="142" t="inlineStr">
        <is>
          <t>Faixa de Atraso</t>
        </is>
      </c>
      <c r="S6" s="142" t="inlineStr">
        <is>
          <t>Faixa de Atraso INFORME MENSAL</t>
        </is>
      </c>
    </row>
    <row r="7">
      <c r="A7" t="inlineStr">
        <is>
          <t>126BOSQUE DAS CEREJEIRAS</t>
        </is>
      </c>
      <c r="B7" t="inlineStr">
        <is>
          <t>LEANDRO COUTRIN MORAES LIMA</t>
        </is>
      </c>
      <c r="C7" t="n">
        <v>1</v>
      </c>
      <c r="D7" t="inlineStr">
        <is>
          <t>INCC-FGV</t>
        </is>
      </c>
      <c r="E7" t="n">
        <v>0</v>
      </c>
      <c r="F7" t="inlineStr">
        <is>
          <t>MENSAL</t>
        </is>
      </c>
      <c r="G7" s="140" t="n">
        <v>44757</v>
      </c>
      <c r="H7" t="n">
        <v>44757</v>
      </c>
      <c r="I7" s="334" t="inlineStr">
        <is>
          <t>001/001</t>
        </is>
      </c>
      <c r="J7" t="inlineStr">
        <is>
          <t>CARTEIRA</t>
        </is>
      </c>
      <c r="K7" t="inlineStr">
        <is>
          <t>CONTRATO</t>
        </is>
      </c>
      <c r="L7" s="331" t="n">
        <v>3038.34</v>
      </c>
      <c r="M7" s="165">
        <f>DATE(YEAR(G7),MONTH(G7),1)</f>
        <v/>
      </c>
      <c r="N7" s="155">
        <f>IF(G7&gt;$L$3,"Futuro","Atraso")</f>
        <v/>
      </c>
      <c r="O7">
        <f>12*(YEAR(G7)-YEAR($L$3))+(MONTH(G7)-MONTH($L$3))</f>
        <v/>
      </c>
      <c r="P7" s="331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inlineStr">
        <is>
          <t>126BOSQUE DAS CEREJEIRAS</t>
        </is>
      </c>
      <c r="B8" t="inlineStr">
        <is>
          <t>LEANDRO COUTRIN MORAES LIMA</t>
        </is>
      </c>
      <c r="C8" t="n">
        <v>1</v>
      </c>
      <c r="D8" t="inlineStr">
        <is>
          <t>INCC-FGV</t>
        </is>
      </c>
      <c r="E8" t="n">
        <v>0</v>
      </c>
      <c r="F8" t="inlineStr">
        <is>
          <t>MENSAL</t>
        </is>
      </c>
      <c r="G8" s="140" t="n">
        <v>44925</v>
      </c>
      <c r="H8" t="n">
        <v>44925</v>
      </c>
      <c r="I8" s="334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331" t="n">
        <v>4338.93</v>
      </c>
      <c r="M8" s="165">
        <f>DATE(YEAR(G8),MONTH(G8),1)</f>
        <v/>
      </c>
      <c r="N8" s="155">
        <f>IF(G8&gt;$L$3,"Futuro","Atraso")</f>
        <v/>
      </c>
      <c r="O8">
        <f>12*(YEAR(G8)-YEAR($L$3))+(MONTH(G8)-MONTH($L$3))</f>
        <v/>
      </c>
      <c r="P8" s="331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inlineStr">
        <is>
          <t>2BOSQUE DAS CEREJEIRAS</t>
        </is>
      </c>
      <c r="B9" t="inlineStr">
        <is>
          <t>ALEXANDRE DE SOUSA NOGUEIRA</t>
        </is>
      </c>
      <c r="C9" t="n">
        <v>1</v>
      </c>
      <c r="D9" t="inlineStr">
        <is>
          <t>INCC-FGV</t>
        </is>
      </c>
      <c r="E9" t="n">
        <v>0</v>
      </c>
      <c r="F9" t="inlineStr">
        <is>
          <t>MENSAL</t>
        </is>
      </c>
      <c r="G9" s="140" t="n">
        <v>44951</v>
      </c>
      <c r="H9" t="n">
        <v>44951</v>
      </c>
      <c r="I9" s="334" t="inlineStr">
        <is>
          <t>030/030</t>
        </is>
      </c>
      <c r="J9" t="inlineStr">
        <is>
          <t>CARTEIRA</t>
        </is>
      </c>
      <c r="K9" t="inlineStr">
        <is>
          <t>CONTRATO</t>
        </is>
      </c>
      <c r="L9" s="331" t="n">
        <v>1886.83</v>
      </c>
      <c r="M9" s="165">
        <f>DATE(YEAR(G9),MONTH(G9),1)</f>
        <v/>
      </c>
      <c r="N9" s="155">
        <f>IF(G9&gt;$L$3,"Futuro","Atraso")</f>
        <v/>
      </c>
      <c r="O9">
        <f>12*(YEAR(G9)-YEAR($L$3))+(MONTH(G9)-MONTH($L$3))</f>
        <v/>
      </c>
      <c r="P9" s="331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inlineStr">
        <is>
          <t>57BOSQUE DAS CEREJEIRAS</t>
        </is>
      </c>
      <c r="B10" t="inlineStr">
        <is>
          <t>NIVALDO EUSTAQUIO DA SILVA</t>
        </is>
      </c>
      <c r="C10" t="n">
        <v>1</v>
      </c>
      <c r="D10" t="inlineStr">
        <is>
          <t>INCC-FGV</t>
        </is>
      </c>
      <c r="E10" t="n">
        <v>0</v>
      </c>
      <c r="F10" t="inlineStr">
        <is>
          <t>MENSAL</t>
        </is>
      </c>
      <c r="G10" s="140" t="n">
        <v>44956</v>
      </c>
      <c r="H10" t="n">
        <v>44956</v>
      </c>
      <c r="I10" s="334" t="inlineStr">
        <is>
          <t>003/004</t>
        </is>
      </c>
      <c r="J10" t="inlineStr">
        <is>
          <t>CARTEIRA</t>
        </is>
      </c>
      <c r="K10" t="inlineStr">
        <is>
          <t>CONTRATO</t>
        </is>
      </c>
      <c r="L10" s="331" t="n">
        <v>1616.71</v>
      </c>
      <c r="M10" s="165">
        <f>DATE(YEAR(G10),MONTH(G10),1)</f>
        <v/>
      </c>
      <c r="N10" s="155">
        <f>IF(G10&gt;$L$3,"Futuro","Atraso")</f>
        <v/>
      </c>
      <c r="O10">
        <f>12*(YEAR(G10)-YEAR($L$3))+(MONTH(G10)-MONTH($L$3))</f>
        <v/>
      </c>
      <c r="P10" s="331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inlineStr">
        <is>
          <t>43BOSQUE DAS CEREJEIRAS</t>
        </is>
      </c>
      <c r="B11" t="inlineStr">
        <is>
          <t>TAMIRES SILVA NUNES DE OLIVEIRA</t>
        </is>
      </c>
      <c r="C11" t="n">
        <v>1</v>
      </c>
      <c r="D11" t="inlineStr">
        <is>
          <t>INCC-FGV</t>
        </is>
      </c>
      <c r="E11" t="n">
        <v>0</v>
      </c>
      <c r="F11" t="inlineStr">
        <is>
          <t>MENSAL</t>
        </is>
      </c>
      <c r="G11" s="140" t="n">
        <v>44985</v>
      </c>
      <c r="H11" t="n">
        <v>44985</v>
      </c>
      <c r="I11" s="334" t="inlineStr">
        <is>
          <t>001/002</t>
        </is>
      </c>
      <c r="J11" t="inlineStr">
        <is>
          <t>CARTEIRA</t>
        </is>
      </c>
      <c r="K11" t="inlineStr">
        <is>
          <t>CONTRATO</t>
        </is>
      </c>
      <c r="L11" s="331" t="n">
        <v>5215.08</v>
      </c>
      <c r="M11" s="165">
        <f>DATE(YEAR(G11),MONTH(G11),1)</f>
        <v/>
      </c>
      <c r="N11" s="155">
        <f>IF(G11&gt;$L$3,"Futuro","Atraso")</f>
        <v/>
      </c>
      <c r="O11">
        <f>12*(YEAR(G11)-YEAR($L$3))+(MONTH(G11)-MONTH($L$3))</f>
        <v/>
      </c>
      <c r="P11" s="331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inlineStr">
        <is>
          <t>122BOSQUE DAS CEREJEIRAS</t>
        </is>
      </c>
      <c r="B12" t="inlineStr">
        <is>
          <t>BSLC COMERCIO E LOCAÇÃO DE EQUIPAMENTOS LTDA - ME</t>
        </is>
      </c>
      <c r="C12" t="n">
        <v>1</v>
      </c>
      <c r="D12" t="inlineStr">
        <is>
          <t>INCC-FGV</t>
        </is>
      </c>
      <c r="E12" t="n">
        <v>0</v>
      </c>
      <c r="F12" t="inlineStr">
        <is>
          <t>MENSAL</t>
        </is>
      </c>
      <c r="G12" s="140" t="n">
        <v>44995</v>
      </c>
      <c r="H12" t="n">
        <v>44995</v>
      </c>
      <c r="I12" s="334" t="inlineStr">
        <is>
          <t>007/010</t>
        </is>
      </c>
      <c r="J12" t="inlineStr">
        <is>
          <t>CARTEIRA</t>
        </is>
      </c>
      <c r="K12" t="inlineStr">
        <is>
          <t>CONTRATO</t>
        </is>
      </c>
      <c r="L12" s="331" t="n">
        <v>18840.1</v>
      </c>
      <c r="M12" s="165">
        <f>DATE(YEAR(G12),MONTH(G12),1)</f>
        <v/>
      </c>
      <c r="N12" s="155">
        <f>IF(G12&gt;$L$3,"Futuro","Atraso")</f>
        <v/>
      </c>
      <c r="O12">
        <f>12*(YEAR(G12)-YEAR($L$3))+(MONTH(G12)-MONTH($L$3))</f>
        <v/>
      </c>
      <c r="P12" s="331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inlineStr">
        <is>
          <t>194BOSQUE DAS CEREJEIRAS</t>
        </is>
      </c>
      <c r="B13" t="inlineStr">
        <is>
          <t>JHEFERSON ALEF DA SILVA</t>
        </is>
      </c>
      <c r="C13" t="n">
        <v>1</v>
      </c>
      <c r="D13" t="inlineStr">
        <is>
          <t>INCC-FGV</t>
        </is>
      </c>
      <c r="E13" t="n">
        <v>0</v>
      </c>
      <c r="F13" t="inlineStr">
        <is>
          <t>MENSAL</t>
        </is>
      </c>
      <c r="G13" s="140" t="n">
        <v>45015</v>
      </c>
      <c r="H13" t="n">
        <v>45015</v>
      </c>
      <c r="I13" s="334" t="inlineStr">
        <is>
          <t>001/009</t>
        </is>
      </c>
      <c r="J13" t="inlineStr">
        <is>
          <t>CARTEIRA</t>
        </is>
      </c>
      <c r="K13" t="inlineStr">
        <is>
          <t>CONTRATO</t>
        </is>
      </c>
      <c r="L13" s="331" t="n">
        <v>3193.42</v>
      </c>
      <c r="M13" s="165">
        <f>DATE(YEAR(G13),MONTH(G13),1)</f>
        <v/>
      </c>
      <c r="N13" s="155">
        <f>IF(G13&gt;$L$3,"Futuro","Atraso")</f>
        <v/>
      </c>
      <c r="O13">
        <f>12*(YEAR(G13)-YEAR($L$3))+(MONTH(G13)-MONTH($L$3))</f>
        <v/>
      </c>
      <c r="P13" s="331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inlineStr">
        <is>
          <t>122BOSQUE DAS CEREJEIRAS</t>
        </is>
      </c>
      <c r="B14" t="inlineStr">
        <is>
          <t>BSLC COMERCIO E LOCAÇÃO DE EQUIPAMENTOS LTDA - ME</t>
        </is>
      </c>
      <c r="C14" t="n">
        <v>1</v>
      </c>
      <c r="D14" t="inlineStr">
        <is>
          <t>INCC-FGV</t>
        </is>
      </c>
      <c r="E14" t="n">
        <v>0</v>
      </c>
      <c r="F14" t="inlineStr">
        <is>
          <t>MENSAL</t>
        </is>
      </c>
      <c r="G14" s="140" t="n">
        <v>45026</v>
      </c>
      <c r="H14" t="n">
        <v>45026</v>
      </c>
      <c r="I14" s="334" t="inlineStr">
        <is>
          <t>008/010</t>
        </is>
      </c>
      <c r="J14" t="inlineStr">
        <is>
          <t>CARTEIRA</t>
        </is>
      </c>
      <c r="K14" t="inlineStr">
        <is>
          <t>CONTRATO</t>
        </is>
      </c>
      <c r="L14" s="331" t="n">
        <v>18661.22</v>
      </c>
      <c r="M14" s="165">
        <f>DATE(YEAR(G14),MONTH(G14),1)</f>
        <v/>
      </c>
      <c r="N14" s="155">
        <f>IF(G14&gt;$L$3,"Futuro","Atraso")</f>
        <v/>
      </c>
      <c r="O14">
        <f>12*(YEAR(G14)-YEAR($L$3))+(MONTH(G14)-MONTH($L$3))</f>
        <v/>
      </c>
      <c r="P14" s="331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inlineStr">
        <is>
          <t>194BOSQUE DAS CEREJEIRAS</t>
        </is>
      </c>
      <c r="B15" t="inlineStr">
        <is>
          <t>JHEFERSON ALEF DA SILVA</t>
        </is>
      </c>
      <c r="C15" t="n">
        <v>1</v>
      </c>
      <c r="D15" t="inlineStr">
        <is>
          <t>INCC-FGV</t>
        </is>
      </c>
      <c r="E15" t="n">
        <v>0</v>
      </c>
      <c r="F15" t="inlineStr">
        <is>
          <t>MENSAL</t>
        </is>
      </c>
      <c r="G15" s="140" t="n">
        <v>45046</v>
      </c>
      <c r="H15" t="n">
        <v>45046</v>
      </c>
      <c r="I15" s="334" t="inlineStr">
        <is>
          <t>002/009</t>
        </is>
      </c>
      <c r="J15" t="inlineStr">
        <is>
          <t>CARTEIRA</t>
        </is>
      </c>
      <c r="K15" t="inlineStr">
        <is>
          <t>CONTRATO</t>
        </is>
      </c>
      <c r="L15" s="331" t="n">
        <v>3162.91</v>
      </c>
      <c r="M15" s="165">
        <f>DATE(YEAR(G15),MONTH(G15),1)</f>
        <v/>
      </c>
      <c r="N15" s="155">
        <f>IF(G15&gt;$L$3,"Futuro","Atraso")</f>
        <v/>
      </c>
      <c r="O15">
        <f>12*(YEAR(G15)-YEAR($L$3))+(MONTH(G15)-MONTH($L$3))</f>
        <v/>
      </c>
      <c r="P15" s="331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inlineStr">
        <is>
          <t>43BOSQUE DAS CEREJEIRAS</t>
        </is>
      </c>
      <c r="B16" t="inlineStr">
        <is>
          <t>TAMIRES SILVA NUNES DE OLIVEIRA</t>
        </is>
      </c>
      <c r="C16" t="n">
        <v>1</v>
      </c>
      <c r="D16" t="inlineStr">
        <is>
          <t>INCC-FGV</t>
        </is>
      </c>
      <c r="E16" t="n">
        <v>0</v>
      </c>
      <c r="F16" t="inlineStr">
        <is>
          <t>MENSAL</t>
        </is>
      </c>
      <c r="G16" s="140" t="n">
        <v>45046</v>
      </c>
      <c r="H16" t="n">
        <v>45046</v>
      </c>
      <c r="I16" s="334" t="inlineStr">
        <is>
          <t>001/012</t>
        </is>
      </c>
      <c r="J16" t="inlineStr">
        <is>
          <t>CARTEIRA</t>
        </is>
      </c>
      <c r="K16" t="inlineStr">
        <is>
          <t>CONTRATO</t>
        </is>
      </c>
      <c r="L16" s="331" t="n">
        <v>3542.03</v>
      </c>
      <c r="M16" s="165">
        <f>DATE(YEAR(G16),MONTH(G16),1)</f>
        <v/>
      </c>
      <c r="N16" s="155">
        <f>IF(G16&gt;$L$3,"Futuro","Atraso")</f>
        <v/>
      </c>
      <c r="O16">
        <f>12*(YEAR(G16)-YEAR($L$3))+(MONTH(G16)-MONTH($L$3))</f>
        <v/>
      </c>
      <c r="P16" s="331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inlineStr">
        <is>
          <t>122BOSQUE DAS CEREJEIRAS</t>
        </is>
      </c>
      <c r="B17" t="inlineStr">
        <is>
          <t>BSLC COMERCIO E LOCAÇÃO DE EQUIPAMENTOS LTDA - ME</t>
        </is>
      </c>
      <c r="C17" t="n">
        <v>1</v>
      </c>
      <c r="D17" t="inlineStr">
        <is>
          <t>INCC-FGV</t>
        </is>
      </c>
      <c r="E17" t="n">
        <v>0</v>
      </c>
      <c r="F17" t="inlineStr">
        <is>
          <t>MENSAL</t>
        </is>
      </c>
      <c r="G17" s="140" t="n">
        <v>45056</v>
      </c>
      <c r="H17" t="n">
        <v>45056</v>
      </c>
      <c r="I17" s="334" t="inlineStr">
        <is>
          <t>009/010</t>
        </is>
      </c>
      <c r="J17" t="inlineStr">
        <is>
          <t>CARTEIRA</t>
        </is>
      </c>
      <c r="K17" t="inlineStr">
        <is>
          <t>CONTRATO</t>
        </is>
      </c>
      <c r="L17" s="331" t="n">
        <v>18488.11</v>
      </c>
      <c r="M17" s="165">
        <f>DATE(YEAR(G17),MONTH(G17),1)</f>
        <v/>
      </c>
      <c r="N17" s="155">
        <f>IF(G17&gt;$L$3,"Futuro","Atraso")</f>
        <v/>
      </c>
      <c r="O17">
        <f>12*(YEAR(G17)-YEAR($L$3))+(MONTH(G17)-MONTH($L$3))</f>
        <v/>
      </c>
      <c r="P17" s="331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inlineStr">
        <is>
          <t>194BOSQUE DAS CEREJEIRAS</t>
        </is>
      </c>
      <c r="B18" t="inlineStr">
        <is>
          <t>JHEFERSON ALEF DA SILVA</t>
        </is>
      </c>
      <c r="C18" t="n">
        <v>1</v>
      </c>
      <c r="D18" t="inlineStr">
        <is>
          <t>INCC-FGV</t>
        </is>
      </c>
      <c r="E18" t="n">
        <v>0</v>
      </c>
      <c r="F18" t="inlineStr">
        <is>
          <t>MENSAL</t>
        </is>
      </c>
      <c r="G18" s="140" t="n">
        <v>45076</v>
      </c>
      <c r="H18" t="n">
        <v>45076</v>
      </c>
      <c r="I18" s="334" t="inlineStr">
        <is>
          <t>003/009</t>
        </is>
      </c>
      <c r="J18" t="inlineStr">
        <is>
          <t>CARTEIRA</t>
        </is>
      </c>
      <c r="K18" t="inlineStr">
        <is>
          <t>CONTRATO</t>
        </is>
      </c>
      <c r="L18" s="331" t="n">
        <v>3133.39</v>
      </c>
      <c r="M18" s="165">
        <f>DATE(YEAR(G18),MONTH(G18),1)</f>
        <v/>
      </c>
      <c r="N18" s="155">
        <f>IF(G18&gt;$L$3,"Futuro","Atraso")</f>
        <v/>
      </c>
      <c r="O18">
        <f>12*(YEAR(G18)-YEAR($L$3))+(MONTH(G18)-MONTH($L$3))</f>
        <v/>
      </c>
      <c r="P18" s="331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inlineStr">
        <is>
          <t>57BOSQUE DAS CEREJEIRAS</t>
        </is>
      </c>
      <c r="B19" t="inlineStr">
        <is>
          <t>NIVALDO EUSTAQUIO DA SILVA</t>
        </is>
      </c>
      <c r="C19" t="n">
        <v>1</v>
      </c>
      <c r="D19" t="inlineStr">
        <is>
          <t>INCC-FGV</t>
        </is>
      </c>
      <c r="E19" t="n">
        <v>0</v>
      </c>
      <c r="F19" t="inlineStr">
        <is>
          <t>MENSAL</t>
        </is>
      </c>
      <c r="G19" s="140" t="n">
        <v>45076</v>
      </c>
      <c r="H19" t="n">
        <v>45076</v>
      </c>
      <c r="I19" s="334" t="inlineStr">
        <is>
          <t>014/015</t>
        </is>
      </c>
      <c r="J19" t="inlineStr">
        <is>
          <t>CARTEIRA</t>
        </is>
      </c>
      <c r="K19" t="inlineStr">
        <is>
          <t>CONTRATO</t>
        </is>
      </c>
      <c r="L19" s="331" t="n">
        <v>541.9</v>
      </c>
      <c r="M19" s="165">
        <f>DATE(YEAR(G19),MONTH(G19),1)</f>
        <v/>
      </c>
      <c r="N19" s="155">
        <f>IF(G19&gt;$L$3,"Futuro","Atraso")</f>
        <v/>
      </c>
      <c r="O19">
        <f>12*(YEAR(G19)-YEAR($L$3))+(MONTH(G19)-MONTH($L$3))</f>
        <v/>
      </c>
      <c r="P19" s="331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inlineStr">
        <is>
          <t>57BOSQUE DAS CEREJEIRAS</t>
        </is>
      </c>
      <c r="B20" t="inlineStr">
        <is>
          <t>NIVALDO EUSTAQUIO DA SILVA</t>
        </is>
      </c>
      <c r="C20" t="n">
        <v>1</v>
      </c>
      <c r="D20" t="inlineStr">
        <is>
          <t>INCC-FGV</t>
        </is>
      </c>
      <c r="E20" t="n">
        <v>0</v>
      </c>
      <c r="F20" t="inlineStr">
        <is>
          <t>MENSAL</t>
        </is>
      </c>
      <c r="G20" s="140" t="n">
        <v>45076</v>
      </c>
      <c r="H20" t="n">
        <v>45076</v>
      </c>
      <c r="I20" s="334" t="inlineStr">
        <is>
          <t>004/004</t>
        </is>
      </c>
      <c r="J20" t="inlineStr">
        <is>
          <t>CARTEIRA</t>
        </is>
      </c>
      <c r="K20" t="inlineStr">
        <is>
          <t>CONTRATO</t>
        </is>
      </c>
      <c r="L20" s="331" t="n">
        <v>1558</v>
      </c>
      <c r="M20" s="165">
        <f>DATE(YEAR(G20),MONTH(G20),1)</f>
        <v/>
      </c>
      <c r="N20" s="155">
        <f>IF(G20&gt;$L$3,"Futuro","Atraso")</f>
        <v/>
      </c>
      <c r="O20">
        <f>12*(YEAR(G20)-YEAR($L$3))+(MONTH(G20)-MONTH($L$3))</f>
        <v/>
      </c>
      <c r="P20" s="331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inlineStr">
        <is>
          <t>43BOSQUE DAS CEREJEIRAS</t>
        </is>
      </c>
      <c r="B21" t="inlineStr">
        <is>
          <t>TAMIRES SILVA NUNES DE OLIVEIRA</t>
        </is>
      </c>
      <c r="C21" t="n">
        <v>1</v>
      </c>
      <c r="D21" t="inlineStr">
        <is>
          <t>INCC-FGV</t>
        </is>
      </c>
      <c r="E21" t="n">
        <v>0</v>
      </c>
      <c r="F21" t="inlineStr">
        <is>
          <t>MENSAL</t>
        </is>
      </c>
      <c r="G21" s="140" t="n">
        <v>45076</v>
      </c>
      <c r="H21" t="n">
        <v>45076</v>
      </c>
      <c r="I21" s="334" t="inlineStr">
        <is>
          <t>002/012</t>
        </is>
      </c>
      <c r="J21" t="inlineStr">
        <is>
          <t>CARTEIRA</t>
        </is>
      </c>
      <c r="K21" t="inlineStr">
        <is>
          <t>CONTRATO</t>
        </is>
      </c>
      <c r="L21" s="331" t="n">
        <v>3508.97</v>
      </c>
      <c r="M21" s="165">
        <f>DATE(YEAR(G21),MONTH(G21),1)</f>
        <v/>
      </c>
      <c r="N21" s="155">
        <f>IF(G21&gt;$L$3,"Futuro","Atraso")</f>
        <v/>
      </c>
      <c r="O21">
        <f>12*(YEAR(G21)-YEAR($L$3))+(MONTH(G21)-MONTH($L$3))</f>
        <v/>
      </c>
      <c r="P21" s="331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inlineStr">
        <is>
          <t>24BOSQUE DAS CEREJEIRAS</t>
        </is>
      </c>
      <c r="B22" t="inlineStr">
        <is>
          <t>PEDRO MATHEUS ALVES GERTRUDES</t>
        </is>
      </c>
      <c r="C22" t="n">
        <v>1</v>
      </c>
      <c r="D22" t="inlineStr">
        <is>
          <t>INCC-FGV</t>
        </is>
      </c>
      <c r="E22" t="n">
        <v>0</v>
      </c>
      <c r="F22" t="inlineStr">
        <is>
          <t>MENSAL</t>
        </is>
      </c>
      <c r="G22" s="140" t="n">
        <v>45076</v>
      </c>
      <c r="H22" t="n">
        <v>45076</v>
      </c>
      <c r="I22" s="334" t="inlineStr">
        <is>
          <t>003/004</t>
        </is>
      </c>
      <c r="J22" t="inlineStr">
        <is>
          <t>CARTEIRA</t>
        </is>
      </c>
      <c r="K22" t="inlineStr">
        <is>
          <t>CONTRATO</t>
        </is>
      </c>
      <c r="L22" s="331" t="n">
        <v>1120.91</v>
      </c>
      <c r="M22" s="165">
        <f>DATE(YEAR(G22),MONTH(G22),1)</f>
        <v/>
      </c>
      <c r="N22" s="155">
        <f>IF(G22&gt;$L$3,"Futuro","Atraso")</f>
        <v/>
      </c>
      <c r="O22">
        <f>12*(YEAR(G22)-YEAR($L$3))+(MONTH(G22)-MONTH($L$3))</f>
        <v/>
      </c>
      <c r="P22" s="331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inlineStr">
        <is>
          <t>13BOSQUE DAS CEREJEIRAS</t>
        </is>
      </c>
      <c r="B23" t="inlineStr">
        <is>
          <t>ALEX SANDRO DA SILVA MEDEIROS</t>
        </is>
      </c>
      <c r="C23" t="n">
        <v>1</v>
      </c>
      <c r="D23" t="inlineStr">
        <is>
          <t>INCC-FGV</t>
        </is>
      </c>
      <c r="E23" t="n">
        <v>0</v>
      </c>
      <c r="F23" t="inlineStr">
        <is>
          <t>MENSAL</t>
        </is>
      </c>
      <c r="G23" s="140" t="n">
        <v>45076</v>
      </c>
      <c r="H23" t="n">
        <v>45076</v>
      </c>
      <c r="I23" s="334" t="inlineStr">
        <is>
          <t>003/010</t>
        </is>
      </c>
      <c r="J23" t="inlineStr">
        <is>
          <t>CARTEIRA</t>
        </is>
      </c>
      <c r="K23" t="inlineStr">
        <is>
          <t>CONTRATO</t>
        </is>
      </c>
      <c r="L23" s="331" t="n">
        <v>618.8000000000001</v>
      </c>
      <c r="M23" s="165">
        <f>DATE(YEAR(G23),MONTH(G23),1)</f>
        <v/>
      </c>
      <c r="N23" s="155">
        <f>IF(G23&gt;$L$3,"Futuro","Atraso")</f>
        <v/>
      </c>
      <c r="O23">
        <f>12*(YEAR(G23)-YEAR($L$3))+(MONTH(G23)-MONTH($L$3))</f>
        <v/>
      </c>
      <c r="P23" s="331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inlineStr">
        <is>
          <t>122BOSQUE DAS CEREJEIRAS</t>
        </is>
      </c>
      <c r="B24" t="inlineStr">
        <is>
          <t>BSLC COMERCIO E LOCAÇÃO DE EQUIPAMENTOS LTDA - ME</t>
        </is>
      </c>
      <c r="C24" t="n">
        <v>1</v>
      </c>
      <c r="D24" t="inlineStr">
        <is>
          <t>INCC-FGV</t>
        </is>
      </c>
      <c r="E24" t="n">
        <v>0</v>
      </c>
      <c r="F24" t="inlineStr">
        <is>
          <t>MENSAL</t>
        </is>
      </c>
      <c r="G24" s="140" t="n">
        <v>45087</v>
      </c>
      <c r="H24" t="n">
        <v>45087</v>
      </c>
      <c r="I24" s="334" t="inlineStr">
        <is>
          <t>010/010</t>
        </is>
      </c>
      <c r="J24" t="inlineStr">
        <is>
          <t>CARTEIRA</t>
        </is>
      </c>
      <c r="K24" t="inlineStr">
        <is>
          <t>CONTRATO</t>
        </is>
      </c>
      <c r="L24" s="331" t="n">
        <v>18309.23</v>
      </c>
      <c r="M24" s="165">
        <f>DATE(YEAR(G24),MONTH(G24),1)</f>
        <v/>
      </c>
      <c r="N24" s="155">
        <f>IF(G24&gt;$L$3,"Futuro","Atraso")</f>
        <v/>
      </c>
      <c r="O24">
        <f>12*(YEAR(G24)-YEAR($L$3))+(MONTH(G24)-MONTH($L$3))</f>
        <v/>
      </c>
      <c r="P24" s="331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inlineStr">
        <is>
          <t>195BOSQUE DAS CEREJEIRAS</t>
        </is>
      </c>
      <c r="B25" t="inlineStr">
        <is>
          <t>ADEMIR ALVES JUSTINO JUNIOR</t>
        </is>
      </c>
      <c r="C25" t="n">
        <v>1</v>
      </c>
      <c r="D25" t="inlineStr">
        <is>
          <t>INCC-FGV</t>
        </is>
      </c>
      <c r="E25" t="n">
        <v>0</v>
      </c>
      <c r="F25" t="inlineStr">
        <is>
          <t>MENSAL</t>
        </is>
      </c>
      <c r="G25" s="140" t="n">
        <v>45092</v>
      </c>
      <c r="H25" t="n">
        <v>45092</v>
      </c>
      <c r="I25" s="334" t="inlineStr">
        <is>
          <t>001/001</t>
        </is>
      </c>
      <c r="J25" t="inlineStr">
        <is>
          <t>CARTEIRA</t>
        </is>
      </c>
      <c r="K25" t="inlineStr">
        <is>
          <t>CONTRATO</t>
        </is>
      </c>
      <c r="L25" s="331" t="n">
        <v>8991.67</v>
      </c>
      <c r="M25" s="165">
        <f>DATE(YEAR(G25),MONTH(G25),1)</f>
        <v/>
      </c>
      <c r="N25" s="155">
        <f>IF(G25&gt;$L$3,"Futuro","Atraso")</f>
        <v/>
      </c>
      <c r="O25">
        <f>12*(YEAR(G25)-YEAR($L$3))+(MONTH(G25)-MONTH($L$3))</f>
        <v/>
      </c>
      <c r="P25" s="331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inlineStr">
        <is>
          <t>96BOSQUE DAS CEREJEIRAS</t>
        </is>
      </c>
      <c r="B26" t="inlineStr">
        <is>
          <t>FABIANA ALVES SANTOS PEREIRA</t>
        </is>
      </c>
      <c r="C26" t="n">
        <v>1</v>
      </c>
      <c r="D26" t="inlineStr">
        <is>
          <t>INCC-FGV</t>
        </is>
      </c>
      <c r="E26" t="n">
        <v>0</v>
      </c>
      <c r="F26" t="inlineStr">
        <is>
          <t>MENSAL</t>
        </is>
      </c>
      <c r="G26" s="140" t="n">
        <v>45107</v>
      </c>
      <c r="H26" t="n">
        <v>45107</v>
      </c>
      <c r="I26" s="334" t="inlineStr">
        <is>
          <t>004/010</t>
        </is>
      </c>
      <c r="J26" t="inlineStr">
        <is>
          <t>CARTEIRA</t>
        </is>
      </c>
      <c r="K26" t="inlineStr">
        <is>
          <t>CONTRATO</t>
        </is>
      </c>
      <c r="L26" s="331" t="n">
        <v>653.26</v>
      </c>
      <c r="M26" s="165">
        <f>DATE(YEAR(G26),MONTH(G26),1)</f>
        <v/>
      </c>
      <c r="N26" s="155">
        <f>IF(G26&gt;$L$3,"Futuro","Atraso")</f>
        <v/>
      </c>
      <c r="O26">
        <f>12*(YEAR(G26)-YEAR($L$3))+(MONTH(G26)-MONTH($L$3))</f>
        <v/>
      </c>
      <c r="P26" s="331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inlineStr">
        <is>
          <t>194BOSQUE DAS CEREJEIRAS</t>
        </is>
      </c>
      <c r="B27" t="inlineStr">
        <is>
          <t>JHEFERSON ALEF DA SILVA</t>
        </is>
      </c>
      <c r="C27" t="n">
        <v>1</v>
      </c>
      <c r="D27" t="inlineStr">
        <is>
          <t>INCC-FGV</t>
        </is>
      </c>
      <c r="E27" t="n">
        <v>0</v>
      </c>
      <c r="F27" t="inlineStr">
        <is>
          <t>MENSAL</t>
        </is>
      </c>
      <c r="G27" s="140" t="n">
        <v>45107</v>
      </c>
      <c r="H27" t="n">
        <v>45107</v>
      </c>
      <c r="I27" s="334" t="inlineStr">
        <is>
          <t>004/009</t>
        </is>
      </c>
      <c r="J27" t="inlineStr">
        <is>
          <t>CARTEIRA</t>
        </is>
      </c>
      <c r="K27" t="inlineStr">
        <is>
          <t>CONTRATO</t>
        </is>
      </c>
      <c r="L27" s="331" t="n">
        <v>3102.88</v>
      </c>
      <c r="M27" s="165">
        <f>DATE(YEAR(G27),MONTH(G27),1)</f>
        <v/>
      </c>
      <c r="N27" s="155">
        <f>IF(G27&gt;$L$3,"Futuro","Atraso")</f>
        <v/>
      </c>
      <c r="O27">
        <f>12*(YEAR(G27)-YEAR($L$3))+(MONTH(G27)-MONTH($L$3))</f>
        <v/>
      </c>
      <c r="P27" s="331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inlineStr">
        <is>
          <t>57BOSQUE DAS CEREJEIRAS</t>
        </is>
      </c>
      <c r="B28" t="inlineStr">
        <is>
          <t>NIVALDO EUSTAQUIO DA SILVA</t>
        </is>
      </c>
      <c r="C28" t="n">
        <v>1</v>
      </c>
      <c r="D28" t="inlineStr">
        <is>
          <t>INCC-FGV</t>
        </is>
      </c>
      <c r="E28" t="n">
        <v>0</v>
      </c>
      <c r="F28" t="inlineStr">
        <is>
          <t>MENSAL</t>
        </is>
      </c>
      <c r="G28" s="140" t="n">
        <v>45107</v>
      </c>
      <c r="H28" t="n">
        <v>45107</v>
      </c>
      <c r="I28" s="334" t="inlineStr">
        <is>
          <t>015/015</t>
        </is>
      </c>
      <c r="J28" t="inlineStr">
        <is>
          <t>CARTEIRA</t>
        </is>
      </c>
      <c r="K28" t="inlineStr">
        <is>
          <t>CONTRATO</t>
        </is>
      </c>
      <c r="L28" s="331" t="n">
        <v>536.63</v>
      </c>
      <c r="M28" s="165">
        <f>DATE(YEAR(G28),MONTH(G28),1)</f>
        <v/>
      </c>
      <c r="N28" s="155">
        <f>IF(G28&gt;$L$3,"Futuro","Atraso")</f>
        <v/>
      </c>
      <c r="O28">
        <f>12*(YEAR(G28)-YEAR($L$3))+(MONTH(G28)-MONTH($L$3))</f>
        <v/>
      </c>
      <c r="P28" s="331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inlineStr">
        <is>
          <t>43BOSQUE DAS CEREJEIRAS</t>
        </is>
      </c>
      <c r="B29" t="inlineStr">
        <is>
          <t>TAMIRES SILVA NUNES DE OLIVEIRA</t>
        </is>
      </c>
      <c r="C29" t="n">
        <v>1</v>
      </c>
      <c r="D29" t="inlineStr">
        <is>
          <t>INCC-FGV</t>
        </is>
      </c>
      <c r="E29" t="n">
        <v>0</v>
      </c>
      <c r="F29" t="inlineStr">
        <is>
          <t>MENSAL</t>
        </is>
      </c>
      <c r="G29" s="140" t="n">
        <v>45107</v>
      </c>
      <c r="H29" t="n">
        <v>45107</v>
      </c>
      <c r="I29" s="334" t="inlineStr">
        <is>
          <t>003/012</t>
        </is>
      </c>
      <c r="J29" t="inlineStr">
        <is>
          <t>CARTEIRA</t>
        </is>
      </c>
      <c r="K29" t="inlineStr">
        <is>
          <t>CONTRATO</t>
        </is>
      </c>
      <c r="L29" s="331" t="n">
        <v>3474.8</v>
      </c>
      <c r="M29" s="165">
        <f>DATE(YEAR(G29),MONTH(G29),1)</f>
        <v/>
      </c>
      <c r="N29" s="155">
        <f>IF(G29&gt;$L$3,"Futuro","Atraso")</f>
        <v/>
      </c>
      <c r="O29">
        <f>12*(YEAR(G29)-YEAR($L$3))+(MONTH(G29)-MONTH($L$3))</f>
        <v/>
      </c>
      <c r="P29" s="331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inlineStr">
        <is>
          <t>24BOSQUE DAS CEREJEIRAS</t>
        </is>
      </c>
      <c r="B30" t="inlineStr">
        <is>
          <t>PEDRO MATHEUS ALVES GERTRUDES</t>
        </is>
      </c>
      <c r="C30" t="n">
        <v>1</v>
      </c>
      <c r="D30" t="inlineStr">
        <is>
          <t>INCC-FGV</t>
        </is>
      </c>
      <c r="E30" t="n">
        <v>0</v>
      </c>
      <c r="F30" t="inlineStr">
        <is>
          <t>MENSAL</t>
        </is>
      </c>
      <c r="G30" s="140" t="n">
        <v>45107</v>
      </c>
      <c r="H30" t="n">
        <v>45107</v>
      </c>
      <c r="I30" s="334" t="inlineStr">
        <is>
          <t>004/004</t>
        </is>
      </c>
      <c r="J30" t="inlineStr">
        <is>
          <t>CARTEIRA</t>
        </is>
      </c>
      <c r="K30" t="inlineStr">
        <is>
          <t>CONTRATO</t>
        </is>
      </c>
      <c r="L30" s="331" t="n">
        <v>1110</v>
      </c>
      <c r="M30" s="165">
        <f>DATE(YEAR(G30),MONTH(G30),1)</f>
        <v/>
      </c>
      <c r="N30" s="155">
        <f>IF(G30&gt;$L$3,"Futuro","Atraso")</f>
        <v/>
      </c>
      <c r="O30">
        <f>12*(YEAR(G30)-YEAR($L$3))+(MONTH(G30)-MONTH($L$3))</f>
        <v/>
      </c>
      <c r="P30" s="331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inlineStr">
        <is>
          <t>13BOSQUE DAS CEREJEIRAS</t>
        </is>
      </c>
      <c r="B31" t="inlineStr">
        <is>
          <t>ALEX SANDRO DA SILVA MEDEIROS</t>
        </is>
      </c>
      <c r="C31" t="n">
        <v>1</v>
      </c>
      <c r="D31" t="inlineStr">
        <is>
          <t>INCC-FGV</t>
        </is>
      </c>
      <c r="E31" t="n">
        <v>0</v>
      </c>
      <c r="F31" t="inlineStr">
        <is>
          <t>MENSAL</t>
        </is>
      </c>
      <c r="G31" s="140" t="n">
        <v>45107</v>
      </c>
      <c r="H31" t="n">
        <v>45107</v>
      </c>
      <c r="I31" s="334" t="inlineStr">
        <is>
          <t>004/010</t>
        </is>
      </c>
      <c r="J31" t="inlineStr">
        <is>
          <t>CARTEIRA</t>
        </is>
      </c>
      <c r="K31" t="inlineStr">
        <is>
          <t>CONTRATO</t>
        </is>
      </c>
      <c r="L31" s="331" t="n">
        <v>612.77</v>
      </c>
      <c r="M31" s="165">
        <f>DATE(YEAR(G31),MONTH(G31),1)</f>
        <v/>
      </c>
      <c r="N31" s="155">
        <f>IF(G31&gt;$L$3,"Futuro","Atraso")</f>
        <v/>
      </c>
      <c r="O31">
        <f>12*(YEAR(G31)-YEAR($L$3))+(MONTH(G31)-MONTH($L$3))</f>
        <v/>
      </c>
      <c r="P31" s="331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inlineStr">
        <is>
          <t>163BOSQUE DAS CEREJEIRAS</t>
        </is>
      </c>
      <c r="B32" t="inlineStr">
        <is>
          <t>CAMILA RODRIGUES SOUZA</t>
        </is>
      </c>
      <c r="C32" t="n">
        <v>1</v>
      </c>
      <c r="D32" t="inlineStr">
        <is>
          <t>INCC-FGV</t>
        </is>
      </c>
      <c r="E32" t="n">
        <v>0</v>
      </c>
      <c r="F32" t="inlineStr">
        <is>
          <t>MENSAL</t>
        </is>
      </c>
      <c r="G32" s="140" t="n">
        <v>45117</v>
      </c>
      <c r="H32" t="n">
        <v>45117</v>
      </c>
      <c r="I32" s="334" t="inlineStr">
        <is>
          <t>003/009</t>
        </is>
      </c>
      <c r="J32" t="inlineStr">
        <is>
          <t>CARTEIRA</t>
        </is>
      </c>
      <c r="K32" t="inlineStr">
        <is>
          <t>CONTRATO</t>
        </is>
      </c>
      <c r="L32" s="331" t="n">
        <v>701.13</v>
      </c>
      <c r="M32" s="165">
        <f>DATE(YEAR(G32),MONTH(G32),1)</f>
        <v/>
      </c>
      <c r="N32" s="155">
        <f>IF(G32&gt;$L$3,"Futuro","Atraso")</f>
        <v/>
      </c>
      <c r="O32">
        <f>12*(YEAR(G32)-YEAR($L$3))+(MONTH(G32)-MONTH($L$3))</f>
        <v/>
      </c>
      <c r="P32" s="331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inlineStr">
        <is>
          <t>195BOSQUE DAS CEREJEIRAS</t>
        </is>
      </c>
      <c r="B33" t="inlineStr">
        <is>
          <t>ADEMIR ALVES JUSTINO JUNIOR</t>
        </is>
      </c>
      <c r="C33" t="n">
        <v>1</v>
      </c>
      <c r="D33" t="inlineStr">
        <is>
          <t>INCC-FGV</t>
        </is>
      </c>
      <c r="E33" t="n">
        <v>0</v>
      </c>
      <c r="F33" t="inlineStr">
        <is>
          <t>MENSAL</t>
        </is>
      </c>
      <c r="G33" s="140" t="n">
        <v>45122</v>
      </c>
      <c r="H33" t="n">
        <v>45122</v>
      </c>
      <c r="I33" s="334" t="inlineStr">
        <is>
          <t>012/012</t>
        </is>
      </c>
      <c r="J33" t="inlineStr">
        <is>
          <t>CARTEIRA</t>
        </is>
      </c>
      <c r="K33" t="inlineStr">
        <is>
          <t>CONTRATO</t>
        </is>
      </c>
      <c r="L33" s="331" t="n">
        <v>2226.63</v>
      </c>
      <c r="M33" s="165">
        <f>DATE(YEAR(G33),MONTH(G33),1)</f>
        <v/>
      </c>
      <c r="N33" s="155">
        <f>IF(G33&gt;$L$3,"Futuro","Atraso")</f>
        <v/>
      </c>
      <c r="O33">
        <f>12*(YEAR(G33)-YEAR($L$3))+(MONTH(G33)-MONTH($L$3))</f>
        <v/>
      </c>
      <c r="P33" s="331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inlineStr">
        <is>
          <t>194BOSQUE DAS CEREJEIRAS</t>
        </is>
      </c>
      <c r="B34" t="inlineStr">
        <is>
          <t>JHEFERSON ALEF DA SILVA</t>
        </is>
      </c>
      <c r="C34" t="n">
        <v>1</v>
      </c>
      <c r="D34" t="inlineStr">
        <is>
          <t>INCC-FGV</t>
        </is>
      </c>
      <c r="E34" t="n">
        <v>0</v>
      </c>
      <c r="F34" t="inlineStr">
        <is>
          <t>MENSAL</t>
        </is>
      </c>
      <c r="G34" s="140" t="n">
        <v>45137</v>
      </c>
      <c r="H34" t="n">
        <v>45137</v>
      </c>
      <c r="I34" s="334" t="inlineStr">
        <is>
          <t>005/009</t>
        </is>
      </c>
      <c r="J34" t="inlineStr">
        <is>
          <t>CARTEIRA</t>
        </is>
      </c>
      <c r="K34" t="inlineStr">
        <is>
          <t>CONTRATO</t>
        </is>
      </c>
      <c r="L34" s="331" t="n">
        <v>3073.36</v>
      </c>
      <c r="M34" s="165">
        <f>DATE(YEAR(G34),MONTH(G34),1)</f>
        <v/>
      </c>
      <c r="N34" s="155">
        <f>IF(G34&gt;$L$3,"Futuro","Atraso")</f>
        <v/>
      </c>
      <c r="O34">
        <f>12*(YEAR(G34)-YEAR($L$3))+(MONTH(G34)-MONTH($L$3))</f>
        <v/>
      </c>
      <c r="P34" s="331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inlineStr">
        <is>
          <t>43BOSQUE DAS CEREJEIRAS</t>
        </is>
      </c>
      <c r="B35" t="inlineStr">
        <is>
          <t>TAMIRES SILVA NUNES DE OLIVEIRA</t>
        </is>
      </c>
      <c r="C35" t="n">
        <v>1</v>
      </c>
      <c r="D35" t="inlineStr">
        <is>
          <t>INCC-FGV</t>
        </is>
      </c>
      <c r="E35" t="n">
        <v>0</v>
      </c>
      <c r="F35" t="inlineStr">
        <is>
          <t>MENSAL</t>
        </is>
      </c>
      <c r="G35" s="140" t="n">
        <v>45137</v>
      </c>
      <c r="H35" t="n">
        <v>45137</v>
      </c>
      <c r="I35" s="334" t="inlineStr">
        <is>
          <t>004/012</t>
        </is>
      </c>
      <c r="J35" t="inlineStr">
        <is>
          <t>CARTEIRA</t>
        </is>
      </c>
      <c r="K35" t="inlineStr">
        <is>
          <t>CONTRATO</t>
        </is>
      </c>
      <c r="L35" s="331" t="n">
        <v>3441.74</v>
      </c>
      <c r="M35" s="165">
        <f>DATE(YEAR(G35),MONTH(G35),1)</f>
        <v/>
      </c>
      <c r="N35" s="155">
        <f>IF(G35&gt;$L$3,"Futuro","Atraso")</f>
        <v/>
      </c>
      <c r="O35">
        <f>12*(YEAR(G35)-YEAR($L$3))+(MONTH(G35)-MONTH($L$3))</f>
        <v/>
      </c>
      <c r="P35" s="331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inlineStr">
        <is>
          <t>13BOSQUE DAS CEREJEIRAS</t>
        </is>
      </c>
      <c r="B36" t="inlineStr">
        <is>
          <t>ALEX SANDRO DA SILVA MEDEIROS</t>
        </is>
      </c>
      <c r="C36" t="n">
        <v>1</v>
      </c>
      <c r="D36" t="inlineStr">
        <is>
          <t>INCC-FGV</t>
        </is>
      </c>
      <c r="E36" t="n">
        <v>0</v>
      </c>
      <c r="F36" t="inlineStr">
        <is>
          <t>MENSAL</t>
        </is>
      </c>
      <c r="G36" s="140" t="n">
        <v>45137</v>
      </c>
      <c r="H36" t="n">
        <v>45137</v>
      </c>
      <c r="I36" s="334" t="inlineStr">
        <is>
          <t>005/010</t>
        </is>
      </c>
      <c r="J36" t="inlineStr">
        <is>
          <t>CARTEIRA</t>
        </is>
      </c>
      <c r="K36" t="inlineStr">
        <is>
          <t>CONTRATO</t>
        </is>
      </c>
      <c r="L36" s="331" t="n">
        <v>606.9400000000001</v>
      </c>
      <c r="M36" s="165">
        <f>DATE(YEAR(G36),MONTH(G36),1)</f>
        <v/>
      </c>
      <c r="N36" s="155">
        <f>IF(G36&gt;$L$3,"Futuro","Atraso")</f>
        <v/>
      </c>
      <c r="O36">
        <f>12*(YEAR(G36)-YEAR($L$3))+(MONTH(G36)-MONTH($L$3))</f>
        <v/>
      </c>
      <c r="P36" s="331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inlineStr">
        <is>
          <t>143BOSQUE DAS CEREJEIRAS</t>
        </is>
      </c>
      <c r="B37" t="inlineStr">
        <is>
          <t>WEBERSON RODRIGO RIBEIRO</t>
        </is>
      </c>
      <c r="C37" t="n">
        <v>1</v>
      </c>
      <c r="D37" t="inlineStr">
        <is>
          <t>INCC-FGV</t>
        </is>
      </c>
      <c r="E37" t="n">
        <v>0</v>
      </c>
      <c r="F37" t="inlineStr">
        <is>
          <t>MENSAL</t>
        </is>
      </c>
      <c r="G37" s="140" t="n">
        <v>45143</v>
      </c>
      <c r="H37" t="n">
        <v>45143</v>
      </c>
      <c r="I37" s="334" t="inlineStr">
        <is>
          <t>007/011</t>
        </is>
      </c>
      <c r="J37" t="inlineStr">
        <is>
          <t>CARTEIRA</t>
        </is>
      </c>
      <c r="K37" t="inlineStr">
        <is>
          <t>CONTRATO</t>
        </is>
      </c>
      <c r="L37" s="331" t="n">
        <v>1076.85</v>
      </c>
      <c r="M37" s="165">
        <f>DATE(YEAR(G37),MONTH(G37),1)</f>
        <v/>
      </c>
      <c r="N37" s="155">
        <f>IF(G37&gt;$L$3,"Futuro","Atraso")</f>
        <v/>
      </c>
      <c r="O37">
        <f>12*(YEAR(G37)-YEAR($L$3))+(MONTH(G37)-MONTH($L$3))</f>
        <v/>
      </c>
      <c r="P37" s="331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inlineStr">
        <is>
          <t>163BOSQUE DAS CEREJEIRAS</t>
        </is>
      </c>
      <c r="B38" t="inlineStr">
        <is>
          <t>CAMILA RODRIGUES SOUZA</t>
        </is>
      </c>
      <c r="C38" t="n">
        <v>1</v>
      </c>
      <c r="D38" t="inlineStr">
        <is>
          <t>INCC-FGV</t>
        </is>
      </c>
      <c r="E38" t="n">
        <v>0</v>
      </c>
      <c r="F38" t="inlineStr">
        <is>
          <t>MENSAL</t>
        </is>
      </c>
      <c r="G38" s="140" t="n">
        <v>45148</v>
      </c>
      <c r="H38" t="n">
        <v>45148</v>
      </c>
      <c r="I38" s="334" t="inlineStr">
        <is>
          <t>004/009</t>
        </is>
      </c>
      <c r="J38" t="inlineStr">
        <is>
          <t>CARTEIRA</t>
        </is>
      </c>
      <c r="K38" t="inlineStr">
        <is>
          <t>CONTRATO</t>
        </is>
      </c>
      <c r="L38" s="331" t="n">
        <v>694.21</v>
      </c>
      <c r="M38" s="165">
        <f>DATE(YEAR(G38),MONTH(G38),1)</f>
        <v/>
      </c>
      <c r="N38" s="155">
        <f>IF(G38&gt;$L$3,"Futuro","Atraso")</f>
        <v/>
      </c>
      <c r="O38">
        <f>12*(YEAR(G38)-YEAR($L$3))+(MONTH(G38)-MONTH($L$3))</f>
        <v/>
      </c>
      <c r="P38" s="331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inlineStr">
        <is>
          <t>162BOSQUE DAS CEREJEIRAS</t>
        </is>
      </c>
      <c r="B39" t="inlineStr">
        <is>
          <t>WAGNER HORACIO</t>
        </is>
      </c>
      <c r="C39" t="n">
        <v>1</v>
      </c>
      <c r="D39" t="inlineStr">
        <is>
          <t>INCC-FGV</t>
        </is>
      </c>
      <c r="E39" t="n">
        <v>0</v>
      </c>
      <c r="F39" t="inlineStr">
        <is>
          <t>MENSAL</t>
        </is>
      </c>
      <c r="G39" s="140" t="n">
        <v>45153</v>
      </c>
      <c r="H39" t="n">
        <v>45153</v>
      </c>
      <c r="I39" s="334" t="inlineStr">
        <is>
          <t>018/018</t>
        </is>
      </c>
      <c r="J39" t="inlineStr">
        <is>
          <t>CARTEIRA</t>
        </is>
      </c>
      <c r="K39" t="inlineStr">
        <is>
          <t>CONTRATO</t>
        </is>
      </c>
      <c r="L39" s="331" t="n">
        <v>2663.22</v>
      </c>
      <c r="M39" s="165">
        <f>DATE(YEAR(G39),MONTH(G39),1)</f>
        <v/>
      </c>
      <c r="N39" s="155">
        <f>IF(G39&gt;$L$3,"Futuro","Atraso")</f>
        <v/>
      </c>
      <c r="O39">
        <f>12*(YEAR(G39)-YEAR($L$3))+(MONTH(G39)-MONTH($L$3))</f>
        <v/>
      </c>
      <c r="P39" s="331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inlineStr">
        <is>
          <t>96BOSQUE DAS CEREJEIRAS</t>
        </is>
      </c>
      <c r="B40" t="inlineStr">
        <is>
          <t>FABIANA ALVES SANTOS PEREIRA</t>
        </is>
      </c>
      <c r="C40" t="n">
        <v>1</v>
      </c>
      <c r="D40" t="inlineStr">
        <is>
          <t>INCC-FGV</t>
        </is>
      </c>
      <c r="E40" t="n">
        <v>0</v>
      </c>
      <c r="F40" t="inlineStr">
        <is>
          <t>MENSAL</t>
        </is>
      </c>
      <c r="G40" s="140" t="n">
        <v>45168</v>
      </c>
      <c r="H40" t="n">
        <v>45168</v>
      </c>
      <c r="I40" s="334" t="inlineStr">
        <is>
          <t>006/010</t>
        </is>
      </c>
      <c r="J40" t="inlineStr">
        <is>
          <t>CARTEIRA</t>
        </is>
      </c>
      <c r="K40" t="inlineStr">
        <is>
          <t>CONTRATO</t>
        </is>
      </c>
      <c r="L40" s="331" t="n">
        <v>640.62</v>
      </c>
      <c r="M40" s="165">
        <f>DATE(YEAR(G40),MONTH(G40),1)</f>
        <v/>
      </c>
      <c r="N40" s="155">
        <f>IF(G40&gt;$L$3,"Futuro","Atraso")</f>
        <v/>
      </c>
      <c r="O40">
        <f>12*(YEAR(G40)-YEAR($L$3))+(MONTH(G40)-MONTH($L$3))</f>
        <v/>
      </c>
      <c r="P40" s="331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inlineStr">
        <is>
          <t>194BOSQUE DAS CEREJEIRAS</t>
        </is>
      </c>
      <c r="B41" t="inlineStr">
        <is>
          <t>JHEFERSON ALEF DA SILVA</t>
        </is>
      </c>
      <c r="C41" t="n">
        <v>1</v>
      </c>
      <c r="D41" t="inlineStr">
        <is>
          <t>INCC-FGV</t>
        </is>
      </c>
      <c r="E41" t="n">
        <v>0</v>
      </c>
      <c r="F41" t="inlineStr">
        <is>
          <t>MENSAL</t>
        </is>
      </c>
      <c r="G41" s="140" t="n">
        <v>45168</v>
      </c>
      <c r="H41" t="n">
        <v>45168</v>
      </c>
      <c r="I41" s="334" t="inlineStr">
        <is>
          <t>006/009</t>
        </is>
      </c>
      <c r="J41" t="inlineStr">
        <is>
          <t>CARTEIRA</t>
        </is>
      </c>
      <c r="K41" t="inlineStr">
        <is>
          <t>CONTRATO</t>
        </is>
      </c>
      <c r="L41" s="331" t="n">
        <v>3042.85</v>
      </c>
      <c r="M41" s="165">
        <f>DATE(YEAR(G41),MONTH(G41),1)</f>
        <v/>
      </c>
      <c r="N41" s="155">
        <f>IF(G41&gt;$L$3,"Futuro","Atraso")</f>
        <v/>
      </c>
      <c r="O41">
        <f>12*(YEAR(G41)-YEAR($L$3))+(MONTH(G41)-MONTH($L$3))</f>
        <v/>
      </c>
      <c r="P41" s="331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inlineStr">
        <is>
          <t>43BOSQUE DAS CEREJEIRAS</t>
        </is>
      </c>
      <c r="B42" t="inlineStr">
        <is>
          <t>TAMIRES SILVA NUNES DE OLIVEIRA</t>
        </is>
      </c>
      <c r="C42" t="n">
        <v>1</v>
      </c>
      <c r="D42" t="inlineStr">
        <is>
          <t>INCC-FGV</t>
        </is>
      </c>
      <c r="E42" t="n">
        <v>0</v>
      </c>
      <c r="F42" t="inlineStr">
        <is>
          <t>MENSAL</t>
        </is>
      </c>
      <c r="G42" s="140" t="n">
        <v>45168</v>
      </c>
      <c r="H42" t="n">
        <v>45168</v>
      </c>
      <c r="I42" s="334" t="inlineStr">
        <is>
          <t>005/012</t>
        </is>
      </c>
      <c r="J42" t="inlineStr">
        <is>
          <t>CARTEIRA</t>
        </is>
      </c>
      <c r="K42" t="inlineStr">
        <is>
          <t>CONTRATO</t>
        </is>
      </c>
      <c r="L42" s="331" t="n">
        <v>3407.58</v>
      </c>
      <c r="M42" s="165">
        <f>DATE(YEAR(G42),MONTH(G42),1)</f>
        <v/>
      </c>
      <c r="N42" s="155">
        <f>IF(G42&gt;$L$3,"Futuro","Atraso")</f>
        <v/>
      </c>
      <c r="O42">
        <f>12*(YEAR(G42)-YEAR($L$3))+(MONTH(G42)-MONTH($L$3))</f>
        <v/>
      </c>
      <c r="P42" s="331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inlineStr">
        <is>
          <t>13BOSQUE DAS CEREJEIRAS</t>
        </is>
      </c>
      <c r="B43" t="inlineStr">
        <is>
          <t>ALEX SANDRO DA SILVA MEDEIROS</t>
        </is>
      </c>
      <c r="C43" t="n">
        <v>1</v>
      </c>
      <c r="D43" t="inlineStr">
        <is>
          <t>INCC-FGV</t>
        </is>
      </c>
      <c r="E43" t="n">
        <v>0</v>
      </c>
      <c r="F43" t="inlineStr">
        <is>
          <t>MENSAL</t>
        </is>
      </c>
      <c r="G43" s="140" t="n">
        <v>45168</v>
      </c>
      <c r="H43" t="n">
        <v>45168</v>
      </c>
      <c r="I43" s="334" t="inlineStr">
        <is>
          <t>006/010</t>
        </is>
      </c>
      <c r="J43" t="inlineStr">
        <is>
          <t>CARTEIRA</t>
        </is>
      </c>
      <c r="K43" t="inlineStr">
        <is>
          <t>CONTRATO</t>
        </is>
      </c>
      <c r="L43" s="331" t="n">
        <v>600.92</v>
      </c>
      <c r="M43" s="165">
        <f>DATE(YEAR(G43),MONTH(G43),1)</f>
        <v/>
      </c>
      <c r="N43" s="155">
        <f>IF(G43&gt;$L$3,"Futuro","Atraso")</f>
        <v/>
      </c>
      <c r="O43">
        <f>12*(YEAR(G43)-YEAR($L$3))+(MONTH(G43)-MONTH($L$3))</f>
        <v/>
      </c>
      <c r="P43" s="331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inlineStr">
        <is>
          <t>143BOSQUE DAS CEREJEIRAS</t>
        </is>
      </c>
      <c r="B44" t="inlineStr">
        <is>
          <t>WEBERSON RODRIGO RIBEIRO</t>
        </is>
      </c>
      <c r="C44" t="n">
        <v>1</v>
      </c>
      <c r="D44" t="inlineStr">
        <is>
          <t>INCC-FGV</t>
        </is>
      </c>
      <c r="E44" t="n">
        <v>0</v>
      </c>
      <c r="F44" t="inlineStr">
        <is>
          <t>MENSAL</t>
        </is>
      </c>
      <c r="G44" s="140" t="n">
        <v>45174</v>
      </c>
      <c r="H44" t="n">
        <v>45174</v>
      </c>
      <c r="I44" s="334" t="inlineStr">
        <is>
          <t>008/011</t>
        </is>
      </c>
      <c r="J44" t="inlineStr">
        <is>
          <t>CARTEIRA</t>
        </is>
      </c>
      <c r="K44" t="inlineStr">
        <is>
          <t>CONTRATO</t>
        </is>
      </c>
      <c r="L44" s="331" t="n">
        <v>1066.14</v>
      </c>
      <c r="M44" s="165">
        <f>DATE(YEAR(G44),MONTH(G44),1)</f>
        <v/>
      </c>
      <c r="N44" s="155">
        <f>IF(G44&gt;$L$3,"Futuro","Atraso")</f>
        <v/>
      </c>
      <c r="O44">
        <f>12*(YEAR(G44)-YEAR($L$3))+(MONTH(G44)-MONTH($L$3))</f>
        <v/>
      </c>
      <c r="P44" s="331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inlineStr">
        <is>
          <t>163BOSQUE DAS CEREJEIRAS</t>
        </is>
      </c>
      <c r="B45" t="inlineStr">
        <is>
          <t>CAMILA RODRIGUES SOUZA</t>
        </is>
      </c>
      <c r="C45" t="n">
        <v>1</v>
      </c>
      <c r="D45" t="inlineStr">
        <is>
          <t>INCC-FGV</t>
        </is>
      </c>
      <c r="E45" t="n">
        <v>0</v>
      </c>
      <c r="F45" t="inlineStr">
        <is>
          <t>MENSAL</t>
        </is>
      </c>
      <c r="G45" s="140" t="n">
        <v>45179</v>
      </c>
      <c r="H45" t="n">
        <v>45179</v>
      </c>
      <c r="I45" s="334" t="inlineStr">
        <is>
          <t>005/009</t>
        </is>
      </c>
      <c r="J45" t="inlineStr">
        <is>
          <t>CARTEIRA</t>
        </is>
      </c>
      <c r="K45" t="inlineStr">
        <is>
          <t>CONTRATO</t>
        </is>
      </c>
      <c r="L45" s="331" t="n">
        <v>687.29</v>
      </c>
      <c r="M45" s="165">
        <f>DATE(YEAR(G45),MONTH(G45),1)</f>
        <v/>
      </c>
      <c r="N45" s="155">
        <f>IF(G45&gt;$L$3,"Futuro","Atraso")</f>
        <v/>
      </c>
      <c r="O45">
        <f>12*(YEAR(G45)-YEAR($L$3))+(MONTH(G45)-MONTH($L$3))</f>
        <v/>
      </c>
      <c r="P45" s="331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inlineStr">
        <is>
          <t>197BOSQUE DAS CEREJEIRAS</t>
        </is>
      </c>
      <c r="B46" t="inlineStr">
        <is>
          <t>WESLEY ARAUJO TEIXEIRA DA SILVA</t>
        </is>
      </c>
      <c r="C46" t="n">
        <v>1</v>
      </c>
      <c r="D46" t="inlineStr">
        <is>
          <t>INCC-FGV</t>
        </is>
      </c>
      <c r="E46" t="n">
        <v>0</v>
      </c>
      <c r="F46" t="inlineStr">
        <is>
          <t>MENSAL</t>
        </is>
      </c>
      <c r="G46" s="140" t="n">
        <v>45189</v>
      </c>
      <c r="H46" t="n">
        <v>45189</v>
      </c>
      <c r="I46" s="334" t="inlineStr">
        <is>
          <t>004/012</t>
        </is>
      </c>
      <c r="J46" t="inlineStr">
        <is>
          <t>CARTEIRA</t>
        </is>
      </c>
      <c r="K46" t="inlineStr">
        <is>
          <t>CONTRATO</t>
        </is>
      </c>
      <c r="L46" s="331" t="n">
        <v>1566.6</v>
      </c>
      <c r="M46" s="165">
        <f>DATE(YEAR(G46),MONTH(G46),1)</f>
        <v/>
      </c>
      <c r="N46" s="155">
        <f>IF(G46&gt;$L$3,"Futuro","Atraso")</f>
        <v/>
      </c>
      <c r="O46">
        <f>12*(YEAR(G46)-YEAR($L$3))+(MONTH(G46)-MONTH($L$3))</f>
        <v/>
      </c>
      <c r="P46" s="331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inlineStr">
        <is>
          <t>56BOSQUE DAS CEREJEIRAS</t>
        </is>
      </c>
      <c r="B47" t="inlineStr">
        <is>
          <t>CLEBER HENRIQUE FAGUNDES DE SOUZA</t>
        </is>
      </c>
      <c r="C47" t="n">
        <v>1</v>
      </c>
      <c r="D47" t="inlineStr">
        <is>
          <t>INCC-FGV</t>
        </is>
      </c>
      <c r="E47" t="n">
        <v>0</v>
      </c>
      <c r="F47" t="inlineStr">
        <is>
          <t>MENSAL</t>
        </is>
      </c>
      <c r="G47" s="140" t="n">
        <v>45189</v>
      </c>
      <c r="H47" t="n">
        <v>45189</v>
      </c>
      <c r="I47" s="334" t="inlineStr">
        <is>
          <t>006/008</t>
        </is>
      </c>
      <c r="J47" t="inlineStr">
        <is>
          <t>CARTEIRA</t>
        </is>
      </c>
      <c r="K47" t="inlineStr">
        <is>
          <t>CONTRATO</t>
        </is>
      </c>
      <c r="L47" s="331" t="n">
        <v>767.6900000000001</v>
      </c>
      <c r="M47" s="165">
        <f>DATE(YEAR(G47),MONTH(G47),1)</f>
        <v/>
      </c>
      <c r="N47" s="155">
        <f>IF(G47&gt;$L$3,"Futuro","Atraso")</f>
        <v/>
      </c>
      <c r="O47">
        <f>12*(YEAR(G47)-YEAR($L$3))+(MONTH(G47)-MONTH($L$3))</f>
        <v/>
      </c>
      <c r="P47" s="331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inlineStr">
        <is>
          <t>63BOSQUE DAS CEREJEIRAS</t>
        </is>
      </c>
      <c r="B48" t="inlineStr">
        <is>
          <t>RAPHAEL FERREIRA GONCALVES</t>
        </is>
      </c>
      <c r="C48" t="n">
        <v>1</v>
      </c>
      <c r="D48" t="inlineStr">
        <is>
          <t>INCC-FGV</t>
        </is>
      </c>
      <c r="E48" t="n">
        <v>0</v>
      </c>
      <c r="F48" t="inlineStr">
        <is>
          <t>MENSAL</t>
        </is>
      </c>
      <c r="G48" s="140" t="n">
        <v>45194</v>
      </c>
      <c r="H48" t="n">
        <v>45194</v>
      </c>
      <c r="I48" s="334" t="inlineStr">
        <is>
          <t>002/010</t>
        </is>
      </c>
      <c r="J48" t="inlineStr">
        <is>
          <t>CARTEIRA</t>
        </is>
      </c>
      <c r="K48" t="inlineStr">
        <is>
          <t>CONTRATO</t>
        </is>
      </c>
      <c r="L48" s="331" t="n">
        <v>886.08</v>
      </c>
      <c r="M48" s="165">
        <f>DATE(YEAR(G48),MONTH(G48),1)</f>
        <v/>
      </c>
      <c r="N48" s="155">
        <f>IF(G48&gt;$L$3,"Futuro","Atraso")</f>
        <v/>
      </c>
      <c r="O48">
        <f>12*(YEAR(G48)-YEAR($L$3))+(MONTH(G48)-MONTH($L$3))</f>
        <v/>
      </c>
      <c r="P48" s="331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inlineStr">
        <is>
          <t>96BOSQUE DAS CEREJEIRAS</t>
        </is>
      </c>
      <c r="B49" t="inlineStr">
        <is>
          <t>FABIANA ALVES SANTOS PEREIRA</t>
        </is>
      </c>
      <c r="C49" t="n">
        <v>1</v>
      </c>
      <c r="D49" t="inlineStr">
        <is>
          <t>INCC-FGV</t>
        </is>
      </c>
      <c r="E49" t="n">
        <v>0</v>
      </c>
      <c r="F49" t="inlineStr">
        <is>
          <t>MENSAL</t>
        </is>
      </c>
      <c r="G49" s="140" t="n">
        <v>45199</v>
      </c>
      <c r="H49" t="n">
        <v>45199</v>
      </c>
      <c r="I49" s="334" t="inlineStr">
        <is>
          <t>007/010</t>
        </is>
      </c>
      <c r="J49" t="inlineStr">
        <is>
          <t>CARTEIRA</t>
        </is>
      </c>
      <c r="K49" t="inlineStr">
        <is>
          <t>CONTRATO</t>
        </is>
      </c>
      <c r="L49" s="331" t="n">
        <v>621.5600000000001</v>
      </c>
      <c r="M49" s="165">
        <f>DATE(YEAR(G49),MONTH(G49),1)</f>
        <v/>
      </c>
      <c r="N49" s="155">
        <f>IF(G49&gt;$L$3,"Futuro","Atraso")</f>
        <v/>
      </c>
      <c r="O49">
        <f>12*(YEAR(G49)-YEAR($L$3))+(MONTH(G49)-MONTH($L$3))</f>
        <v/>
      </c>
      <c r="P49" s="331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inlineStr">
        <is>
          <t>194BOSQUE DAS CEREJEIRAS</t>
        </is>
      </c>
      <c r="B50" t="inlineStr">
        <is>
          <t>JHEFERSON ALEF DA SILVA</t>
        </is>
      </c>
      <c r="C50" t="n">
        <v>1</v>
      </c>
      <c r="D50" t="inlineStr">
        <is>
          <t>INCC-FGV</t>
        </is>
      </c>
      <c r="E50" t="n">
        <v>0</v>
      </c>
      <c r="F50" t="inlineStr">
        <is>
          <t>MENSAL</t>
        </is>
      </c>
      <c r="G50" s="140" t="n">
        <v>45199</v>
      </c>
      <c r="H50" t="n">
        <v>45199</v>
      </c>
      <c r="I50" s="334" t="inlineStr">
        <is>
          <t>007/009</t>
        </is>
      </c>
      <c r="J50" t="inlineStr">
        <is>
          <t>CARTEIRA</t>
        </is>
      </c>
      <c r="K50" t="inlineStr">
        <is>
          <t>CONTRATO</t>
        </is>
      </c>
      <c r="L50" s="331" t="n">
        <v>2952.31</v>
      </c>
      <c r="M50" s="165">
        <f>DATE(YEAR(G50),MONTH(G50),1)</f>
        <v/>
      </c>
      <c r="N50" s="155">
        <f>IF(G50&gt;$L$3,"Futuro","Atraso")</f>
        <v/>
      </c>
      <c r="O50">
        <f>12*(YEAR(G50)-YEAR($L$3))+(MONTH(G50)-MONTH($L$3))</f>
        <v/>
      </c>
      <c r="P50" s="331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inlineStr">
        <is>
          <t>43BOSQUE DAS CEREJEIRAS</t>
        </is>
      </c>
      <c r="B51" t="inlineStr">
        <is>
          <t>TAMIRES SILVA NUNES DE OLIVEIRA</t>
        </is>
      </c>
      <c r="C51" t="n">
        <v>1</v>
      </c>
      <c r="D51" t="inlineStr">
        <is>
          <t>INCC-FGV</t>
        </is>
      </c>
      <c r="E51" t="n">
        <v>0</v>
      </c>
      <c r="F51" t="inlineStr">
        <is>
          <t>MENSAL</t>
        </is>
      </c>
      <c r="G51" s="140" t="n">
        <v>45199</v>
      </c>
      <c r="H51" t="n">
        <v>45199</v>
      </c>
      <c r="I51" s="334" t="inlineStr">
        <is>
          <t>006/012</t>
        </is>
      </c>
      <c r="J51" t="inlineStr">
        <is>
          <t>CARTEIRA</t>
        </is>
      </c>
      <c r="K51" t="inlineStr">
        <is>
          <t>CONTRATO</t>
        </is>
      </c>
      <c r="L51" s="331" t="n">
        <v>3306.19</v>
      </c>
      <c r="M51" s="165">
        <f>DATE(YEAR(G51),MONTH(G51),1)</f>
        <v/>
      </c>
      <c r="N51" s="155">
        <f>IF(G51&gt;$L$3,"Futuro","Atraso")</f>
        <v/>
      </c>
      <c r="O51">
        <f>12*(YEAR(G51)-YEAR($L$3))+(MONTH(G51)-MONTH($L$3))</f>
        <v/>
      </c>
      <c r="P51" s="331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inlineStr">
        <is>
          <t>15BOSQUE DAS CEREJEIRAS</t>
        </is>
      </c>
      <c r="B52" t="inlineStr">
        <is>
          <t>EDVANDO GOMES ALMEIDA</t>
        </is>
      </c>
      <c r="C52" t="n">
        <v>1</v>
      </c>
      <c r="D52" t="inlineStr">
        <is>
          <t>INCC-FGV</t>
        </is>
      </c>
      <c r="E52" t="n">
        <v>0</v>
      </c>
      <c r="F52" t="inlineStr">
        <is>
          <t>MENSAL</t>
        </is>
      </c>
      <c r="G52" s="140" t="n">
        <v>45199</v>
      </c>
      <c r="H52" t="n">
        <v>45199</v>
      </c>
      <c r="I52" s="334" t="inlineStr">
        <is>
          <t>007/010</t>
        </is>
      </c>
      <c r="J52" t="inlineStr">
        <is>
          <t>CARTEIRA</t>
        </is>
      </c>
      <c r="K52" t="inlineStr">
        <is>
          <t>CONTRATO</t>
        </is>
      </c>
      <c r="L52" s="331" t="n">
        <v>461.61</v>
      </c>
      <c r="M52" s="165">
        <f>DATE(YEAR(G52),MONTH(G52),1)</f>
        <v/>
      </c>
      <c r="N52" s="155">
        <f>IF(G52&gt;$L$3,"Futuro","Atraso")</f>
        <v/>
      </c>
      <c r="O52">
        <f>12*(YEAR(G52)-YEAR($L$3))+(MONTH(G52)-MONTH($L$3))</f>
        <v/>
      </c>
      <c r="P52" s="331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inlineStr">
        <is>
          <t>13BOSQUE DAS CEREJEIRAS</t>
        </is>
      </c>
      <c r="B53" t="inlineStr">
        <is>
          <t>ALEX SANDRO DA SILVA MEDEIROS</t>
        </is>
      </c>
      <c r="C53" t="n">
        <v>1</v>
      </c>
      <c r="D53" t="inlineStr">
        <is>
          <t>INCC-FGV</t>
        </is>
      </c>
      <c r="E53" t="n">
        <v>0</v>
      </c>
      <c r="F53" t="inlineStr">
        <is>
          <t>MENSAL</t>
        </is>
      </c>
      <c r="G53" s="140" t="n">
        <v>45199</v>
      </c>
      <c r="H53" t="n">
        <v>45199</v>
      </c>
      <c r="I53" s="334" t="inlineStr">
        <is>
          <t>007/010</t>
        </is>
      </c>
      <c r="J53" t="inlineStr">
        <is>
          <t>CARTEIRA</t>
        </is>
      </c>
      <c r="K53" t="inlineStr">
        <is>
          <t>CONTRATO</t>
        </is>
      </c>
      <c r="L53" s="331" t="n">
        <v>583.04</v>
      </c>
      <c r="M53" s="165">
        <f>DATE(YEAR(G53),MONTH(G53),1)</f>
        <v/>
      </c>
      <c r="N53" s="155">
        <f>IF(G53&gt;$L$3,"Futuro","Atraso")</f>
        <v/>
      </c>
      <c r="O53">
        <f>12*(YEAR(G53)-YEAR($L$3))+(MONTH(G53)-MONTH($L$3))</f>
        <v/>
      </c>
      <c r="P53" s="331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inlineStr">
        <is>
          <t>71BOSQUE DAS CEREJEIRAS</t>
        </is>
      </c>
      <c r="B54" t="inlineStr">
        <is>
          <t>GABRIELA DE ALMEIDA AGOSTINHO</t>
        </is>
      </c>
      <c r="C54" t="n">
        <v>1</v>
      </c>
      <c r="D54" t="inlineStr">
        <is>
          <t>INCC-FGV</t>
        </is>
      </c>
      <c r="E54" t="n">
        <v>0</v>
      </c>
      <c r="F54" t="inlineStr">
        <is>
          <t>MENSAL</t>
        </is>
      </c>
      <c r="G54" s="140" t="n">
        <v>45204</v>
      </c>
      <c r="H54" t="n">
        <v>45204</v>
      </c>
      <c r="I54" s="334" t="inlineStr">
        <is>
          <t>002/010</t>
        </is>
      </c>
      <c r="J54" t="inlineStr">
        <is>
          <t>CARTEIRA</t>
        </is>
      </c>
      <c r="K54" t="inlineStr">
        <is>
          <t>CONTRATO</t>
        </is>
      </c>
      <c r="L54" s="331" t="n">
        <v>635.97</v>
      </c>
      <c r="M54" s="165">
        <f>DATE(YEAR(G54),MONTH(G54),1)</f>
        <v/>
      </c>
      <c r="N54" s="155">
        <f>IF(G54&gt;$L$3,"Futuro","Atraso")</f>
        <v/>
      </c>
      <c r="O54">
        <f>12*(YEAR(G54)-YEAR($L$3))+(MONTH(G54)-MONTH($L$3))</f>
        <v/>
      </c>
      <c r="P54" s="331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inlineStr">
        <is>
          <t>97BOSQUE DAS CEREJEIRAS</t>
        </is>
      </c>
      <c r="B55" t="inlineStr">
        <is>
          <t>FABIO JOSE DA SILVA</t>
        </is>
      </c>
      <c r="C55" t="n">
        <v>1</v>
      </c>
      <c r="D55" t="inlineStr">
        <is>
          <t>INCC-FGV</t>
        </is>
      </c>
      <c r="E55" t="n">
        <v>0</v>
      </c>
      <c r="F55" t="inlineStr">
        <is>
          <t>MENSAL</t>
        </is>
      </c>
      <c r="G55" s="140" t="n">
        <v>45204</v>
      </c>
      <c r="H55" t="n">
        <v>45204</v>
      </c>
      <c r="I55" s="334" t="inlineStr">
        <is>
          <t>005/012</t>
        </is>
      </c>
      <c r="J55" t="inlineStr">
        <is>
          <t>CARTEIRA</t>
        </is>
      </c>
      <c r="K55" t="inlineStr">
        <is>
          <t>CONTRATO</t>
        </is>
      </c>
      <c r="L55" t="n">
        <v>816.2</v>
      </c>
      <c r="M55" s="165">
        <f>DATE(YEAR(G55),MONTH(G55),1)</f>
        <v/>
      </c>
      <c r="N55" s="155">
        <f>IF(G55&gt;$L$3,"Futuro","Atraso")</f>
        <v/>
      </c>
      <c r="O55">
        <f>12*(YEAR(G55)-YEAR($L$3))+(MONTH(G55)-MONTH($L$3))</f>
        <v/>
      </c>
      <c r="P55" s="331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inlineStr">
        <is>
          <t>143BOSQUE DAS CEREJEIRAS</t>
        </is>
      </c>
      <c r="B56" t="inlineStr">
        <is>
          <t>WEBERSON RODRIGO RIBEIRO</t>
        </is>
      </c>
      <c r="C56" t="n">
        <v>1</v>
      </c>
      <c r="D56" t="inlineStr">
        <is>
          <t>INCC-FGV</t>
        </is>
      </c>
      <c r="E56" t="n">
        <v>0</v>
      </c>
      <c r="F56" t="inlineStr">
        <is>
          <t>MENSAL</t>
        </is>
      </c>
      <c r="G56" s="140" t="n">
        <v>45204</v>
      </c>
      <c r="H56" t="n">
        <v>45204</v>
      </c>
      <c r="I56" s="334" t="inlineStr">
        <is>
          <t>009/011</t>
        </is>
      </c>
      <c r="J56" t="inlineStr">
        <is>
          <t>CARTEIRA</t>
        </is>
      </c>
      <c r="K56" t="inlineStr">
        <is>
          <t>CONTRATO</t>
        </is>
      </c>
      <c r="L56" t="n">
        <v>1036.43</v>
      </c>
      <c r="M56" s="165">
        <f>DATE(YEAR(G56),MONTH(G56),1)</f>
        <v/>
      </c>
      <c r="N56" s="155">
        <f>IF(G56&gt;$L$3,"Futuro","Atraso")</f>
        <v/>
      </c>
      <c r="O56">
        <f>12*(YEAR(G56)-YEAR($L$3))+(MONTH(G56)-MONTH($L$3))</f>
        <v/>
      </c>
      <c r="P56" s="331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inlineStr">
        <is>
          <t>131BOSQUE DAS CEREJEIRAS</t>
        </is>
      </c>
      <c r="B57" t="inlineStr">
        <is>
          <t>JEFFERSON DA SILVA ARAUJO</t>
        </is>
      </c>
      <c r="C57" t="n">
        <v>1</v>
      </c>
      <c r="D57" t="inlineStr">
        <is>
          <t>INCC-FGV</t>
        </is>
      </c>
      <c r="E57" t="n">
        <v>0</v>
      </c>
      <c r="F57" t="inlineStr">
        <is>
          <t>MENSAL</t>
        </is>
      </c>
      <c r="G57" s="140" t="n">
        <v>45206</v>
      </c>
      <c r="H57" t="n">
        <v>45206</v>
      </c>
      <c r="I57" s="334" t="inlineStr">
        <is>
          <t>017/018</t>
        </is>
      </c>
      <c r="J57" t="inlineStr">
        <is>
          <t>CARTEIRA</t>
        </is>
      </c>
      <c r="K57" t="inlineStr">
        <is>
          <t>CONTRATO</t>
        </is>
      </c>
      <c r="L57" t="n">
        <v>2306.72</v>
      </c>
      <c r="M57" s="165">
        <f>DATE(YEAR(G57),MONTH(G57),1)</f>
        <v/>
      </c>
      <c r="N57" s="155">
        <f>IF(G57&gt;$L$3,"Futuro","Atraso")</f>
        <v/>
      </c>
      <c r="O57">
        <f>12*(YEAR(G57)-YEAR($L$3))+(MONTH(G57)-MONTH($L$3))</f>
        <v/>
      </c>
      <c r="P57" s="331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inlineStr">
        <is>
          <t>174BOSQUE DAS CEREJEIRAS</t>
        </is>
      </c>
      <c r="B58" t="inlineStr">
        <is>
          <t>VYTOR MENDES ROLIM</t>
        </is>
      </c>
      <c r="C58" t="n">
        <v>1</v>
      </c>
      <c r="D58" t="inlineStr">
        <is>
          <t>INCC-FGV</t>
        </is>
      </c>
      <c r="E58" t="n">
        <v>0</v>
      </c>
      <c r="F58" t="inlineStr">
        <is>
          <t>MENSAL</t>
        </is>
      </c>
      <c r="G58" s="140" t="n">
        <v>45209</v>
      </c>
      <c r="H58" t="n">
        <v>45209</v>
      </c>
      <c r="I58" s="334" t="inlineStr">
        <is>
          <t>008/010</t>
        </is>
      </c>
      <c r="J58" t="inlineStr">
        <is>
          <t>CARTEIRA</t>
        </is>
      </c>
      <c r="K58" t="inlineStr">
        <is>
          <t>CONTRATO</t>
        </is>
      </c>
      <c r="L58" t="n">
        <v>648.6</v>
      </c>
      <c r="M58" s="165">
        <f>DATE(YEAR(G58),MONTH(G58),1)</f>
        <v/>
      </c>
      <c r="N58" s="155">
        <f>IF(G58&gt;$L$3,"Futuro","Atraso")</f>
        <v/>
      </c>
      <c r="O58">
        <f>12*(YEAR(G58)-YEAR($L$3))+(MONTH(G58)-MONTH($L$3))</f>
        <v/>
      </c>
      <c r="P58" s="331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inlineStr">
        <is>
          <t>163BOSQUE DAS CEREJEIRAS</t>
        </is>
      </c>
      <c r="B59" t="inlineStr">
        <is>
          <t>CAMILA RODRIGUES SOUZA</t>
        </is>
      </c>
      <c r="C59" t="n">
        <v>1</v>
      </c>
      <c r="D59" t="inlineStr">
        <is>
          <t>INCC-FGV</t>
        </is>
      </c>
      <c r="E59" t="n">
        <v>0</v>
      </c>
      <c r="F59" t="inlineStr">
        <is>
          <t>MENSAL</t>
        </is>
      </c>
      <c r="G59" s="140" t="n">
        <v>45209</v>
      </c>
      <c r="H59" t="n">
        <v>45209</v>
      </c>
      <c r="I59" s="334" t="inlineStr">
        <is>
          <t>006/009</t>
        </is>
      </c>
      <c r="J59" t="inlineStr">
        <is>
          <t>CARTEIRA</t>
        </is>
      </c>
      <c r="K59" t="inlineStr">
        <is>
          <t>CONTRATO</t>
        </is>
      </c>
      <c r="L59" t="n">
        <v>669.23</v>
      </c>
      <c r="M59" s="165">
        <f>DATE(YEAR(G59),MONTH(G59),1)</f>
        <v/>
      </c>
      <c r="N59" s="155">
        <f>IF(G59&gt;$L$3,"Futuro","Atraso")</f>
        <v/>
      </c>
      <c r="O59">
        <f>12*(YEAR(G59)-YEAR($L$3))+(MONTH(G59)-MONTH($L$3))</f>
        <v/>
      </c>
      <c r="P59" s="331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inlineStr">
        <is>
          <t>23BOSQUE DAS CEREJEIRAS</t>
        </is>
      </c>
      <c r="B60" t="inlineStr">
        <is>
          <t>FELIPE ALMEIDA SILVA</t>
        </is>
      </c>
      <c r="C60" t="n">
        <v>1</v>
      </c>
      <c r="D60" t="inlineStr">
        <is>
          <t>INCC-FGV</t>
        </is>
      </c>
      <c r="E60" t="n">
        <v>0</v>
      </c>
      <c r="F60" t="inlineStr">
        <is>
          <t>MENSAL</t>
        </is>
      </c>
      <c r="G60" s="140" t="n">
        <v>45209</v>
      </c>
      <c r="H60" t="n">
        <v>45209</v>
      </c>
      <c r="I60" s="334" t="inlineStr">
        <is>
          <t>007/015</t>
        </is>
      </c>
      <c r="J60" t="inlineStr">
        <is>
          <t>CARTEIRA</t>
        </is>
      </c>
      <c r="K60" t="inlineStr">
        <is>
          <t>CONTRATO</t>
        </is>
      </c>
      <c r="L60" t="n">
        <v>1497.12</v>
      </c>
      <c r="M60" s="165">
        <f>DATE(YEAR(G60),MONTH(G60),1)</f>
        <v/>
      </c>
      <c r="N60" s="155">
        <f>IF(G60&gt;$L$3,"Futuro","Atraso")</f>
        <v/>
      </c>
      <c r="O60">
        <f>12*(YEAR(G60)-YEAR($L$3))+(MONTH(G60)-MONTH($L$3))</f>
        <v/>
      </c>
      <c r="P60" s="331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inlineStr">
        <is>
          <t>81BOSQUE DAS CEREJEIRAS</t>
        </is>
      </c>
      <c r="B61" t="inlineStr">
        <is>
          <t>PHELIPE DA SILVA  RIBEIRO</t>
        </is>
      </c>
      <c r="C61" t="n">
        <v>1</v>
      </c>
      <c r="D61" t="inlineStr">
        <is>
          <t>INCC-FGV</t>
        </is>
      </c>
      <c r="E61" t="n">
        <v>0</v>
      </c>
      <c r="F61" t="inlineStr">
        <is>
          <t>MENSAL</t>
        </is>
      </c>
      <c r="G61" s="140" t="n">
        <v>45214</v>
      </c>
      <c r="H61" t="n">
        <v>45214</v>
      </c>
      <c r="I61" s="334" t="inlineStr">
        <is>
          <t>014/018</t>
        </is>
      </c>
      <c r="J61" t="inlineStr">
        <is>
          <t>CARTEIRA</t>
        </is>
      </c>
      <c r="K61" t="inlineStr">
        <is>
          <t>CONTRATO</t>
        </is>
      </c>
      <c r="L61" t="n">
        <v>1471.97</v>
      </c>
      <c r="M61" s="165">
        <f>DATE(YEAR(G61),MONTH(G61),1)</f>
        <v/>
      </c>
      <c r="N61" s="155">
        <f>IF(G61&gt;$L$3,"Futuro","Atraso")</f>
        <v/>
      </c>
      <c r="O61">
        <f>12*(YEAR(G61)-YEAR($L$3))+(MONTH(G61)-MONTH($L$3))</f>
        <v/>
      </c>
      <c r="P61" s="331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inlineStr">
        <is>
          <t>153BOSQUE DAS CEREJEIRAS</t>
        </is>
      </c>
      <c r="B62" t="inlineStr">
        <is>
          <t>JOSE ROBSON DE SOUZA</t>
        </is>
      </c>
      <c r="C62" t="n">
        <v>1</v>
      </c>
      <c r="D62" t="inlineStr">
        <is>
          <t>INCC-FGV</t>
        </is>
      </c>
      <c r="E62" t="n">
        <v>0</v>
      </c>
      <c r="F62" t="inlineStr">
        <is>
          <t>MENSAL</t>
        </is>
      </c>
      <c r="G62" s="140" t="n">
        <v>45214</v>
      </c>
      <c r="H62" t="n">
        <v>45214</v>
      </c>
      <c r="I62" s="334" t="inlineStr">
        <is>
          <t>007/009</t>
        </is>
      </c>
      <c r="J62" t="inlineStr">
        <is>
          <t>CARTEIRA</t>
        </is>
      </c>
      <c r="K62" t="inlineStr">
        <is>
          <t>CONTRATO</t>
        </is>
      </c>
      <c r="L62" t="n">
        <v>1607.54</v>
      </c>
      <c r="M62" s="165">
        <f>DATE(YEAR(G62),MONTH(G62),1)</f>
        <v/>
      </c>
      <c r="N62" s="155">
        <f>IF(G62&gt;$L$3,"Futuro","Atraso")</f>
        <v/>
      </c>
      <c r="O62">
        <f>12*(YEAR(G62)-YEAR($L$3))+(MONTH(G62)-MONTH($L$3))</f>
        <v/>
      </c>
      <c r="P62" s="331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inlineStr">
        <is>
          <t>197BOSQUE DAS CEREJEIRAS</t>
        </is>
      </c>
      <c r="B63" t="inlineStr">
        <is>
          <t>WESLEY ARAUJO TEIXEIRA DA SILVA</t>
        </is>
      </c>
      <c r="C63" t="n">
        <v>1</v>
      </c>
      <c r="D63" t="inlineStr">
        <is>
          <t>INCC-FGV</t>
        </is>
      </c>
      <c r="E63" t="n">
        <v>0</v>
      </c>
      <c r="F63" t="inlineStr">
        <is>
          <t>MENSAL</t>
        </is>
      </c>
      <c r="G63" s="140" t="n">
        <v>45219</v>
      </c>
      <c r="H63" t="n">
        <v>45219</v>
      </c>
      <c r="I63" s="334" t="inlineStr">
        <is>
          <t>005/012</t>
        </is>
      </c>
      <c r="J63" t="inlineStr">
        <is>
          <t>CARTEIRA</t>
        </is>
      </c>
      <c r="K63" t="inlineStr">
        <is>
          <t>CONTRATO</t>
        </is>
      </c>
      <c r="L63" t="n">
        <v>1530.38</v>
      </c>
      <c r="M63" s="165">
        <f>DATE(YEAR(G63),MONTH(G63),1)</f>
        <v/>
      </c>
      <c r="N63" s="155">
        <f>IF(G63&gt;$L$3,"Futuro","Atraso")</f>
        <v/>
      </c>
      <c r="O63">
        <f>12*(YEAR(G63)-YEAR($L$3))+(MONTH(G63)-MONTH($L$3))</f>
        <v/>
      </c>
      <c r="P63" s="331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inlineStr">
        <is>
          <t>56BOSQUE DAS CEREJEIRAS</t>
        </is>
      </c>
      <c r="B64" t="inlineStr">
        <is>
          <t>CLEBER HENRIQUE FAGUNDES DE SOUZA</t>
        </is>
      </c>
      <c r="C64" t="n">
        <v>1</v>
      </c>
      <c r="D64" t="inlineStr">
        <is>
          <t>INCC-FGV</t>
        </is>
      </c>
      <c r="E64" t="n">
        <v>0</v>
      </c>
      <c r="F64" t="inlineStr">
        <is>
          <t>MENSAL</t>
        </is>
      </c>
      <c r="G64" s="140" t="n">
        <v>45219</v>
      </c>
      <c r="H64" t="n">
        <v>45219</v>
      </c>
      <c r="I64" s="334" t="inlineStr">
        <is>
          <t>007/008</t>
        </is>
      </c>
      <c r="J64" t="inlineStr">
        <is>
          <t>CARTEIRA</t>
        </is>
      </c>
      <c r="K64" t="inlineStr">
        <is>
          <t>CONTRATO</t>
        </is>
      </c>
      <c r="L64" t="n">
        <v>749.9400000000001</v>
      </c>
      <c r="M64" s="165">
        <f>DATE(YEAR(G64),MONTH(G64),1)</f>
        <v/>
      </c>
      <c r="N64" s="155">
        <f>IF(G64&gt;$L$3,"Futuro","Atraso")</f>
        <v/>
      </c>
      <c r="O64">
        <f>12*(YEAR(G64)-YEAR($L$3))+(MONTH(G64)-MONTH($L$3))</f>
        <v/>
      </c>
      <c r="P64" s="331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inlineStr">
        <is>
          <t>177BOSQUE DAS CEREJEIRAS</t>
        </is>
      </c>
      <c r="B65" t="inlineStr">
        <is>
          <t>FRANCISCO KASSIO DA SILVA LIMA</t>
        </is>
      </c>
      <c r="C65" t="n">
        <v>1</v>
      </c>
      <c r="D65" t="inlineStr">
        <is>
          <t>INCC-FGV</t>
        </is>
      </c>
      <c r="E65" t="n">
        <v>0</v>
      </c>
      <c r="F65" t="inlineStr">
        <is>
          <t>MENSAL</t>
        </is>
      </c>
      <c r="G65" s="140" t="n">
        <v>45224</v>
      </c>
      <c r="H65" t="n">
        <v>45224</v>
      </c>
      <c r="I65" s="334" t="inlineStr">
        <is>
          <t>009/010</t>
        </is>
      </c>
      <c r="J65" t="inlineStr">
        <is>
          <t>CARTEIRA</t>
        </is>
      </c>
      <c r="K65" t="inlineStr">
        <is>
          <t>CONTRATO</t>
        </is>
      </c>
      <c r="L65" t="n">
        <v>1006.76</v>
      </c>
      <c r="M65" s="165">
        <f>DATE(YEAR(G65),MONTH(G65),1)</f>
        <v/>
      </c>
      <c r="N65" s="155">
        <f>IF(G65&gt;$L$3,"Futuro","Atraso")</f>
        <v/>
      </c>
      <c r="O65">
        <f>12*(YEAR(G65)-YEAR($L$3))+(MONTH(G65)-MONTH($L$3))</f>
        <v/>
      </c>
      <c r="P65" s="331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inlineStr">
        <is>
          <t>185BOSQUE DAS CEREJEIRAS</t>
        </is>
      </c>
      <c r="B66" t="inlineStr">
        <is>
          <t>BRUNO HENRIQUE DE OLIVEIRA LUIZ</t>
        </is>
      </c>
      <c r="C66" t="n">
        <v>1</v>
      </c>
      <c r="D66" t="inlineStr">
        <is>
          <t>INCC-FGV</t>
        </is>
      </c>
      <c r="E66" t="n">
        <v>0</v>
      </c>
      <c r="F66" t="inlineStr">
        <is>
          <t>MENSAL</t>
        </is>
      </c>
      <c r="G66" s="140" t="n">
        <v>45224</v>
      </c>
      <c r="H66" t="n">
        <v>45224</v>
      </c>
      <c r="I66" s="334" t="inlineStr">
        <is>
          <t>005/010</t>
        </is>
      </c>
      <c r="J66" t="inlineStr">
        <is>
          <t>CARTEIRA</t>
        </is>
      </c>
      <c r="K66" t="inlineStr">
        <is>
          <t>CONTRATO</t>
        </is>
      </c>
      <c r="L66" t="n">
        <v>1181.09</v>
      </c>
      <c r="M66" s="165">
        <f>DATE(YEAR(G66),MONTH(G66),1)</f>
        <v/>
      </c>
      <c r="N66" s="155">
        <f>IF(G66&gt;$L$3,"Futuro","Atraso")</f>
        <v/>
      </c>
      <c r="O66">
        <f>12*(YEAR(G66)-YEAR($L$3))+(MONTH(G66)-MONTH($L$3))</f>
        <v/>
      </c>
      <c r="P66" s="331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inlineStr">
        <is>
          <t>185BOSQUE DAS CEREJEIRAS</t>
        </is>
      </c>
      <c r="B67" t="inlineStr">
        <is>
          <t>BRUNO HENRIQUE DE OLIVEIRA LUIZ</t>
        </is>
      </c>
      <c r="C67" t="n">
        <v>1</v>
      </c>
      <c r="D67" t="inlineStr">
        <is>
          <t>INCC-FGV</t>
        </is>
      </c>
      <c r="E67" t="n">
        <v>0</v>
      </c>
      <c r="F67" t="inlineStr">
        <is>
          <t>MENSAL</t>
        </is>
      </c>
      <c r="G67" s="140" t="n">
        <v>45224</v>
      </c>
      <c r="H67" t="n">
        <v>45224</v>
      </c>
      <c r="I67" s="334" t="inlineStr">
        <is>
          <t>003/006</t>
        </is>
      </c>
      <c r="J67" t="inlineStr">
        <is>
          <t>CARTEIRA</t>
        </is>
      </c>
      <c r="K67" t="inlineStr">
        <is>
          <t>CONTRATO</t>
        </is>
      </c>
      <c r="L67" t="n">
        <v>3936.96</v>
      </c>
      <c r="M67" s="165">
        <f>DATE(YEAR(G67),MONTH(G67),1)</f>
        <v/>
      </c>
      <c r="N67" s="155">
        <f>IF(G67&gt;$L$3,"Futuro","Atraso")</f>
        <v/>
      </c>
      <c r="O67">
        <f>12*(YEAR(G67)-YEAR($L$3))+(MONTH(G67)-MONTH($L$3))</f>
        <v/>
      </c>
      <c r="P67" s="331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inlineStr">
        <is>
          <t>63BOSQUE DAS CEREJEIRAS</t>
        </is>
      </c>
      <c r="B68" t="inlineStr">
        <is>
          <t>RAPHAEL FERREIRA GONCALVES</t>
        </is>
      </c>
      <c r="C68" t="n">
        <v>1</v>
      </c>
      <c r="D68" t="inlineStr">
        <is>
          <t>INCC-FGV</t>
        </is>
      </c>
      <c r="E68" t="n">
        <v>0</v>
      </c>
      <c r="F68" t="inlineStr">
        <is>
          <t>MENSAL</t>
        </is>
      </c>
      <c r="G68" s="140" t="n">
        <v>45224</v>
      </c>
      <c r="H68" t="n">
        <v>45224</v>
      </c>
      <c r="I68" s="334" t="inlineStr">
        <is>
          <t>003/010</t>
        </is>
      </c>
      <c r="J68" t="inlineStr">
        <is>
          <t>CARTEIRA</t>
        </is>
      </c>
      <c r="K68" t="inlineStr">
        <is>
          <t>CONTRATO</t>
        </is>
      </c>
      <c r="L68" t="n">
        <v>867.01</v>
      </c>
      <c r="M68" s="165">
        <f>DATE(YEAR(G68),MONTH(G68),1)</f>
        <v/>
      </c>
      <c r="N68" s="155">
        <f>IF(G68&gt;$L$3,"Futuro","Atraso")</f>
        <v/>
      </c>
      <c r="O68">
        <f>12*(YEAR(G68)-YEAR($L$3))+(MONTH(G68)-MONTH($L$3))</f>
        <v/>
      </c>
      <c r="P68" s="331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inlineStr">
        <is>
          <t>71BOSQUE DAS CEREJEIRAS</t>
        </is>
      </c>
      <c r="B69" t="inlineStr">
        <is>
          <t>GABRIELA DE ALMEIDA AGOSTINHO</t>
        </is>
      </c>
      <c r="C69" t="n">
        <v>1</v>
      </c>
      <c r="D69" t="inlineStr">
        <is>
          <t>INCC-FGV</t>
        </is>
      </c>
      <c r="E69" t="n">
        <v>0</v>
      </c>
      <c r="F69" t="inlineStr">
        <is>
          <t>MENSAL</t>
        </is>
      </c>
      <c r="G69" s="140" t="n">
        <v>45229</v>
      </c>
      <c r="H69" t="n">
        <v>45229</v>
      </c>
      <c r="I69" s="334" t="inlineStr">
        <is>
          <t>001/006</t>
        </is>
      </c>
      <c r="J69" t="inlineStr">
        <is>
          <t>CARTEIRA</t>
        </is>
      </c>
      <c r="K69" t="inlineStr">
        <is>
          <t>CONTRATO</t>
        </is>
      </c>
      <c r="L69" t="n">
        <v>2005.4</v>
      </c>
      <c r="M69" s="165">
        <f>DATE(YEAR(G69),MONTH(G69),1)</f>
        <v/>
      </c>
      <c r="N69" s="155">
        <f>IF(G69&gt;$L$3,"Futuro","Atraso")</f>
        <v/>
      </c>
      <c r="O69">
        <f>12*(YEAR(G69)-YEAR($L$3))+(MONTH(G69)-MONTH($L$3))</f>
        <v/>
      </c>
      <c r="P69" s="331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inlineStr">
        <is>
          <t>96BOSQUE DAS CEREJEIRAS</t>
        </is>
      </c>
      <c r="B70" t="inlineStr">
        <is>
          <t>FABIANA ALVES SANTOS PEREIRA</t>
        </is>
      </c>
      <c r="C70" t="n">
        <v>1</v>
      </c>
      <c r="D70" t="inlineStr">
        <is>
          <t>INCC-FGV</t>
        </is>
      </c>
      <c r="E70" t="n">
        <v>0</v>
      </c>
      <c r="F70" t="inlineStr">
        <is>
          <t>MENSAL</t>
        </is>
      </c>
      <c r="G70" s="140" t="n">
        <v>45229</v>
      </c>
      <c r="H70" t="n">
        <v>45229</v>
      </c>
      <c r="I70" s="334" t="inlineStr">
        <is>
          <t>008/010</t>
        </is>
      </c>
      <c r="J70" t="inlineStr">
        <is>
          <t>CARTEIRA</t>
        </is>
      </c>
      <c r="K70" t="inlineStr">
        <is>
          <t>CONTRATO</t>
        </is>
      </c>
      <c r="L70" t="n">
        <v>621.5600000000001</v>
      </c>
      <c r="M70" s="165">
        <f>DATE(YEAR(G70),MONTH(G70),1)</f>
        <v/>
      </c>
      <c r="N70" s="155">
        <f>IF(G70&gt;$L$3,"Futuro","Atraso")</f>
        <v/>
      </c>
      <c r="O70">
        <f>12*(YEAR(G70)-YEAR($L$3))+(MONTH(G70)-MONTH($L$3))</f>
        <v/>
      </c>
      <c r="P70" s="331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inlineStr">
        <is>
          <t>111BOSQUE DAS CEREJEIRAS</t>
        </is>
      </c>
      <c r="B71" t="inlineStr">
        <is>
          <t>SERGIO CORDEIRO CHALEGRE</t>
        </is>
      </c>
      <c r="C71" t="n">
        <v>1</v>
      </c>
      <c r="D71" t="inlineStr">
        <is>
          <t>INCC-FGV</t>
        </is>
      </c>
      <c r="E71" t="n">
        <v>0</v>
      </c>
      <c r="F71" t="inlineStr">
        <is>
          <t>MENSAL</t>
        </is>
      </c>
      <c r="G71" s="140" t="n">
        <v>45229</v>
      </c>
      <c r="H71" t="n">
        <v>45229</v>
      </c>
      <c r="I71" s="334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2003.4</v>
      </c>
      <c r="M71" s="165">
        <f>DATE(YEAR(G71),MONTH(G71),1)</f>
        <v/>
      </c>
      <c r="N71" s="155">
        <f>IF(G71&gt;$L$3,"Futuro","Atraso")</f>
        <v/>
      </c>
      <c r="O71">
        <f>12*(YEAR(G71)-YEAR($L$3))+(MONTH(G71)-MONTH($L$3))</f>
        <v/>
      </c>
      <c r="P71" s="331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inlineStr">
        <is>
          <t>194BOSQUE DAS CEREJEIRAS</t>
        </is>
      </c>
      <c r="B72" t="inlineStr">
        <is>
          <t>JHEFERSON ALEF DA SILVA</t>
        </is>
      </c>
      <c r="C72" t="n">
        <v>1</v>
      </c>
      <c r="D72" t="inlineStr">
        <is>
          <t>INCC-FGV</t>
        </is>
      </c>
      <c r="E72" t="n">
        <v>0</v>
      </c>
      <c r="F72" t="inlineStr">
        <is>
          <t>MENSAL</t>
        </is>
      </c>
      <c r="G72" s="140" t="n">
        <v>45229</v>
      </c>
      <c r="H72" t="n">
        <v>45229</v>
      </c>
      <c r="I72" s="334" t="inlineStr">
        <is>
          <t>008/009</t>
        </is>
      </c>
      <c r="J72" t="inlineStr">
        <is>
          <t>CARTEIRA</t>
        </is>
      </c>
      <c r="K72" t="inlineStr">
        <is>
          <t>CONTRATO</t>
        </is>
      </c>
      <c r="L72" t="n">
        <v>2952.31</v>
      </c>
      <c r="M72" s="165">
        <f>DATE(YEAR(G72),MONTH(G72),1)</f>
        <v/>
      </c>
      <c r="N72" s="155">
        <f>IF(G72&gt;$L$3,"Futuro","Atraso")</f>
        <v/>
      </c>
      <c r="O72">
        <f>12*(YEAR(G72)-YEAR($L$3))+(MONTH(G72)-MONTH($L$3))</f>
        <v/>
      </c>
      <c r="P72" s="331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inlineStr">
        <is>
          <t>43BOSQUE DAS CEREJEIRAS</t>
        </is>
      </c>
      <c r="B73" t="inlineStr">
        <is>
          <t>TAMIRES SILVA NUNES DE OLIVEIRA</t>
        </is>
      </c>
      <c r="C73" t="n">
        <v>1</v>
      </c>
      <c r="D73" t="inlineStr">
        <is>
          <t>INCC-FGV</t>
        </is>
      </c>
      <c r="E73" t="n">
        <v>0</v>
      </c>
      <c r="F73" t="inlineStr">
        <is>
          <t>MENSAL</t>
        </is>
      </c>
      <c r="G73" s="140" t="n">
        <v>45229</v>
      </c>
      <c r="H73" t="n">
        <v>45229</v>
      </c>
      <c r="I73" s="334" t="inlineStr">
        <is>
          <t>007/012</t>
        </is>
      </c>
      <c r="J73" t="inlineStr">
        <is>
          <t>CARTEIRA</t>
        </is>
      </c>
      <c r="K73" t="inlineStr">
        <is>
          <t>CONTRATO</t>
        </is>
      </c>
      <c r="L73" t="n">
        <v>3306.19</v>
      </c>
      <c r="M73" s="165">
        <f>DATE(YEAR(G73),MONTH(G73),1)</f>
        <v/>
      </c>
      <c r="N73" s="155">
        <f>IF(G73&gt;$L$3,"Futuro","Atraso")</f>
        <v/>
      </c>
      <c r="O73">
        <f>12*(YEAR(G73)-YEAR($L$3))+(MONTH(G73)-MONTH($L$3))</f>
        <v/>
      </c>
      <c r="P73" s="331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inlineStr">
        <is>
          <t>15BOSQUE DAS CEREJEIRAS</t>
        </is>
      </c>
      <c r="B74" t="inlineStr">
        <is>
          <t>EDVANDO GOMES ALMEIDA</t>
        </is>
      </c>
      <c r="C74" t="n">
        <v>1</v>
      </c>
      <c r="D74" t="inlineStr">
        <is>
          <t>INCC-FGV</t>
        </is>
      </c>
      <c r="E74" t="n">
        <v>0</v>
      </c>
      <c r="F74" t="inlineStr">
        <is>
          <t>MENSAL</t>
        </is>
      </c>
      <c r="G74" s="140" t="n">
        <v>45229</v>
      </c>
      <c r="H74" t="n">
        <v>45229</v>
      </c>
      <c r="I74" s="334" t="inlineStr">
        <is>
          <t>008/010</t>
        </is>
      </c>
      <c r="J74" t="inlineStr">
        <is>
          <t>CARTEIRA</t>
        </is>
      </c>
      <c r="K74" t="inlineStr">
        <is>
          <t>CONTRATO</t>
        </is>
      </c>
      <c r="L74" t="n">
        <v>461.61</v>
      </c>
      <c r="M74" s="165">
        <f>DATE(YEAR(G74),MONTH(G74),1)</f>
        <v/>
      </c>
      <c r="N74" s="155">
        <f>IF(G74&gt;$L$3,"Futuro","Atraso")</f>
        <v/>
      </c>
      <c r="O74">
        <f>12*(YEAR(G74)-YEAR($L$3))+(MONTH(G74)-MONTH($L$3))</f>
        <v/>
      </c>
      <c r="P74" s="331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inlineStr">
        <is>
          <t>13BOSQUE DAS CEREJEIRAS</t>
        </is>
      </c>
      <c r="B75" t="inlineStr">
        <is>
          <t>ALEX SANDRO DA SILVA MEDEIROS</t>
        </is>
      </c>
      <c r="C75" t="n">
        <v>1</v>
      </c>
      <c r="D75" t="inlineStr">
        <is>
          <t>INCC-FGV</t>
        </is>
      </c>
      <c r="E75" t="n">
        <v>0</v>
      </c>
      <c r="F75" t="inlineStr">
        <is>
          <t>MENSAL</t>
        </is>
      </c>
      <c r="G75" s="140" t="n">
        <v>45229</v>
      </c>
      <c r="H75" t="n">
        <v>45229</v>
      </c>
      <c r="I75" s="334" t="inlineStr">
        <is>
          <t>008/010</t>
        </is>
      </c>
      <c r="J75" t="inlineStr">
        <is>
          <t>CARTEIRA</t>
        </is>
      </c>
      <c r="K75" t="inlineStr">
        <is>
          <t>CONTRATO</t>
        </is>
      </c>
      <c r="L75" t="n">
        <v>583.04</v>
      </c>
      <c r="M75" s="165">
        <f>DATE(YEAR(G75),MONTH(G75),1)</f>
        <v/>
      </c>
      <c r="N75" s="155">
        <f>IF(G75&gt;$L$3,"Futuro","Atraso")</f>
        <v/>
      </c>
      <c r="O75">
        <f>12*(YEAR(G75)-YEAR($L$3))+(MONTH(G75)-MONTH($L$3))</f>
        <v/>
      </c>
      <c r="P75" s="331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inlineStr">
        <is>
          <t>71BOSQUE DAS CEREJEIRAS</t>
        </is>
      </c>
      <c r="B76" t="inlineStr">
        <is>
          <t>GABRIELA DE ALMEIDA AGOSTINHO</t>
        </is>
      </c>
      <c r="C76" t="n">
        <v>1</v>
      </c>
      <c r="D76" t="inlineStr">
        <is>
          <t>INCC-FGV</t>
        </is>
      </c>
      <c r="E76" t="n">
        <v>0</v>
      </c>
      <c r="F76" t="inlineStr">
        <is>
          <t>MENSAL</t>
        </is>
      </c>
      <c r="G76" s="140" t="n">
        <v>45235</v>
      </c>
      <c r="H76" t="n">
        <v>45235</v>
      </c>
      <c r="I76" s="334" t="inlineStr">
        <is>
          <t>003/010</t>
        </is>
      </c>
      <c r="J76" t="inlineStr">
        <is>
          <t>CARTEIRA</t>
        </is>
      </c>
      <c r="K76" t="inlineStr">
        <is>
          <t>CONTRATO</t>
        </is>
      </c>
      <c r="L76" t="n">
        <v>635.97</v>
      </c>
      <c r="M76" s="165">
        <f>DATE(YEAR(G76),MONTH(G76),1)</f>
        <v/>
      </c>
      <c r="N76" s="155">
        <f>IF(G76&gt;$L$3,"Futuro","Atraso")</f>
        <v/>
      </c>
      <c r="O76">
        <f>12*(YEAR(G76)-YEAR($L$3))+(MONTH(G76)-MONTH($L$3))</f>
        <v/>
      </c>
      <c r="P76" s="331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inlineStr">
        <is>
          <t>97BOSQUE DAS CEREJEIRAS</t>
        </is>
      </c>
      <c r="B77" t="inlineStr">
        <is>
          <t>FABIO JOSE DA SILVA</t>
        </is>
      </c>
      <c r="C77" t="n">
        <v>1</v>
      </c>
      <c r="D77" t="inlineStr">
        <is>
          <t>INCC-FGV</t>
        </is>
      </c>
      <c r="E77" t="n">
        <v>0</v>
      </c>
      <c r="F77" t="inlineStr">
        <is>
          <t>MENSAL</t>
        </is>
      </c>
      <c r="G77" s="140" t="n">
        <v>45235</v>
      </c>
      <c r="H77" t="n">
        <v>45235</v>
      </c>
      <c r="I77" s="334" t="inlineStr">
        <is>
          <t>006/012</t>
        </is>
      </c>
      <c r="J77" t="inlineStr">
        <is>
          <t>CARTEIRA</t>
        </is>
      </c>
      <c r="K77" t="inlineStr">
        <is>
          <t>CONTRATO</t>
        </is>
      </c>
      <c r="L77" t="n">
        <v>816.2</v>
      </c>
      <c r="M77" s="165">
        <f>DATE(YEAR(G77),MONTH(G77),1)</f>
        <v/>
      </c>
      <c r="N77" s="155">
        <f>IF(G77&gt;$L$3,"Futuro","Atraso")</f>
        <v/>
      </c>
      <c r="O77">
        <f>12*(YEAR(G77)-YEAR($L$3))+(MONTH(G77)-MONTH($L$3))</f>
        <v/>
      </c>
      <c r="P77" s="331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inlineStr">
        <is>
          <t>143BOSQUE DAS CEREJEIRAS</t>
        </is>
      </c>
      <c r="B78" t="inlineStr">
        <is>
          <t>WEBERSON RODRIGO RIBEIRO</t>
        </is>
      </c>
      <c r="C78" t="n">
        <v>1</v>
      </c>
      <c r="D78" t="inlineStr">
        <is>
          <t>INCC-FGV</t>
        </is>
      </c>
      <c r="E78" t="n">
        <v>0</v>
      </c>
      <c r="F78" t="inlineStr">
        <is>
          <t>MENSAL</t>
        </is>
      </c>
      <c r="G78" s="140" t="n">
        <v>45235</v>
      </c>
      <c r="H78" t="n">
        <v>45235</v>
      </c>
      <c r="I78" s="334" t="inlineStr">
        <is>
          <t>010/011</t>
        </is>
      </c>
      <c r="J78" t="inlineStr">
        <is>
          <t>CARTEIRA</t>
        </is>
      </c>
      <c r="K78" t="inlineStr">
        <is>
          <t>CONTRATO</t>
        </is>
      </c>
      <c r="L78" t="n">
        <v>1036.43</v>
      </c>
      <c r="M78" s="165">
        <f>DATE(YEAR(G78),MONTH(G78),1)</f>
        <v/>
      </c>
      <c r="N78" s="155">
        <f>IF(G78&gt;$L$3,"Futuro","Atraso")</f>
        <v/>
      </c>
      <c r="O78">
        <f>12*(YEAR(G78)-YEAR($L$3))+(MONTH(G78)-MONTH($L$3))</f>
        <v/>
      </c>
      <c r="P78" s="331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inlineStr">
        <is>
          <t>174BOSQUE DAS CEREJEIRAS</t>
        </is>
      </c>
      <c r="B79" t="inlineStr">
        <is>
          <t>VYTOR MENDES ROLIM</t>
        </is>
      </c>
      <c r="C79" t="n">
        <v>1</v>
      </c>
      <c r="D79" t="inlineStr">
        <is>
          <t>INCC-FGV</t>
        </is>
      </c>
      <c r="E79" t="n">
        <v>0</v>
      </c>
      <c r="F79" t="inlineStr">
        <is>
          <t>MENSAL</t>
        </is>
      </c>
      <c r="G79" s="140" t="n">
        <v>45240</v>
      </c>
      <c r="H79" t="n">
        <v>45240</v>
      </c>
      <c r="I79" s="334" t="inlineStr">
        <is>
          <t>009/010</t>
        </is>
      </c>
      <c r="J79" t="inlineStr">
        <is>
          <t>CARTEIRA</t>
        </is>
      </c>
      <c r="K79" t="inlineStr">
        <is>
          <t>CONTRATO</t>
        </is>
      </c>
      <c r="L79" t="n">
        <v>648.6</v>
      </c>
      <c r="M79" s="165">
        <f>DATE(YEAR(G79),MONTH(G79),1)</f>
        <v/>
      </c>
      <c r="N79" s="155">
        <f>IF(G79&gt;$L$3,"Futuro","Atraso")</f>
        <v/>
      </c>
      <c r="O79">
        <f>12*(YEAR(G79)-YEAR($L$3))+(MONTH(G79)-MONTH($L$3))</f>
        <v/>
      </c>
      <c r="P79" s="331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inlineStr">
        <is>
          <t>163BOSQUE DAS CEREJEIRAS</t>
        </is>
      </c>
      <c r="B80" t="inlineStr">
        <is>
          <t>CAMILA RODRIGUES SOUZA</t>
        </is>
      </c>
      <c r="C80" t="n">
        <v>1</v>
      </c>
      <c r="D80" t="inlineStr">
        <is>
          <t>INCC-FGV</t>
        </is>
      </c>
      <c r="E80" t="n">
        <v>0</v>
      </c>
      <c r="F80" t="inlineStr">
        <is>
          <t>MENSAL</t>
        </is>
      </c>
      <c r="G80" s="140" t="n">
        <v>45240</v>
      </c>
      <c r="H80" t="n">
        <v>45240</v>
      </c>
      <c r="I80" s="334" t="inlineStr">
        <is>
          <t>007/009</t>
        </is>
      </c>
      <c r="J80" t="inlineStr">
        <is>
          <t>CARTEIRA</t>
        </is>
      </c>
      <c r="K80" t="inlineStr">
        <is>
          <t>CONTRATO</t>
        </is>
      </c>
      <c r="L80" t="n">
        <v>669.23</v>
      </c>
      <c r="M80" s="165">
        <f>DATE(YEAR(G80),MONTH(G80),1)</f>
        <v/>
      </c>
      <c r="N80" s="155">
        <f>IF(G80&gt;$L$3,"Futuro","Atraso")</f>
        <v/>
      </c>
      <c r="O80">
        <f>12*(YEAR(G80)-YEAR($L$3))+(MONTH(G80)-MONTH($L$3))</f>
        <v/>
      </c>
      <c r="P80" s="331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inlineStr">
        <is>
          <t>23BOSQUE DAS CEREJEIRAS</t>
        </is>
      </c>
      <c r="B81" t="inlineStr">
        <is>
          <t>FELIPE ALMEIDA SILVA</t>
        </is>
      </c>
      <c r="C81" t="n">
        <v>1</v>
      </c>
      <c r="D81" t="inlineStr">
        <is>
          <t>INCC-FGV</t>
        </is>
      </c>
      <c r="E81" t="n">
        <v>0</v>
      </c>
      <c r="F81" t="inlineStr">
        <is>
          <t>MENSAL</t>
        </is>
      </c>
      <c r="G81" s="140" t="n">
        <v>45240</v>
      </c>
      <c r="H81" t="n">
        <v>45240</v>
      </c>
      <c r="I81" s="334" t="inlineStr">
        <is>
          <t>008/015</t>
        </is>
      </c>
      <c r="J81" t="inlineStr">
        <is>
          <t>CARTEIRA</t>
        </is>
      </c>
      <c r="K81" t="inlineStr">
        <is>
          <t>CONTRATO</t>
        </is>
      </c>
      <c r="L81" t="n">
        <v>1497.12</v>
      </c>
      <c r="M81" s="165">
        <f>DATE(YEAR(G81),MONTH(G81),1)</f>
        <v/>
      </c>
      <c r="N81" s="155">
        <f>IF(G81&gt;$L$3,"Futuro","Atraso")</f>
        <v/>
      </c>
      <c r="O81">
        <f>12*(YEAR(G81)-YEAR($L$3))+(MONTH(G81)-MONTH($L$3))</f>
        <v/>
      </c>
      <c r="P81" s="331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inlineStr">
        <is>
          <t>81BOSQUE DAS CEREJEIRAS</t>
        </is>
      </c>
      <c r="B82" t="inlineStr">
        <is>
          <t>PHELIPE DA SILVA  RIBEIRO</t>
        </is>
      </c>
      <c r="C82" t="n">
        <v>1</v>
      </c>
      <c r="D82" t="inlineStr">
        <is>
          <t>INCC-FGV</t>
        </is>
      </c>
      <c r="E82" t="n">
        <v>0</v>
      </c>
      <c r="F82" t="inlineStr">
        <is>
          <t>MENSAL</t>
        </is>
      </c>
      <c r="G82" s="140" t="n">
        <v>45245</v>
      </c>
      <c r="H82" t="n">
        <v>45245</v>
      </c>
      <c r="I82" s="334" t="inlineStr">
        <is>
          <t>015/018</t>
        </is>
      </c>
      <c r="J82" t="inlineStr">
        <is>
          <t>CARTEIRA</t>
        </is>
      </c>
      <c r="K82" t="inlineStr">
        <is>
          <t>CONTRATO</t>
        </is>
      </c>
      <c r="L82" t="n">
        <v>1471.97</v>
      </c>
      <c r="M82" s="165">
        <f>DATE(YEAR(G82),MONTH(G82),1)</f>
        <v/>
      </c>
      <c r="N82" s="155">
        <f>IF(G82&gt;$L$3,"Futuro","Atraso")</f>
        <v/>
      </c>
      <c r="O82">
        <f>12*(YEAR(G82)-YEAR($L$3))+(MONTH(G82)-MONTH($L$3))</f>
        <v/>
      </c>
      <c r="P82" s="331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inlineStr">
        <is>
          <t>153BOSQUE DAS CEREJEIRAS</t>
        </is>
      </c>
      <c r="B83" t="inlineStr">
        <is>
          <t>JOSE ROBSON DE SOUZA</t>
        </is>
      </c>
      <c r="C83" t="n">
        <v>1</v>
      </c>
      <c r="D83" t="inlineStr">
        <is>
          <t>INCC-FGV</t>
        </is>
      </c>
      <c r="E83" t="n">
        <v>0</v>
      </c>
      <c r="F83" t="inlineStr">
        <is>
          <t>MENSAL</t>
        </is>
      </c>
      <c r="G83" s="140" t="n">
        <v>45245</v>
      </c>
      <c r="H83" t="n">
        <v>45245</v>
      </c>
      <c r="I83" s="334" t="inlineStr">
        <is>
          <t>008/009</t>
        </is>
      </c>
      <c r="J83" t="inlineStr">
        <is>
          <t>CARTEIRA</t>
        </is>
      </c>
      <c r="K83" t="inlineStr">
        <is>
          <t>CONTRATO</t>
        </is>
      </c>
      <c r="L83" t="n">
        <v>1607.54</v>
      </c>
      <c r="M83" s="165">
        <f>DATE(YEAR(G83),MONTH(G83),1)</f>
        <v/>
      </c>
      <c r="N83" s="155">
        <f>IF(G83&gt;$L$3,"Futuro","Atraso")</f>
        <v/>
      </c>
      <c r="O83">
        <f>12*(YEAR(G83)-YEAR($L$3))+(MONTH(G83)-MONTH($L$3))</f>
        <v/>
      </c>
      <c r="P83" s="331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inlineStr">
        <is>
          <t>197BOSQUE DAS CEREJEIRAS</t>
        </is>
      </c>
      <c r="B84" t="inlineStr">
        <is>
          <t>WESLEY ARAUJO TEIXEIRA DA SILVA</t>
        </is>
      </c>
      <c r="C84" t="n">
        <v>1</v>
      </c>
      <c r="D84" t="inlineStr">
        <is>
          <t>INCC-FGV</t>
        </is>
      </c>
      <c r="E84" t="n">
        <v>0</v>
      </c>
      <c r="F84" t="inlineStr">
        <is>
          <t>MENSAL</t>
        </is>
      </c>
      <c r="G84" s="140" t="n">
        <v>45250</v>
      </c>
      <c r="H84" t="n">
        <v>45250</v>
      </c>
      <c r="I84" s="334" t="inlineStr">
        <is>
          <t>006/012</t>
        </is>
      </c>
      <c r="J84" t="inlineStr">
        <is>
          <t>CARTEIRA</t>
        </is>
      </c>
      <c r="K84" t="inlineStr">
        <is>
          <t>CONTRATO</t>
        </is>
      </c>
      <c r="L84" t="n">
        <v>1530.38</v>
      </c>
      <c r="M84" s="165">
        <f>DATE(YEAR(G84),MONTH(G84),1)</f>
        <v/>
      </c>
      <c r="N84" s="155">
        <f>IF(G84&gt;$L$3,"Futuro","Atraso")</f>
        <v/>
      </c>
      <c r="O84">
        <f>12*(YEAR(G84)-YEAR($L$3))+(MONTH(G84)-MONTH($L$3))</f>
        <v/>
      </c>
      <c r="P84" s="331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inlineStr">
        <is>
          <t>56BOSQUE DAS CEREJEIRAS</t>
        </is>
      </c>
      <c r="B85" t="inlineStr">
        <is>
          <t>CLEBER HENRIQUE FAGUNDES DE SOUZA</t>
        </is>
      </c>
      <c r="C85" t="n">
        <v>1</v>
      </c>
      <c r="D85" t="inlineStr">
        <is>
          <t>INCC-FGV</t>
        </is>
      </c>
      <c r="E85" t="n">
        <v>0</v>
      </c>
      <c r="F85" t="inlineStr">
        <is>
          <t>MENSAL</t>
        </is>
      </c>
      <c r="G85" s="140" t="n">
        <v>45250</v>
      </c>
      <c r="H85" t="n">
        <v>45250</v>
      </c>
      <c r="I85" s="334" t="inlineStr">
        <is>
          <t>008/008</t>
        </is>
      </c>
      <c r="J85" t="inlineStr">
        <is>
          <t>CARTEIRA</t>
        </is>
      </c>
      <c r="K85" t="inlineStr">
        <is>
          <t>CONTRATO</t>
        </is>
      </c>
      <c r="L85" t="n">
        <v>749.9400000000001</v>
      </c>
      <c r="M85" s="165">
        <f>DATE(YEAR(G85),MONTH(G85),1)</f>
        <v/>
      </c>
      <c r="N85" s="155">
        <f>IF(G85&gt;$L$3,"Futuro","Atraso")</f>
        <v/>
      </c>
      <c r="O85">
        <f>12*(YEAR(G85)-YEAR($L$3))+(MONTH(G85)-MONTH($L$3))</f>
        <v/>
      </c>
      <c r="P85" s="331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inlineStr">
        <is>
          <t>177BOSQUE DAS CEREJEIRAS</t>
        </is>
      </c>
      <c r="B86" t="inlineStr">
        <is>
          <t>FRANCISCO KASSIO DA SILVA LIMA</t>
        </is>
      </c>
      <c r="C86" t="n">
        <v>1</v>
      </c>
      <c r="D86" t="inlineStr">
        <is>
          <t>INCC-FGV</t>
        </is>
      </c>
      <c r="E86" t="n">
        <v>0</v>
      </c>
      <c r="F86" t="inlineStr">
        <is>
          <t>MENSAL</t>
        </is>
      </c>
      <c r="G86" s="140" t="n">
        <v>45255</v>
      </c>
      <c r="H86" t="n">
        <v>45255</v>
      </c>
      <c r="I86" s="334" t="inlineStr">
        <is>
          <t>010/010</t>
        </is>
      </c>
      <c r="J86" t="inlineStr">
        <is>
          <t>CARTEIRA</t>
        </is>
      </c>
      <c r="K86" t="inlineStr">
        <is>
          <t>CONTRATO</t>
        </is>
      </c>
      <c r="L86" t="n">
        <v>1006.76</v>
      </c>
      <c r="M86" s="165">
        <f>DATE(YEAR(G86),MONTH(G86),1)</f>
        <v/>
      </c>
      <c r="N86" s="155">
        <f>IF(G86&gt;$L$3,"Futuro","Atraso")</f>
        <v/>
      </c>
      <c r="O86">
        <f>12*(YEAR(G86)-YEAR($L$3))+(MONTH(G86)-MONTH($L$3))</f>
        <v/>
      </c>
      <c r="P86" s="331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inlineStr">
        <is>
          <t>185BOSQUE DAS CEREJEIRAS</t>
        </is>
      </c>
      <c r="B87" t="inlineStr">
        <is>
          <t>BRUNO HENRIQUE DE OLIVEIRA LUIZ</t>
        </is>
      </c>
      <c r="C87" t="n">
        <v>1</v>
      </c>
      <c r="D87" t="inlineStr">
        <is>
          <t>INCC-FGV</t>
        </is>
      </c>
      <c r="E87" t="n">
        <v>0</v>
      </c>
      <c r="F87" t="inlineStr">
        <is>
          <t>MENSAL</t>
        </is>
      </c>
      <c r="G87" s="140" t="n">
        <v>45255</v>
      </c>
      <c r="H87" t="n">
        <v>45255</v>
      </c>
      <c r="I87" s="334" t="inlineStr">
        <is>
          <t>006/010</t>
        </is>
      </c>
      <c r="J87" t="inlineStr">
        <is>
          <t>CARTEIRA</t>
        </is>
      </c>
      <c r="K87" t="inlineStr">
        <is>
          <t>CONTRATO</t>
        </is>
      </c>
      <c r="L87" t="n">
        <v>1181.09</v>
      </c>
      <c r="M87" s="165">
        <f>DATE(YEAR(G87),MONTH(G87),1)</f>
        <v/>
      </c>
      <c r="N87" s="155">
        <f>IF(G87&gt;$L$3,"Futuro","Atraso")</f>
        <v/>
      </c>
      <c r="O87">
        <f>12*(YEAR(G87)-YEAR($L$3))+(MONTH(G87)-MONTH($L$3))</f>
        <v/>
      </c>
      <c r="P87" s="331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inlineStr">
        <is>
          <t>63BOSQUE DAS CEREJEIRAS</t>
        </is>
      </c>
      <c r="B88" t="inlineStr">
        <is>
          <t>RAPHAEL FERREIRA GONCALVES</t>
        </is>
      </c>
      <c r="C88" t="n">
        <v>1</v>
      </c>
      <c r="D88" t="inlineStr">
        <is>
          <t>INCC-FGV</t>
        </is>
      </c>
      <c r="E88" t="n">
        <v>0</v>
      </c>
      <c r="F88" t="inlineStr">
        <is>
          <t>MENSAL</t>
        </is>
      </c>
      <c r="G88" s="140" t="n">
        <v>45255</v>
      </c>
      <c r="H88" t="n">
        <v>45255</v>
      </c>
      <c r="I88" s="334" t="inlineStr">
        <is>
          <t>004/010</t>
        </is>
      </c>
      <c r="J88" t="inlineStr">
        <is>
          <t>CARTEIRA</t>
        </is>
      </c>
      <c r="K88" t="inlineStr">
        <is>
          <t>CONTRATO</t>
        </is>
      </c>
      <c r="L88" t="n">
        <v>867.01</v>
      </c>
      <c r="M88" s="165">
        <f>DATE(YEAR(G88),MONTH(G88),1)</f>
        <v/>
      </c>
      <c r="N88" s="155">
        <f>IF(G88&gt;$L$3,"Futuro","Atraso")</f>
        <v/>
      </c>
      <c r="O88">
        <f>12*(YEAR(G88)-YEAR($L$3))+(MONTH(G88)-MONTH($L$3))</f>
        <v/>
      </c>
      <c r="P88" s="331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inlineStr">
        <is>
          <t>97BOSQUE DAS CEREJEIRAS</t>
        </is>
      </c>
      <c r="B89" t="inlineStr">
        <is>
          <t>FABIO JOSE DA SILVA</t>
        </is>
      </c>
      <c r="C89" t="n">
        <v>1</v>
      </c>
      <c r="D89" t="inlineStr">
        <is>
          <t>INCC-FGV</t>
        </is>
      </c>
      <c r="E89" t="n">
        <v>0</v>
      </c>
      <c r="F89" t="inlineStr">
        <is>
          <t>MENSAL</t>
        </is>
      </c>
      <c r="G89" s="140" t="n">
        <v>45258</v>
      </c>
      <c r="H89" t="n">
        <v>45258</v>
      </c>
      <c r="I89" s="334" t="inlineStr">
        <is>
          <t>003/006</t>
        </is>
      </c>
      <c r="J89" t="inlineStr">
        <is>
          <t>CARTEIRA</t>
        </is>
      </c>
      <c r="K89" t="inlineStr">
        <is>
          <t>CONTRATO</t>
        </is>
      </c>
      <c r="L89" t="n">
        <v>2397.59</v>
      </c>
      <c r="M89" s="165">
        <f>DATE(YEAR(G89),MONTH(G89),1)</f>
        <v/>
      </c>
      <c r="N89" s="155">
        <f>IF(G89&gt;$L$3,"Futuro","Atraso")</f>
        <v/>
      </c>
      <c r="O89">
        <f>12*(YEAR(G89)-YEAR($L$3))+(MONTH(G89)-MONTH($L$3))</f>
        <v/>
      </c>
      <c r="P89" s="331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inlineStr">
        <is>
          <t>96BOSQUE DAS CEREJEIRAS</t>
        </is>
      </c>
      <c r="B90" t="inlineStr">
        <is>
          <t>FABIANA ALVES SANTOS PEREIRA</t>
        </is>
      </c>
      <c r="C90" t="n">
        <v>1</v>
      </c>
      <c r="D90" t="inlineStr">
        <is>
          <t>INCC-FGV</t>
        </is>
      </c>
      <c r="E90" t="n">
        <v>0</v>
      </c>
      <c r="F90" t="inlineStr">
        <is>
          <t>MENSAL</t>
        </is>
      </c>
      <c r="G90" s="140" t="n">
        <v>45260</v>
      </c>
      <c r="H90" t="n">
        <v>45260</v>
      </c>
      <c r="I90" s="334" t="inlineStr">
        <is>
          <t>009/010</t>
        </is>
      </c>
      <c r="J90" t="inlineStr">
        <is>
          <t>CARTEIRA</t>
        </is>
      </c>
      <c r="K90" t="inlineStr">
        <is>
          <t>CONTRATO</t>
        </is>
      </c>
      <c r="L90" t="n">
        <v>621.5600000000001</v>
      </c>
      <c r="M90" s="165">
        <f>DATE(YEAR(G90),MONTH(G90),1)</f>
        <v/>
      </c>
      <c r="N90" s="155">
        <f>IF(G90&gt;$L$3,"Futuro","Atraso")</f>
        <v/>
      </c>
      <c r="O90">
        <f>12*(YEAR(G90)-YEAR($L$3))+(MONTH(G90)-MONTH($L$3))</f>
        <v/>
      </c>
      <c r="P90" s="331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inlineStr">
        <is>
          <t>111BOSQUE DAS CEREJEIRAS</t>
        </is>
      </c>
      <c r="B91" t="inlineStr">
        <is>
          <t>SERGIO CORDEIRO CHALEGRE</t>
        </is>
      </c>
      <c r="C91" t="n">
        <v>1</v>
      </c>
      <c r="D91" t="inlineStr">
        <is>
          <t>INCC-FGV</t>
        </is>
      </c>
      <c r="E91" t="n">
        <v>0</v>
      </c>
      <c r="F91" t="inlineStr">
        <is>
          <t>MENSAL</t>
        </is>
      </c>
      <c r="G91" s="140" t="n">
        <v>45260</v>
      </c>
      <c r="H91" t="n">
        <v>45260</v>
      </c>
      <c r="I91" s="334" t="inlineStr">
        <is>
          <t>001/002</t>
        </is>
      </c>
      <c r="J91" t="inlineStr">
        <is>
          <t>CARTEIRA</t>
        </is>
      </c>
      <c r="K91" t="inlineStr">
        <is>
          <t>CONTRATO</t>
        </is>
      </c>
      <c r="L91" t="n">
        <v>3505.95</v>
      </c>
      <c r="M91" s="165">
        <f>DATE(YEAR(G91),MONTH(G91),1)</f>
        <v/>
      </c>
      <c r="N91" s="155">
        <f>IF(G91&gt;$L$3,"Futuro","Atraso")</f>
        <v/>
      </c>
      <c r="O91">
        <f>12*(YEAR(G91)-YEAR($L$3))+(MONTH(G91)-MONTH($L$3))</f>
        <v/>
      </c>
      <c r="P91" s="331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194BOSQUE DAS CEREJEIRAS</t>
        </is>
      </c>
      <c r="B92" t="inlineStr">
        <is>
          <t>JHEFERSON ALEF DA SILVA</t>
        </is>
      </c>
      <c r="C92" t="n">
        <v>1</v>
      </c>
      <c r="D92" t="inlineStr">
        <is>
          <t>INCC-FGV</t>
        </is>
      </c>
      <c r="E92" t="n">
        <v>0</v>
      </c>
      <c r="F92" t="inlineStr">
        <is>
          <t>MENSAL</t>
        </is>
      </c>
      <c r="G92" s="140" t="n">
        <v>45260</v>
      </c>
      <c r="H92" t="n">
        <v>45260</v>
      </c>
      <c r="I92" s="334" t="inlineStr">
        <is>
          <t>009/009</t>
        </is>
      </c>
      <c r="J92" t="inlineStr">
        <is>
          <t>CARTEIRA</t>
        </is>
      </c>
      <c r="K92" t="inlineStr">
        <is>
          <t>CONTRATO</t>
        </is>
      </c>
      <c r="L92" t="n">
        <v>2952.31</v>
      </c>
      <c r="M92" s="165">
        <f>DATE(YEAR(G92),MONTH(G92),1)</f>
        <v/>
      </c>
      <c r="N92" s="155">
        <f>IF(G92&gt;$L$3,"Futuro","Atraso")</f>
        <v/>
      </c>
      <c r="O92">
        <f>12*(YEAR(G92)-YEAR($L$3))+(MONTH(G92)-MONTH($L$3))</f>
        <v/>
      </c>
      <c r="P92" s="331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43BOSQUE DAS CEREJEIRAS</t>
        </is>
      </c>
      <c r="B93" t="inlineStr">
        <is>
          <t>TAMIRES SILVA NUNES DE OLIVEIRA</t>
        </is>
      </c>
      <c r="C93" t="n">
        <v>1</v>
      </c>
      <c r="D93" t="inlineStr">
        <is>
          <t>INCC-FGV</t>
        </is>
      </c>
      <c r="E93" t="n">
        <v>0</v>
      </c>
      <c r="F93" t="inlineStr">
        <is>
          <t>MENSAL</t>
        </is>
      </c>
      <c r="G93" s="140" t="n">
        <v>45260</v>
      </c>
      <c r="H93" t="n">
        <v>45260</v>
      </c>
      <c r="I93" s="334" t="inlineStr">
        <is>
          <t>008/012</t>
        </is>
      </c>
      <c r="J93" t="inlineStr">
        <is>
          <t>CARTEIRA</t>
        </is>
      </c>
      <c r="K93" t="inlineStr">
        <is>
          <t>CONTRATO</t>
        </is>
      </c>
      <c r="L93" t="n">
        <v>3306.19</v>
      </c>
      <c r="M93" s="165">
        <f>DATE(YEAR(G93),MONTH(G93),1)</f>
        <v/>
      </c>
      <c r="N93" s="155">
        <f>IF(G93&gt;$L$3,"Futuro","Atraso")</f>
        <v/>
      </c>
      <c r="O93">
        <f>12*(YEAR(G93)-YEAR($L$3))+(MONTH(G93)-MONTH($L$3))</f>
        <v/>
      </c>
      <c r="P93" s="331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15BOSQUE DAS CEREJEIRAS</t>
        </is>
      </c>
      <c r="B94" t="inlineStr">
        <is>
          <t>EDVANDO GOMES ALMEIDA</t>
        </is>
      </c>
      <c r="C94" t="n">
        <v>1</v>
      </c>
      <c r="D94" t="inlineStr">
        <is>
          <t>INCC-FGV</t>
        </is>
      </c>
      <c r="E94" t="n">
        <v>0</v>
      </c>
      <c r="F94" t="inlineStr">
        <is>
          <t>MENSAL</t>
        </is>
      </c>
      <c r="G94" s="140" t="n">
        <v>45260</v>
      </c>
      <c r="H94" t="n">
        <v>45260</v>
      </c>
      <c r="I94" s="334" t="inlineStr">
        <is>
          <t>009/010</t>
        </is>
      </c>
      <c r="J94" t="inlineStr">
        <is>
          <t>CARTEIRA</t>
        </is>
      </c>
      <c r="K94" t="inlineStr">
        <is>
          <t>CONTRATO</t>
        </is>
      </c>
      <c r="L94" t="n">
        <v>461.61</v>
      </c>
      <c r="M94" s="165">
        <f>DATE(YEAR(G94),MONTH(G94),1)</f>
        <v/>
      </c>
      <c r="N94" s="155">
        <f>IF(G94&gt;$L$3,"Futuro","Atraso")</f>
        <v/>
      </c>
      <c r="O94">
        <f>12*(YEAR(G94)-YEAR($L$3))+(MONTH(G94)-MONTH($L$3))</f>
        <v/>
      </c>
      <c r="P94" s="331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inlineStr">
        <is>
          <t>13BOSQUE DAS CEREJEIRAS</t>
        </is>
      </c>
      <c r="B95" t="inlineStr">
        <is>
          <t>ALEX SANDRO DA SILVA MEDEIROS</t>
        </is>
      </c>
      <c r="C95" t="n">
        <v>1</v>
      </c>
      <c r="D95" t="inlineStr">
        <is>
          <t>INCC-FGV</t>
        </is>
      </c>
      <c r="E95" t="n">
        <v>0</v>
      </c>
      <c r="F95" t="inlineStr">
        <is>
          <t>MENSAL</t>
        </is>
      </c>
      <c r="G95" s="140" t="n">
        <v>45260</v>
      </c>
      <c r="H95" t="n">
        <v>45260</v>
      </c>
      <c r="I95" s="334" t="inlineStr">
        <is>
          <t>009/010</t>
        </is>
      </c>
      <c r="J95" t="inlineStr">
        <is>
          <t>CARTEIRA</t>
        </is>
      </c>
      <c r="K95" t="inlineStr">
        <is>
          <t>CONTRATO</t>
        </is>
      </c>
      <c r="L95" t="n">
        <v>583.04</v>
      </c>
      <c r="M95" s="165">
        <f>DATE(YEAR(G95),MONTH(G95),1)</f>
        <v/>
      </c>
      <c r="N95" s="155">
        <f>IF(G95&gt;$L$3,"Futuro","Atraso")</f>
        <v/>
      </c>
      <c r="O95">
        <f>12*(YEAR(G95)-YEAR($L$3))+(MONTH(G95)-MONTH($L$3))</f>
        <v/>
      </c>
      <c r="P95" s="331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inlineStr">
        <is>
          <t>71BOSQUE DAS CEREJEIRAS</t>
        </is>
      </c>
      <c r="B96" t="inlineStr">
        <is>
          <t>GABRIELA DE ALMEIDA AGOSTINHO</t>
        </is>
      </c>
      <c r="C96" t="n">
        <v>1</v>
      </c>
      <c r="D96" t="inlineStr">
        <is>
          <t>INCC-FGV</t>
        </is>
      </c>
      <c r="E96" t="n">
        <v>0</v>
      </c>
      <c r="F96" t="inlineStr">
        <is>
          <t>MENSAL</t>
        </is>
      </c>
      <c r="G96" s="140" t="n">
        <v>45265</v>
      </c>
      <c r="H96" t="n">
        <v>45265</v>
      </c>
      <c r="I96" s="334" t="inlineStr">
        <is>
          <t>004/010</t>
        </is>
      </c>
      <c r="J96" t="inlineStr">
        <is>
          <t>CARTEIRA</t>
        </is>
      </c>
      <c r="K96" t="inlineStr">
        <is>
          <t>CONTRATO</t>
        </is>
      </c>
      <c r="L96" t="n">
        <v>635.97</v>
      </c>
      <c r="M96" s="165">
        <f>DATE(YEAR(G96),MONTH(G96),1)</f>
        <v/>
      </c>
      <c r="N96" s="155">
        <f>IF(G96&gt;$L$3,"Futuro","Atraso")</f>
        <v/>
      </c>
      <c r="O96">
        <f>12*(YEAR(G96)-YEAR($L$3))+(MONTH(G96)-MONTH($L$3))</f>
        <v/>
      </c>
      <c r="P96" s="331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A97" t="inlineStr">
        <is>
          <t>97BOSQUE DAS CEREJEIRAS</t>
        </is>
      </c>
      <c r="B97" t="inlineStr">
        <is>
          <t>FABIO JOSE DA SILVA</t>
        </is>
      </c>
      <c r="C97" t="n">
        <v>1</v>
      </c>
      <c r="D97" t="inlineStr">
        <is>
          <t>INCC-FGV</t>
        </is>
      </c>
      <c r="E97" t="n">
        <v>0</v>
      </c>
      <c r="F97" t="inlineStr">
        <is>
          <t>MENSAL</t>
        </is>
      </c>
      <c r="G97" s="140" t="n">
        <v>45265</v>
      </c>
      <c r="H97" t="n">
        <v>45265</v>
      </c>
      <c r="I97" s="334" t="inlineStr">
        <is>
          <t>007/012</t>
        </is>
      </c>
      <c r="J97" t="inlineStr">
        <is>
          <t>CARTEIRA</t>
        </is>
      </c>
      <c r="K97" t="inlineStr">
        <is>
          <t>CONTRATO</t>
        </is>
      </c>
      <c r="L97" t="n">
        <v>816.2</v>
      </c>
      <c r="M97" s="165">
        <f>DATE(YEAR(G97),MONTH(G97),1)</f>
        <v/>
      </c>
      <c r="N97" s="155">
        <f>IF(G97&gt;$L$3,"Futuro","Atraso")</f>
        <v/>
      </c>
      <c r="O97">
        <f>12*(YEAR(G97)-YEAR($L$3))+(MONTH(G97)-MONTH($L$3))</f>
        <v/>
      </c>
      <c r="P97" s="331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  <c r="S97">
        <f>IF(N97="Atraso",IF(Q97&lt;=30,INFORME_MENSAL!$A$12,IF(Q97&lt;=60,INFORME_MENSAL!$A$13,IF(Q97&lt;=90,INFORME_MENSAL!$A$14,IF(Q97&lt;=120,INFORME_MENSAL!$A$15,IF(Q97&lt;=150,INFORME_MENSAL!$A$16,IF(Q97&lt;=180,INFORME_MENSAL!$A$17,IF(Q97&lt;=360,INFORME_MENSAL!$A$18,IF(Q97&gt;360,INFORME_MENSAL!$A$19)))))))),"")</f>
        <v/>
      </c>
    </row>
    <row r="98">
      <c r="A98" t="inlineStr">
        <is>
          <t>143BOSQUE DAS CEREJEIRAS</t>
        </is>
      </c>
      <c r="B98" t="inlineStr">
        <is>
          <t>WEBERSON RODRIGO RIBEIRO</t>
        </is>
      </c>
      <c r="C98" t="n">
        <v>1</v>
      </c>
      <c r="D98" t="inlineStr">
        <is>
          <t>INCC-FGV</t>
        </is>
      </c>
      <c r="E98" t="n">
        <v>0</v>
      </c>
      <c r="F98" t="inlineStr">
        <is>
          <t>MENSAL</t>
        </is>
      </c>
      <c r="G98" s="140" t="n">
        <v>45265</v>
      </c>
      <c r="H98" t="n">
        <v>45265</v>
      </c>
      <c r="I98" s="334" t="inlineStr">
        <is>
          <t>011/011</t>
        </is>
      </c>
      <c r="J98" t="inlineStr">
        <is>
          <t>CARTEIRA</t>
        </is>
      </c>
      <c r="K98" t="inlineStr">
        <is>
          <t>CONTRATO</t>
        </is>
      </c>
      <c r="L98" t="n">
        <v>1036.43</v>
      </c>
      <c r="M98" s="165">
        <f>DATE(YEAR(G98),MONTH(G98),1)</f>
        <v/>
      </c>
      <c r="N98" s="155">
        <f>IF(G98&gt;$L$3,"Futuro","Atraso")</f>
        <v/>
      </c>
      <c r="O98">
        <f>12*(YEAR(G98)-YEAR($L$3))+(MONTH(G98)-MONTH($L$3))</f>
        <v/>
      </c>
      <c r="P98" s="331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  <c r="S98">
        <f>IF(N98="Atraso",IF(Q98&lt;=30,INFORME_MENSAL!$A$12,IF(Q98&lt;=60,INFORME_MENSAL!$A$13,IF(Q98&lt;=90,INFORME_MENSAL!$A$14,IF(Q98&lt;=120,INFORME_MENSAL!$A$15,IF(Q98&lt;=150,INFORME_MENSAL!$A$16,IF(Q98&lt;=180,INFORME_MENSAL!$A$17,IF(Q98&lt;=360,INFORME_MENSAL!$A$18,IF(Q98&gt;360,INFORME_MENSAL!$A$19)))))))),"")</f>
        <v/>
      </c>
    </row>
    <row r="99">
      <c r="A99" t="inlineStr">
        <is>
          <t>174BOSQUE DAS CEREJEIRAS</t>
        </is>
      </c>
      <c r="B99" t="inlineStr">
        <is>
          <t>VYTOR MENDES ROLIM</t>
        </is>
      </c>
      <c r="C99" t="n">
        <v>1</v>
      </c>
      <c r="D99" t="inlineStr">
        <is>
          <t>INCC-FGV</t>
        </is>
      </c>
      <c r="E99" t="n">
        <v>0</v>
      </c>
      <c r="F99" t="inlineStr">
        <is>
          <t>MENSAL</t>
        </is>
      </c>
      <c r="G99" s="140" t="n">
        <v>45270</v>
      </c>
      <c r="H99" t="n">
        <v>45270</v>
      </c>
      <c r="I99" s="334" t="inlineStr">
        <is>
          <t>010/010</t>
        </is>
      </c>
      <c r="J99" t="inlineStr">
        <is>
          <t>CARTEIRA</t>
        </is>
      </c>
      <c r="K99" t="inlineStr">
        <is>
          <t>CONTRATO</t>
        </is>
      </c>
      <c r="L99" t="n">
        <v>648.6</v>
      </c>
      <c r="M99" s="165">
        <f>DATE(YEAR(G99),MONTH(G99),1)</f>
        <v/>
      </c>
      <c r="N99" s="155">
        <f>IF(G99&gt;$L$3,"Futuro","Atraso")</f>
        <v/>
      </c>
      <c r="O99">
        <f>12*(YEAR(G99)-YEAR($L$3))+(MONTH(G99)-MONTH($L$3))</f>
        <v/>
      </c>
      <c r="P99" s="331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  <c r="S99">
        <f>IF(N99="Atraso",IF(Q99&lt;=30,INFORME_MENSAL!$A$12,IF(Q99&lt;=60,INFORME_MENSAL!$A$13,IF(Q99&lt;=90,INFORME_MENSAL!$A$14,IF(Q99&lt;=120,INFORME_MENSAL!$A$15,IF(Q99&lt;=150,INFORME_MENSAL!$A$16,IF(Q99&lt;=180,INFORME_MENSAL!$A$17,IF(Q99&lt;=360,INFORME_MENSAL!$A$18,IF(Q99&gt;360,INFORME_MENSAL!$A$19)))))))),"")</f>
        <v/>
      </c>
    </row>
    <row r="100">
      <c r="A100" t="inlineStr">
        <is>
          <t>163BOSQUE DAS CEREJEIRAS</t>
        </is>
      </c>
      <c r="B100" t="inlineStr">
        <is>
          <t>CAMILA RODRIGUES SOUZA</t>
        </is>
      </c>
      <c r="C100" t="n">
        <v>1</v>
      </c>
      <c r="D100" t="inlineStr">
        <is>
          <t>INCC-FGV</t>
        </is>
      </c>
      <c r="E100" t="n">
        <v>0</v>
      </c>
      <c r="F100" t="inlineStr">
        <is>
          <t>MENSAL</t>
        </is>
      </c>
      <c r="G100" s="140" t="n">
        <v>45270</v>
      </c>
      <c r="H100" t="n">
        <v>45270</v>
      </c>
      <c r="I100" s="334" t="inlineStr">
        <is>
          <t>008/009</t>
        </is>
      </c>
      <c r="J100" t="inlineStr">
        <is>
          <t>CARTEIRA</t>
        </is>
      </c>
      <c r="K100" t="inlineStr">
        <is>
          <t>CONTRATO</t>
        </is>
      </c>
      <c r="L100" t="n">
        <v>669.23</v>
      </c>
      <c r="M100" s="165">
        <f>DATE(YEAR(G100),MONTH(G100),1)</f>
        <v/>
      </c>
      <c r="N100" s="155">
        <f>IF(G100&gt;$L$3,"Futuro","Atraso")</f>
        <v/>
      </c>
      <c r="O100">
        <f>12*(YEAR(G100)-YEAR($L$3))+(MONTH(G100)-MONTH($L$3))</f>
        <v/>
      </c>
      <c r="P100" s="331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  <c r="S100">
        <f>IF(N100="Atraso",IF(Q100&lt;=30,INFORME_MENSAL!$A$12,IF(Q100&lt;=60,INFORME_MENSAL!$A$13,IF(Q100&lt;=90,INFORME_MENSAL!$A$14,IF(Q100&lt;=120,INFORME_MENSAL!$A$15,IF(Q100&lt;=150,INFORME_MENSAL!$A$16,IF(Q100&lt;=180,INFORME_MENSAL!$A$17,IF(Q100&lt;=360,INFORME_MENSAL!$A$18,IF(Q100&gt;360,INFORME_MENSAL!$A$19)))))))),"")</f>
        <v/>
      </c>
    </row>
    <row r="101">
      <c r="A101" t="inlineStr">
        <is>
          <t>23BOSQUE DAS CEREJEIRAS</t>
        </is>
      </c>
      <c r="B101" t="inlineStr">
        <is>
          <t>FELIPE ALMEIDA SILVA</t>
        </is>
      </c>
      <c r="C101" t="n">
        <v>1</v>
      </c>
      <c r="D101" t="inlineStr">
        <is>
          <t>INCC-FGV</t>
        </is>
      </c>
      <c r="E101" t="n">
        <v>0</v>
      </c>
      <c r="F101" t="inlineStr">
        <is>
          <t>MENSAL</t>
        </is>
      </c>
      <c r="G101" s="140" t="n">
        <v>45270</v>
      </c>
      <c r="H101" t="n">
        <v>45270</v>
      </c>
      <c r="I101" s="334" t="inlineStr">
        <is>
          <t>009/015</t>
        </is>
      </c>
      <c r="J101" t="inlineStr">
        <is>
          <t>CARTEIRA</t>
        </is>
      </c>
      <c r="K101" t="inlineStr">
        <is>
          <t>CONTRATO</t>
        </is>
      </c>
      <c r="L101" t="n">
        <v>1497.12</v>
      </c>
      <c r="M101" s="165">
        <f>DATE(YEAR(G101),MONTH(G101),1)</f>
        <v/>
      </c>
      <c r="N101" s="155">
        <f>IF(G101&gt;$L$3,"Futuro","Atraso")</f>
        <v/>
      </c>
      <c r="O101">
        <f>12*(YEAR(G101)-YEAR($L$3))+(MONTH(G101)-MONTH($L$3))</f>
        <v/>
      </c>
      <c r="P101" s="331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  <c r="S101">
        <f>IF(N101="Atraso",IF(Q101&lt;=30,INFORME_MENSAL!$A$12,IF(Q101&lt;=60,INFORME_MENSAL!$A$13,IF(Q101&lt;=90,INFORME_MENSAL!$A$14,IF(Q101&lt;=120,INFORME_MENSAL!$A$15,IF(Q101&lt;=150,INFORME_MENSAL!$A$16,IF(Q101&lt;=180,INFORME_MENSAL!$A$17,IF(Q101&lt;=360,INFORME_MENSAL!$A$18,IF(Q101&gt;360,INFORME_MENSAL!$A$19)))))))),"")</f>
        <v/>
      </c>
    </row>
    <row r="102">
      <c r="A102" t="inlineStr">
        <is>
          <t>81BOSQUE DAS CEREJEIRAS</t>
        </is>
      </c>
      <c r="B102" t="inlineStr">
        <is>
          <t>PHELIPE DA SILVA  RIBEIRO</t>
        </is>
      </c>
      <c r="C102" t="n">
        <v>1</v>
      </c>
      <c r="D102" t="inlineStr">
        <is>
          <t>INCC-FGV</t>
        </is>
      </c>
      <c r="E102" t="n">
        <v>0</v>
      </c>
      <c r="F102" t="inlineStr">
        <is>
          <t>MENSAL</t>
        </is>
      </c>
      <c r="G102" s="140" t="n">
        <v>45275</v>
      </c>
      <c r="H102" t="n">
        <v>45275</v>
      </c>
      <c r="I102" s="334" t="inlineStr">
        <is>
          <t>016/018</t>
        </is>
      </c>
      <c r="J102" t="inlineStr">
        <is>
          <t>CARTEIRA</t>
        </is>
      </c>
      <c r="K102" t="inlineStr">
        <is>
          <t>CONTRATO</t>
        </is>
      </c>
      <c r="L102" t="n">
        <v>1471.97</v>
      </c>
      <c r="M102" s="165">
        <f>DATE(YEAR(G102),MONTH(G102),1)</f>
        <v/>
      </c>
      <c r="N102" s="155">
        <f>IF(G102&gt;$L$3,"Futuro","Atraso")</f>
        <v/>
      </c>
      <c r="O102">
        <f>12*(YEAR(G102)-YEAR($L$3))+(MONTH(G102)-MONTH($L$3))</f>
        <v/>
      </c>
      <c r="P102" s="331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  <c r="S102">
        <f>IF(N102="Atraso",IF(Q102&lt;=30,INFORME_MENSAL!$A$12,IF(Q102&lt;=60,INFORME_MENSAL!$A$13,IF(Q102&lt;=90,INFORME_MENSAL!$A$14,IF(Q102&lt;=120,INFORME_MENSAL!$A$15,IF(Q102&lt;=150,INFORME_MENSAL!$A$16,IF(Q102&lt;=180,INFORME_MENSAL!$A$17,IF(Q102&lt;=360,INFORME_MENSAL!$A$18,IF(Q102&gt;360,INFORME_MENSAL!$A$19)))))))),"")</f>
        <v/>
      </c>
    </row>
    <row r="103">
      <c r="A103" t="inlineStr">
        <is>
          <t>153BOSQUE DAS CEREJEIRAS</t>
        </is>
      </c>
      <c r="B103" t="inlineStr">
        <is>
          <t>JOSE ROBSON DE SOUZA</t>
        </is>
      </c>
      <c r="C103" t="n">
        <v>1</v>
      </c>
      <c r="D103" t="inlineStr">
        <is>
          <t>INCC-FGV</t>
        </is>
      </c>
      <c r="E103" t="n">
        <v>0</v>
      </c>
      <c r="F103" t="inlineStr">
        <is>
          <t>MENSAL</t>
        </is>
      </c>
      <c r="G103" s="140" t="n">
        <v>45275</v>
      </c>
      <c r="H103" t="n">
        <v>45275</v>
      </c>
      <c r="I103" s="334" t="inlineStr">
        <is>
          <t>009/009</t>
        </is>
      </c>
      <c r="J103" t="inlineStr">
        <is>
          <t>CARTEIRA</t>
        </is>
      </c>
      <c r="K103" t="inlineStr">
        <is>
          <t>CONTRATO</t>
        </is>
      </c>
      <c r="L103" t="n">
        <v>1607.54</v>
      </c>
      <c r="M103" s="165">
        <f>DATE(YEAR(G103),MONTH(G103),1)</f>
        <v/>
      </c>
      <c r="N103" s="155">
        <f>IF(G103&gt;$L$3,"Futuro","Atraso")</f>
        <v/>
      </c>
      <c r="O103">
        <f>12*(YEAR(G103)-YEAR($L$3))+(MONTH(G103)-MONTH($L$3))</f>
        <v/>
      </c>
      <c r="P103" s="331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  <c r="S103">
        <f>IF(N103="Atraso",IF(Q103&lt;=30,INFORME_MENSAL!$A$12,IF(Q103&lt;=60,INFORME_MENSAL!$A$13,IF(Q103&lt;=90,INFORME_MENSAL!$A$14,IF(Q103&lt;=120,INFORME_MENSAL!$A$15,IF(Q103&lt;=150,INFORME_MENSAL!$A$16,IF(Q103&lt;=180,INFORME_MENSAL!$A$17,IF(Q103&lt;=360,INFORME_MENSAL!$A$18,IF(Q103&gt;360,INFORME_MENSAL!$A$19)))))))),"")</f>
        <v/>
      </c>
    </row>
    <row r="104">
      <c r="A104" t="inlineStr">
        <is>
          <t>197BOSQUE DAS CEREJEIRAS</t>
        </is>
      </c>
      <c r="B104" t="inlineStr">
        <is>
          <t>WESLEY ARAUJO TEIXEIRA DA SILVA</t>
        </is>
      </c>
      <c r="C104" t="n">
        <v>1</v>
      </c>
      <c r="D104" t="inlineStr">
        <is>
          <t>INCC-FGV</t>
        </is>
      </c>
      <c r="E104" t="n">
        <v>0</v>
      </c>
      <c r="F104" t="inlineStr">
        <is>
          <t>MENSAL</t>
        </is>
      </c>
      <c r="G104" s="140" t="n">
        <v>45280</v>
      </c>
      <c r="H104" t="n">
        <v>45280</v>
      </c>
      <c r="I104" s="334" t="inlineStr">
        <is>
          <t>007/012</t>
        </is>
      </c>
      <c r="J104" t="inlineStr">
        <is>
          <t>CARTEIRA</t>
        </is>
      </c>
      <c r="K104" t="inlineStr">
        <is>
          <t>CONTRATO</t>
        </is>
      </c>
      <c r="L104" t="n">
        <v>1530.38</v>
      </c>
      <c r="M104" s="165">
        <f>DATE(YEAR(G104),MONTH(G104),1)</f>
        <v/>
      </c>
      <c r="N104" s="155">
        <f>IF(G104&gt;$L$3,"Futuro","Atraso")</f>
        <v/>
      </c>
      <c r="O104">
        <f>12*(YEAR(G104)-YEAR($L$3))+(MONTH(G104)-MONTH($L$3))</f>
        <v/>
      </c>
      <c r="P104" s="331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  <c r="S104">
        <f>IF(N104="Atraso",IF(Q104&lt;=30,INFORME_MENSAL!$A$12,IF(Q104&lt;=60,INFORME_MENSAL!$A$13,IF(Q104&lt;=90,INFORME_MENSAL!$A$14,IF(Q104&lt;=120,INFORME_MENSAL!$A$15,IF(Q104&lt;=150,INFORME_MENSAL!$A$16,IF(Q104&lt;=180,INFORME_MENSAL!$A$17,IF(Q104&lt;=360,INFORME_MENSAL!$A$18,IF(Q104&gt;360,INFORME_MENSAL!$A$19)))))))),"")</f>
        <v/>
      </c>
    </row>
    <row r="105">
      <c r="A105" t="inlineStr">
        <is>
          <t>185BOSQUE DAS CEREJEIRAS</t>
        </is>
      </c>
      <c r="B105" t="inlineStr">
        <is>
          <t>BRUNO HENRIQUE DE OLIVEIRA LUIZ</t>
        </is>
      </c>
      <c r="C105" t="n">
        <v>1</v>
      </c>
      <c r="D105" t="inlineStr">
        <is>
          <t>INCC-FGV</t>
        </is>
      </c>
      <c r="E105" t="n">
        <v>0</v>
      </c>
      <c r="F105" t="inlineStr">
        <is>
          <t>MENSAL</t>
        </is>
      </c>
      <c r="G105" s="140" t="n">
        <v>45285</v>
      </c>
      <c r="H105" t="n">
        <v>45285</v>
      </c>
      <c r="I105" s="334" t="inlineStr">
        <is>
          <t>007/010</t>
        </is>
      </c>
      <c r="J105" t="inlineStr">
        <is>
          <t>CARTEIRA</t>
        </is>
      </c>
      <c r="K105" t="inlineStr">
        <is>
          <t>CONTRATO</t>
        </is>
      </c>
      <c r="L105" t="n">
        <v>1181.09</v>
      </c>
      <c r="M105" s="165">
        <f>DATE(YEAR(G105),MONTH(G105),1)</f>
        <v/>
      </c>
      <c r="N105" s="155">
        <f>IF(G105&gt;$L$3,"Futuro","Atraso")</f>
        <v/>
      </c>
      <c r="O105">
        <f>12*(YEAR(G105)-YEAR($L$3))+(MONTH(G105)-MONTH($L$3))</f>
        <v/>
      </c>
      <c r="P105" s="331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  <c r="S105">
        <f>IF(N105="Atraso",IF(Q105&lt;=30,INFORME_MENSAL!$A$12,IF(Q105&lt;=60,INFORME_MENSAL!$A$13,IF(Q105&lt;=90,INFORME_MENSAL!$A$14,IF(Q105&lt;=120,INFORME_MENSAL!$A$15,IF(Q105&lt;=150,INFORME_MENSAL!$A$16,IF(Q105&lt;=180,INFORME_MENSAL!$A$17,IF(Q105&lt;=360,INFORME_MENSAL!$A$18,IF(Q105&gt;360,INFORME_MENSAL!$A$19)))))))),"")</f>
        <v/>
      </c>
    </row>
    <row r="106">
      <c r="A106" t="inlineStr">
        <is>
          <t>185BOSQUE DAS CEREJEIRAS</t>
        </is>
      </c>
      <c r="B106" t="inlineStr">
        <is>
          <t>BRUNO HENRIQUE DE OLIVEIRA LUIZ</t>
        </is>
      </c>
      <c r="C106" t="n">
        <v>1</v>
      </c>
      <c r="D106" t="inlineStr">
        <is>
          <t>INCC-FGV</t>
        </is>
      </c>
      <c r="E106" t="n">
        <v>0</v>
      </c>
      <c r="F106" t="inlineStr">
        <is>
          <t>MENSAL</t>
        </is>
      </c>
      <c r="G106" s="140" t="n">
        <v>45285</v>
      </c>
      <c r="H106" t="n">
        <v>45285</v>
      </c>
      <c r="I106" s="334" t="inlineStr">
        <is>
          <t>004/006</t>
        </is>
      </c>
      <c r="J106" t="inlineStr">
        <is>
          <t>CARTEIRA</t>
        </is>
      </c>
      <c r="K106" t="inlineStr">
        <is>
          <t>CONTRATO</t>
        </is>
      </c>
      <c r="L106" t="n">
        <v>3936.96</v>
      </c>
      <c r="M106" s="165">
        <f>DATE(YEAR(G106),MONTH(G106),1)</f>
        <v/>
      </c>
      <c r="N106" s="155">
        <f>IF(G106&gt;$L$3,"Futuro","Atraso")</f>
        <v/>
      </c>
      <c r="O106">
        <f>12*(YEAR(G106)-YEAR($L$3))+(MONTH(G106)-MONTH($L$3))</f>
        <v/>
      </c>
      <c r="P106" s="331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  <c r="S106">
        <f>IF(N106="Atraso",IF(Q106&lt;=30,INFORME_MENSAL!$A$12,IF(Q106&lt;=60,INFORME_MENSAL!$A$13,IF(Q106&lt;=90,INFORME_MENSAL!$A$14,IF(Q106&lt;=120,INFORME_MENSAL!$A$15,IF(Q106&lt;=150,INFORME_MENSAL!$A$16,IF(Q106&lt;=180,INFORME_MENSAL!$A$17,IF(Q106&lt;=360,INFORME_MENSAL!$A$18,IF(Q106&gt;360,INFORME_MENSAL!$A$19)))))))),"")</f>
        <v/>
      </c>
    </row>
    <row r="107">
      <c r="A107" t="inlineStr">
        <is>
          <t>63BOSQUE DAS CEREJEIRAS</t>
        </is>
      </c>
      <c r="B107" t="inlineStr">
        <is>
          <t>RAPHAEL FERREIRA GONCALVES</t>
        </is>
      </c>
      <c r="C107" t="n">
        <v>1</v>
      </c>
      <c r="D107" t="inlineStr">
        <is>
          <t>INCC-FGV</t>
        </is>
      </c>
      <c r="E107" t="n">
        <v>0</v>
      </c>
      <c r="F107" t="inlineStr">
        <is>
          <t>MENSAL</t>
        </is>
      </c>
      <c r="G107" s="140" t="n">
        <v>45285</v>
      </c>
      <c r="H107" t="n">
        <v>45285</v>
      </c>
      <c r="I107" s="334" t="inlineStr">
        <is>
          <t>005/010</t>
        </is>
      </c>
      <c r="J107" t="inlineStr">
        <is>
          <t>CARTEIRA</t>
        </is>
      </c>
      <c r="K107" t="inlineStr">
        <is>
          <t>CONTRATO</t>
        </is>
      </c>
      <c r="L107" t="n">
        <v>867.01</v>
      </c>
      <c r="M107" s="165">
        <f>DATE(YEAR(G107),MONTH(G107),1)</f>
        <v/>
      </c>
      <c r="N107" s="155">
        <f>IF(G107&gt;$L$3,"Futuro","Atraso")</f>
        <v/>
      </c>
      <c r="O107">
        <f>12*(YEAR(G107)-YEAR($L$3))+(MONTH(G107)-MONTH($L$3))</f>
        <v/>
      </c>
      <c r="P107" s="331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  <c r="S107">
        <f>IF(N107="Atraso",IF(Q107&lt;=30,INFORME_MENSAL!$A$12,IF(Q107&lt;=60,INFORME_MENSAL!$A$13,IF(Q107&lt;=90,INFORME_MENSAL!$A$14,IF(Q107&lt;=120,INFORME_MENSAL!$A$15,IF(Q107&lt;=150,INFORME_MENSAL!$A$16,IF(Q107&lt;=180,INFORME_MENSAL!$A$17,IF(Q107&lt;=360,INFORME_MENSAL!$A$18,IF(Q107&gt;360,INFORME_MENSAL!$A$19)))))))),"")</f>
        <v/>
      </c>
    </row>
    <row r="108">
      <c r="A108" t="inlineStr">
        <is>
          <t>71BOSQUE DAS CEREJEIRAS</t>
        </is>
      </c>
      <c r="B108" t="inlineStr">
        <is>
          <t>GABRIELA DE ALMEIDA AGOSTINHO</t>
        </is>
      </c>
      <c r="C108" t="n">
        <v>1</v>
      </c>
      <c r="D108" t="inlineStr">
        <is>
          <t>INCC-FGV</t>
        </is>
      </c>
      <c r="E108" t="n">
        <v>0</v>
      </c>
      <c r="F108" t="inlineStr">
        <is>
          <t>MENSAL</t>
        </is>
      </c>
      <c r="G108" s="140" t="n">
        <v>45290</v>
      </c>
      <c r="H108" t="n">
        <v>45290</v>
      </c>
      <c r="I108" s="334" t="inlineStr">
        <is>
          <t>002/006</t>
        </is>
      </c>
      <c r="J108" t="inlineStr">
        <is>
          <t>CARTEIRA</t>
        </is>
      </c>
      <c r="K108" t="inlineStr">
        <is>
          <t>CONTRATO</t>
        </is>
      </c>
      <c r="L108" t="n">
        <v>2005.4</v>
      </c>
      <c r="M108" s="165">
        <f>DATE(YEAR(G108),MONTH(G108),1)</f>
        <v/>
      </c>
      <c r="N108" s="155">
        <f>IF(G108&gt;$L$3,"Futuro","Atraso")</f>
        <v/>
      </c>
      <c r="O108">
        <f>12*(YEAR(G108)-YEAR($L$3))+(MONTH(G108)-MONTH($L$3))</f>
        <v/>
      </c>
      <c r="P108" s="331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  <c r="S108">
        <f>IF(N108="Atraso",IF(Q108&lt;=30,INFORME_MENSAL!$A$12,IF(Q108&lt;=60,INFORME_MENSAL!$A$13,IF(Q108&lt;=90,INFORME_MENSAL!$A$14,IF(Q108&lt;=120,INFORME_MENSAL!$A$15,IF(Q108&lt;=150,INFORME_MENSAL!$A$16,IF(Q108&lt;=180,INFORME_MENSAL!$A$17,IF(Q108&lt;=360,INFORME_MENSAL!$A$18,IF(Q108&gt;360,INFORME_MENSAL!$A$19)))))))),"")</f>
        <v/>
      </c>
    </row>
    <row r="109">
      <c r="A109" t="inlineStr">
        <is>
          <t>96BOSQUE DAS CEREJEIRAS</t>
        </is>
      </c>
      <c r="B109" t="inlineStr">
        <is>
          <t>FABIANA ALVES SANTOS PEREIRA</t>
        </is>
      </c>
      <c r="C109" t="n">
        <v>1</v>
      </c>
      <c r="D109" t="inlineStr">
        <is>
          <t>INCC-FGV</t>
        </is>
      </c>
      <c r="E109" t="n">
        <v>0</v>
      </c>
      <c r="F109" t="inlineStr">
        <is>
          <t>MENSAL</t>
        </is>
      </c>
      <c r="G109" s="140" t="n">
        <v>45290</v>
      </c>
      <c r="H109" t="n">
        <v>45290</v>
      </c>
      <c r="I109" s="334" t="inlineStr">
        <is>
          <t>010/010</t>
        </is>
      </c>
      <c r="J109" t="inlineStr">
        <is>
          <t>CARTEIRA</t>
        </is>
      </c>
      <c r="K109" t="inlineStr">
        <is>
          <t>CONTRATO</t>
        </is>
      </c>
      <c r="L109" t="n">
        <v>621.5600000000001</v>
      </c>
      <c r="M109" s="165">
        <f>DATE(YEAR(G109),MONTH(G109),1)</f>
        <v/>
      </c>
      <c r="N109" s="155">
        <f>IF(G109&gt;$L$3,"Futuro","Atraso")</f>
        <v/>
      </c>
      <c r="O109">
        <f>12*(YEAR(G109)-YEAR($L$3))+(MONTH(G109)-MONTH($L$3))</f>
        <v/>
      </c>
      <c r="P109" s="331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  <c r="S109">
        <f>IF(N109="Atraso",IF(Q109&lt;=30,INFORME_MENSAL!$A$12,IF(Q109&lt;=60,INFORME_MENSAL!$A$13,IF(Q109&lt;=90,INFORME_MENSAL!$A$14,IF(Q109&lt;=120,INFORME_MENSAL!$A$15,IF(Q109&lt;=150,INFORME_MENSAL!$A$16,IF(Q109&lt;=180,INFORME_MENSAL!$A$17,IF(Q109&lt;=360,INFORME_MENSAL!$A$18,IF(Q109&gt;360,INFORME_MENSAL!$A$19)))))))),"")</f>
        <v/>
      </c>
    </row>
    <row r="110">
      <c r="A110" t="inlineStr">
        <is>
          <t>111BOSQUE DAS CEREJEIRAS</t>
        </is>
      </c>
      <c r="B110" t="inlineStr">
        <is>
          <t>SERGIO CORDEIRO CHALEGRE</t>
        </is>
      </c>
      <c r="C110" t="n">
        <v>1</v>
      </c>
      <c r="D110" t="inlineStr">
        <is>
          <t>INCC-FGV</t>
        </is>
      </c>
      <c r="E110" t="n">
        <v>0</v>
      </c>
      <c r="F110" t="inlineStr">
        <is>
          <t>MENSAL</t>
        </is>
      </c>
      <c r="G110" s="140" t="n">
        <v>45290</v>
      </c>
      <c r="H110" t="n">
        <v>45290</v>
      </c>
      <c r="I110" s="334" t="inlineStr">
        <is>
          <t>002/002</t>
        </is>
      </c>
      <c r="J110" t="inlineStr">
        <is>
          <t>CARTEIRA</t>
        </is>
      </c>
      <c r="K110" t="inlineStr">
        <is>
          <t>CONTRATO</t>
        </is>
      </c>
      <c r="L110" t="n">
        <v>3505.95</v>
      </c>
      <c r="M110" s="165">
        <f>DATE(YEAR(G110),MONTH(G110),1)</f>
        <v/>
      </c>
      <c r="N110" s="155">
        <f>IF(G110&gt;$L$3,"Futuro","Atraso")</f>
        <v/>
      </c>
      <c r="O110">
        <f>12*(YEAR(G110)-YEAR($L$3))+(MONTH(G110)-MONTH($L$3))</f>
        <v/>
      </c>
      <c r="P110" s="331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  <c r="S110">
        <f>IF(N110="Atraso",IF(Q110&lt;=30,INFORME_MENSAL!$A$12,IF(Q110&lt;=60,INFORME_MENSAL!$A$13,IF(Q110&lt;=90,INFORME_MENSAL!$A$14,IF(Q110&lt;=120,INFORME_MENSAL!$A$15,IF(Q110&lt;=150,INFORME_MENSAL!$A$16,IF(Q110&lt;=180,INFORME_MENSAL!$A$17,IF(Q110&lt;=360,INFORME_MENSAL!$A$18,IF(Q110&gt;360,INFORME_MENSAL!$A$19)))))))),"")</f>
        <v/>
      </c>
    </row>
    <row r="111">
      <c r="A111" t="inlineStr">
        <is>
          <t>185BOSQUE DAS CEREJEIRAS</t>
        </is>
      </c>
      <c r="B111" t="inlineStr">
        <is>
          <t>BRUNO HENRIQUE DE OLIVEIRA LUIZ</t>
        </is>
      </c>
      <c r="C111" t="n">
        <v>1</v>
      </c>
      <c r="D111" t="inlineStr">
        <is>
          <t>INCC-FGV</t>
        </is>
      </c>
      <c r="E111" t="n">
        <v>0</v>
      </c>
      <c r="F111" t="inlineStr">
        <is>
          <t>MENSAL</t>
        </is>
      </c>
      <c r="G111" s="140" t="n">
        <v>45290</v>
      </c>
      <c r="H111" t="n">
        <v>45290</v>
      </c>
      <c r="I111" s="334" t="inlineStr">
        <is>
          <t>001/001</t>
        </is>
      </c>
      <c r="J111" t="inlineStr">
        <is>
          <t>CARTEIRA</t>
        </is>
      </c>
      <c r="K111" t="inlineStr">
        <is>
          <t>CONTRATO</t>
        </is>
      </c>
      <c r="L111" t="n">
        <v>235201.72</v>
      </c>
      <c r="M111" s="165">
        <f>DATE(YEAR(G111),MONTH(G111),1)</f>
        <v/>
      </c>
      <c r="N111" s="155">
        <f>IF(G111&gt;$L$3,"Futuro","Atraso")</f>
        <v/>
      </c>
      <c r="O111">
        <f>12*(YEAR(G111)-YEAR($L$3))+(MONTH(G111)-MONTH($L$3))</f>
        <v/>
      </c>
      <c r="P111" s="331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  <c r="S111">
        <f>IF(N111="Atraso",IF(Q111&lt;=30,INFORME_MENSAL!$A$12,IF(Q111&lt;=60,INFORME_MENSAL!$A$13,IF(Q111&lt;=90,INFORME_MENSAL!$A$14,IF(Q111&lt;=120,INFORME_MENSAL!$A$15,IF(Q111&lt;=150,INFORME_MENSAL!$A$16,IF(Q111&lt;=180,INFORME_MENSAL!$A$17,IF(Q111&lt;=360,INFORME_MENSAL!$A$18,IF(Q111&gt;360,INFORME_MENSAL!$A$19)))))))),"")</f>
        <v/>
      </c>
    </row>
    <row r="112">
      <c r="A112" t="inlineStr">
        <is>
          <t>57BOSQUE DAS CEREJEIRAS</t>
        </is>
      </c>
      <c r="B112" t="inlineStr">
        <is>
          <t>NIVALDO EUSTAQUIO DA SILVA</t>
        </is>
      </c>
      <c r="C112" t="n">
        <v>1</v>
      </c>
      <c r="D112" t="inlineStr">
        <is>
          <t>INCC-FGV</t>
        </is>
      </c>
      <c r="E112" t="n">
        <v>0</v>
      </c>
      <c r="F112" t="inlineStr">
        <is>
          <t>MENSAL</t>
        </is>
      </c>
      <c r="G112" s="140" t="n">
        <v>45290</v>
      </c>
      <c r="H112" t="n">
        <v>45290</v>
      </c>
      <c r="I112" s="334" t="inlineStr">
        <is>
          <t>001/001</t>
        </is>
      </c>
      <c r="J112" t="inlineStr">
        <is>
          <t>CARTEIRA</t>
        </is>
      </c>
      <c r="K112" t="inlineStr">
        <is>
          <t>CONTRATO</t>
        </is>
      </c>
      <c r="L112" t="n">
        <v>192799.37</v>
      </c>
      <c r="M112" s="165">
        <f>DATE(YEAR(G112),MONTH(G112),1)</f>
        <v/>
      </c>
      <c r="N112" s="155">
        <f>IF(G112&gt;$L$3,"Futuro","Atraso")</f>
        <v/>
      </c>
      <c r="O112">
        <f>12*(YEAR(G112)-YEAR($L$3))+(MONTH(G112)-MONTH($L$3))</f>
        <v/>
      </c>
      <c r="P112" s="331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  <c r="S112">
        <f>IF(N112="Atraso",IF(Q112&lt;=30,INFORME_MENSAL!$A$12,IF(Q112&lt;=60,INFORME_MENSAL!$A$13,IF(Q112&lt;=90,INFORME_MENSAL!$A$14,IF(Q112&lt;=120,INFORME_MENSAL!$A$15,IF(Q112&lt;=150,INFORME_MENSAL!$A$16,IF(Q112&lt;=180,INFORME_MENSAL!$A$17,IF(Q112&lt;=360,INFORME_MENSAL!$A$18,IF(Q112&gt;360,INFORME_MENSAL!$A$19)))))))),"")</f>
        <v/>
      </c>
    </row>
    <row r="113">
      <c r="A113" t="inlineStr">
        <is>
          <t>43BOSQUE DAS CEREJEIRAS</t>
        </is>
      </c>
      <c r="B113" t="inlineStr">
        <is>
          <t>TAMIRES SILVA NUNES DE OLIVEIRA</t>
        </is>
      </c>
      <c r="C113" t="n">
        <v>1</v>
      </c>
      <c r="D113" t="inlineStr">
        <is>
          <t>INCC-FGV</t>
        </is>
      </c>
      <c r="E113" t="n">
        <v>0</v>
      </c>
      <c r="F113" t="inlineStr">
        <is>
          <t>MENSAL</t>
        </is>
      </c>
      <c r="G113" s="140" t="n">
        <v>45290</v>
      </c>
      <c r="H113" t="n">
        <v>45290</v>
      </c>
      <c r="I113" s="334" t="inlineStr">
        <is>
          <t>009/012</t>
        </is>
      </c>
      <c r="J113" t="inlineStr">
        <is>
          <t>CARTEIRA</t>
        </is>
      </c>
      <c r="K113" t="inlineStr">
        <is>
          <t>CONTRATO</t>
        </is>
      </c>
      <c r="L113" t="n">
        <v>3306.19</v>
      </c>
      <c r="M113" s="165">
        <f>DATE(YEAR(G113),MONTH(G113),1)</f>
        <v/>
      </c>
      <c r="N113" s="155">
        <f>IF(G113&gt;$L$3,"Futuro","Atraso")</f>
        <v/>
      </c>
      <c r="O113">
        <f>12*(YEAR(G113)-YEAR($L$3))+(MONTH(G113)-MONTH($L$3))</f>
        <v/>
      </c>
      <c r="P113" s="331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  <c r="S113">
        <f>IF(N113="Atraso",IF(Q113&lt;=30,INFORME_MENSAL!$A$12,IF(Q113&lt;=60,INFORME_MENSAL!$A$13,IF(Q113&lt;=90,INFORME_MENSAL!$A$14,IF(Q113&lt;=120,INFORME_MENSAL!$A$15,IF(Q113&lt;=150,INFORME_MENSAL!$A$16,IF(Q113&lt;=180,INFORME_MENSAL!$A$17,IF(Q113&lt;=360,INFORME_MENSAL!$A$18,IF(Q113&gt;360,INFORME_MENSAL!$A$19)))))))),"")</f>
        <v/>
      </c>
    </row>
    <row r="114">
      <c r="A114" t="inlineStr">
        <is>
          <t>15BOSQUE DAS CEREJEIRAS</t>
        </is>
      </c>
      <c r="B114" t="inlineStr">
        <is>
          <t>EDVANDO GOMES ALMEIDA</t>
        </is>
      </c>
      <c r="C114" t="n">
        <v>1</v>
      </c>
      <c r="D114" t="inlineStr">
        <is>
          <t>INCC-FGV</t>
        </is>
      </c>
      <c r="E114" t="n">
        <v>0</v>
      </c>
      <c r="F114" t="inlineStr">
        <is>
          <t>MENSAL</t>
        </is>
      </c>
      <c r="G114" s="140" t="n">
        <v>45290</v>
      </c>
      <c r="H114" t="n">
        <v>45290</v>
      </c>
      <c r="I114" s="334" t="inlineStr">
        <is>
          <t>010/010</t>
        </is>
      </c>
      <c r="J114" t="inlineStr">
        <is>
          <t>CARTEIRA</t>
        </is>
      </c>
      <c r="K114" t="inlineStr">
        <is>
          <t>CONTRATO</t>
        </is>
      </c>
      <c r="L114" t="n">
        <v>461.61</v>
      </c>
      <c r="M114" s="165">
        <f>DATE(YEAR(G114),MONTH(G114),1)</f>
        <v/>
      </c>
      <c r="N114" s="155">
        <f>IF(G114&gt;$L$3,"Futuro","Atraso")</f>
        <v/>
      </c>
      <c r="O114">
        <f>12*(YEAR(G114)-YEAR($L$3))+(MONTH(G114)-MONTH($L$3))</f>
        <v/>
      </c>
      <c r="P114" s="331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  <c r="S114">
        <f>IF(N114="Atraso",IF(Q114&lt;=30,INFORME_MENSAL!$A$12,IF(Q114&lt;=60,INFORME_MENSAL!$A$13,IF(Q114&lt;=90,INFORME_MENSAL!$A$14,IF(Q114&lt;=120,INFORME_MENSAL!$A$15,IF(Q114&lt;=150,INFORME_MENSAL!$A$16,IF(Q114&lt;=180,INFORME_MENSAL!$A$17,IF(Q114&lt;=360,INFORME_MENSAL!$A$18,IF(Q114&gt;360,INFORME_MENSAL!$A$19)))))))),"")</f>
        <v/>
      </c>
    </row>
    <row r="115">
      <c r="A115" t="inlineStr">
        <is>
          <t>13BOSQUE DAS CEREJEIRAS</t>
        </is>
      </c>
      <c r="B115" t="inlineStr">
        <is>
          <t>ALEX SANDRO DA SILVA MEDEIROS</t>
        </is>
      </c>
      <c r="C115" t="n">
        <v>1</v>
      </c>
      <c r="D115" t="inlineStr">
        <is>
          <t>INCC-FGV</t>
        </is>
      </c>
      <c r="E115" t="n">
        <v>0</v>
      </c>
      <c r="F115" t="inlineStr">
        <is>
          <t>MENSAL</t>
        </is>
      </c>
      <c r="G115" s="140" t="n">
        <v>45290</v>
      </c>
      <c r="H115" t="n">
        <v>45290</v>
      </c>
      <c r="I115" s="334" t="inlineStr">
        <is>
          <t>010/010</t>
        </is>
      </c>
      <c r="J115" t="inlineStr">
        <is>
          <t>CARTEIRA</t>
        </is>
      </c>
      <c r="K115" t="inlineStr">
        <is>
          <t>CONTRATO</t>
        </is>
      </c>
      <c r="L115" t="n">
        <v>583.04</v>
      </c>
      <c r="M115" s="165">
        <f>DATE(YEAR(G115),MONTH(G115),1)</f>
        <v/>
      </c>
      <c r="N115" s="155">
        <f>IF(G115&gt;$L$3,"Futuro","Atraso")</f>
        <v/>
      </c>
      <c r="O115">
        <f>12*(YEAR(G115)-YEAR($L$3))+(MONTH(G115)-MONTH($L$3))</f>
        <v/>
      </c>
      <c r="P115" s="331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  <c r="S115">
        <f>IF(N115="Atraso",IF(Q115&lt;=30,INFORME_MENSAL!$A$12,IF(Q115&lt;=60,INFORME_MENSAL!$A$13,IF(Q115&lt;=90,INFORME_MENSAL!$A$14,IF(Q115&lt;=120,INFORME_MENSAL!$A$15,IF(Q115&lt;=150,INFORME_MENSAL!$A$16,IF(Q115&lt;=180,INFORME_MENSAL!$A$17,IF(Q115&lt;=360,INFORME_MENSAL!$A$18,IF(Q115&gt;360,INFORME_MENSAL!$A$19)))))))),"")</f>
        <v/>
      </c>
    </row>
    <row r="116">
      <c r="A116" t="inlineStr">
        <is>
          <t>71BOSQUE DAS CEREJEIRAS</t>
        </is>
      </c>
      <c r="B116" t="inlineStr">
        <is>
          <t>GABRIELA DE ALMEIDA AGOSTINHO</t>
        </is>
      </c>
      <c r="C116" t="n">
        <v>1</v>
      </c>
      <c r="D116" t="inlineStr">
        <is>
          <t>INCC-FGV</t>
        </is>
      </c>
      <c r="E116" t="n">
        <v>0</v>
      </c>
      <c r="F116" t="inlineStr">
        <is>
          <t>MENSAL</t>
        </is>
      </c>
      <c r="G116" s="140" t="n">
        <v>45296</v>
      </c>
      <c r="H116" t="n">
        <v>45296</v>
      </c>
      <c r="I116" s="334" t="inlineStr">
        <is>
          <t>005/010</t>
        </is>
      </c>
      <c r="J116" t="inlineStr">
        <is>
          <t>CARTEIRA</t>
        </is>
      </c>
      <c r="K116" t="inlineStr">
        <is>
          <t>CONTRATO</t>
        </is>
      </c>
      <c r="L116" t="n">
        <v>635.97</v>
      </c>
      <c r="M116" s="165">
        <f>DATE(YEAR(G116),MONTH(G116),1)</f>
        <v/>
      </c>
      <c r="N116" s="155">
        <f>IF(G116&gt;$L$3,"Futuro","Atraso")</f>
        <v/>
      </c>
      <c r="O116">
        <f>12*(YEAR(G116)-YEAR($L$3))+(MONTH(G116)-MONTH($L$3))</f>
        <v/>
      </c>
      <c r="P116" s="331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  <c r="S116">
        <f>IF(N116="Atraso",IF(Q116&lt;=30,INFORME_MENSAL!$A$12,IF(Q116&lt;=60,INFORME_MENSAL!$A$13,IF(Q116&lt;=90,INFORME_MENSAL!$A$14,IF(Q116&lt;=120,INFORME_MENSAL!$A$15,IF(Q116&lt;=150,INFORME_MENSAL!$A$16,IF(Q116&lt;=180,INFORME_MENSAL!$A$17,IF(Q116&lt;=360,INFORME_MENSAL!$A$18,IF(Q116&gt;360,INFORME_MENSAL!$A$19)))))))),"")</f>
        <v/>
      </c>
    </row>
    <row r="117">
      <c r="A117" t="inlineStr">
        <is>
          <t>97BOSQUE DAS CEREJEIRAS</t>
        </is>
      </c>
      <c r="B117" t="inlineStr">
        <is>
          <t>FABIO JOSE DA SILVA</t>
        </is>
      </c>
      <c r="C117" t="n">
        <v>1</v>
      </c>
      <c r="D117" t="inlineStr">
        <is>
          <t>INCC-FGV</t>
        </is>
      </c>
      <c r="E117" t="n">
        <v>0</v>
      </c>
      <c r="F117" t="inlineStr">
        <is>
          <t>MENSAL</t>
        </is>
      </c>
      <c r="G117" s="140" t="n">
        <v>45296</v>
      </c>
      <c r="H117" t="n">
        <v>45296</v>
      </c>
      <c r="I117" s="334" t="inlineStr">
        <is>
          <t>008/012</t>
        </is>
      </c>
      <c r="J117" t="inlineStr">
        <is>
          <t>CARTEIRA</t>
        </is>
      </c>
      <c r="K117" t="inlineStr">
        <is>
          <t>CONTRATO</t>
        </is>
      </c>
      <c r="L117" t="n">
        <v>816.2</v>
      </c>
      <c r="M117" s="165">
        <f>DATE(YEAR(G117),MONTH(G117),1)</f>
        <v/>
      </c>
      <c r="N117" s="155">
        <f>IF(G117&gt;$L$3,"Futuro","Atraso")</f>
        <v/>
      </c>
      <c r="O117">
        <f>12*(YEAR(G117)-YEAR($L$3))+(MONTH(G117)-MONTH($L$3))</f>
        <v/>
      </c>
      <c r="P117" s="331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  <c r="S117">
        <f>IF(N117="Atraso",IF(Q117&lt;=30,INFORME_MENSAL!$A$12,IF(Q117&lt;=60,INFORME_MENSAL!$A$13,IF(Q117&lt;=90,INFORME_MENSAL!$A$14,IF(Q117&lt;=120,INFORME_MENSAL!$A$15,IF(Q117&lt;=150,INFORME_MENSAL!$A$16,IF(Q117&lt;=180,INFORME_MENSAL!$A$17,IF(Q117&lt;=360,INFORME_MENSAL!$A$18,IF(Q117&gt;360,INFORME_MENSAL!$A$19)))))))),"")</f>
        <v/>
      </c>
    </row>
    <row r="118">
      <c r="A118" t="inlineStr">
        <is>
          <t>163BOSQUE DAS CEREJEIRAS</t>
        </is>
      </c>
      <c r="B118" t="inlineStr">
        <is>
          <t>CAMILA RODRIGUES SOUZA</t>
        </is>
      </c>
      <c r="C118" t="n">
        <v>1</v>
      </c>
      <c r="D118" t="inlineStr">
        <is>
          <t>INCC-FGV</t>
        </is>
      </c>
      <c r="E118" t="n">
        <v>0</v>
      </c>
      <c r="F118" t="inlineStr">
        <is>
          <t>MENSAL</t>
        </is>
      </c>
      <c r="G118" s="140" t="n">
        <v>45301</v>
      </c>
      <c r="H118" t="n">
        <v>45301</v>
      </c>
      <c r="I118" s="334" t="inlineStr">
        <is>
          <t>009/009</t>
        </is>
      </c>
      <c r="J118" t="inlineStr">
        <is>
          <t>CARTEIRA</t>
        </is>
      </c>
      <c r="K118" t="inlineStr">
        <is>
          <t>CONTRATO</t>
        </is>
      </c>
      <c r="L118" t="n">
        <v>669.23</v>
      </c>
      <c r="M118" s="165">
        <f>DATE(YEAR(G118),MONTH(G118),1)</f>
        <v/>
      </c>
      <c r="N118" s="155">
        <f>IF(G118&gt;$L$3,"Futuro","Atraso")</f>
        <v/>
      </c>
      <c r="O118">
        <f>12*(YEAR(G118)-YEAR($L$3))+(MONTH(G118)-MONTH($L$3))</f>
        <v/>
      </c>
      <c r="P118" s="331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  <c r="S118">
        <f>IF(N118="Atraso",IF(Q118&lt;=30,INFORME_MENSAL!$A$12,IF(Q118&lt;=60,INFORME_MENSAL!$A$13,IF(Q118&lt;=90,INFORME_MENSAL!$A$14,IF(Q118&lt;=120,INFORME_MENSAL!$A$15,IF(Q118&lt;=150,INFORME_MENSAL!$A$16,IF(Q118&lt;=180,INFORME_MENSAL!$A$17,IF(Q118&lt;=360,INFORME_MENSAL!$A$18,IF(Q118&gt;360,INFORME_MENSAL!$A$19)))))))),"")</f>
        <v/>
      </c>
    </row>
    <row r="119">
      <c r="A119" t="inlineStr">
        <is>
          <t>23BOSQUE DAS CEREJEIRAS</t>
        </is>
      </c>
      <c r="B119" t="inlineStr">
        <is>
          <t>FELIPE ALMEIDA SILVA</t>
        </is>
      </c>
      <c r="C119" t="n">
        <v>1</v>
      </c>
      <c r="D119" t="inlineStr">
        <is>
          <t>INCC-FGV</t>
        </is>
      </c>
      <c r="E119" t="n">
        <v>0</v>
      </c>
      <c r="F119" t="inlineStr">
        <is>
          <t>MENSAL</t>
        </is>
      </c>
      <c r="G119" s="140" t="n">
        <v>45301</v>
      </c>
      <c r="H119" t="n">
        <v>45301</v>
      </c>
      <c r="I119" s="334" t="inlineStr">
        <is>
          <t>010/015</t>
        </is>
      </c>
      <c r="J119" t="inlineStr">
        <is>
          <t>CARTEIRA</t>
        </is>
      </c>
      <c r="K119" t="inlineStr">
        <is>
          <t>CONTRATO</t>
        </is>
      </c>
      <c r="L119" t="n">
        <v>1497.12</v>
      </c>
      <c r="M119" s="165">
        <f>DATE(YEAR(G119),MONTH(G119),1)</f>
        <v/>
      </c>
      <c r="N119" s="155">
        <f>IF(G119&gt;$L$3,"Futuro","Atraso")</f>
        <v/>
      </c>
      <c r="O119">
        <f>12*(YEAR(G119)-YEAR($L$3))+(MONTH(G119)-MONTH($L$3))</f>
        <v/>
      </c>
      <c r="P119" s="331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  <c r="S119">
        <f>IF(N119="Atraso",IF(Q119&lt;=30,INFORME_MENSAL!$A$12,IF(Q119&lt;=60,INFORME_MENSAL!$A$13,IF(Q119&lt;=90,INFORME_MENSAL!$A$14,IF(Q119&lt;=120,INFORME_MENSAL!$A$15,IF(Q119&lt;=150,INFORME_MENSAL!$A$16,IF(Q119&lt;=180,INFORME_MENSAL!$A$17,IF(Q119&lt;=360,INFORME_MENSAL!$A$18,IF(Q119&gt;360,INFORME_MENSAL!$A$19)))))))),"")</f>
        <v/>
      </c>
    </row>
    <row r="120">
      <c r="A120" t="inlineStr">
        <is>
          <t>81BOSQUE DAS CEREJEIRAS</t>
        </is>
      </c>
      <c r="B120" t="inlineStr">
        <is>
          <t>PHELIPE DA SILVA  RIBEIRO</t>
        </is>
      </c>
      <c r="C120" t="n">
        <v>1</v>
      </c>
      <c r="D120" t="inlineStr">
        <is>
          <t>INCC-FGV</t>
        </is>
      </c>
      <c r="E120" t="n">
        <v>0</v>
      </c>
      <c r="F120" t="inlineStr">
        <is>
          <t>MENSAL</t>
        </is>
      </c>
      <c r="G120" s="140" t="n">
        <v>45306</v>
      </c>
      <c r="H120" t="n">
        <v>45306</v>
      </c>
      <c r="I120" s="334" t="inlineStr">
        <is>
          <t>017/018</t>
        </is>
      </c>
      <c r="J120" t="inlineStr">
        <is>
          <t>CARTEIRA</t>
        </is>
      </c>
      <c r="K120" t="inlineStr">
        <is>
          <t>CONTRATO</t>
        </is>
      </c>
      <c r="L120" t="n">
        <v>1471.97</v>
      </c>
      <c r="M120" s="165">
        <f>DATE(YEAR(G120),MONTH(G120),1)</f>
        <v/>
      </c>
      <c r="N120" s="155">
        <f>IF(G120&gt;$L$3,"Futuro","Atraso")</f>
        <v/>
      </c>
      <c r="O120">
        <f>12*(YEAR(G120)-YEAR($L$3))+(MONTH(G120)-MONTH($L$3))</f>
        <v/>
      </c>
      <c r="P120" s="331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  <c r="S120">
        <f>IF(N120="Atraso",IF(Q120&lt;=30,INFORME_MENSAL!$A$12,IF(Q120&lt;=60,INFORME_MENSAL!$A$13,IF(Q120&lt;=90,INFORME_MENSAL!$A$14,IF(Q120&lt;=120,INFORME_MENSAL!$A$15,IF(Q120&lt;=150,INFORME_MENSAL!$A$16,IF(Q120&lt;=180,INFORME_MENSAL!$A$17,IF(Q120&lt;=360,INFORME_MENSAL!$A$18,IF(Q120&gt;360,INFORME_MENSAL!$A$19)))))))),"")</f>
        <v/>
      </c>
    </row>
    <row r="121">
      <c r="A121" t="inlineStr">
        <is>
          <t>197BOSQUE DAS CEREJEIRAS</t>
        </is>
      </c>
      <c r="B121" t="inlineStr">
        <is>
          <t>WESLEY ARAUJO TEIXEIRA DA SILVA</t>
        </is>
      </c>
      <c r="C121" t="n">
        <v>1</v>
      </c>
      <c r="D121" t="inlineStr">
        <is>
          <t>INCC-FGV</t>
        </is>
      </c>
      <c r="E121" t="n">
        <v>0</v>
      </c>
      <c r="F121" t="inlineStr">
        <is>
          <t>MENSAL</t>
        </is>
      </c>
      <c r="G121" s="140" t="n">
        <v>45311</v>
      </c>
      <c r="H121" t="n">
        <v>45311</v>
      </c>
      <c r="I121" s="334" t="inlineStr">
        <is>
          <t>008/012</t>
        </is>
      </c>
      <c r="J121" t="inlineStr">
        <is>
          <t>CARTEIRA</t>
        </is>
      </c>
      <c r="K121" t="inlineStr">
        <is>
          <t>CONTRATO</t>
        </is>
      </c>
      <c r="L121" t="n">
        <v>1530.38</v>
      </c>
      <c r="M121" s="165">
        <f>DATE(YEAR(G121),MONTH(G121),1)</f>
        <v/>
      </c>
      <c r="N121" s="155">
        <f>IF(G121&gt;$L$3,"Futuro","Atraso")</f>
        <v/>
      </c>
      <c r="O121">
        <f>12*(YEAR(G121)-YEAR($L$3))+(MONTH(G121)-MONTH($L$3))</f>
        <v/>
      </c>
      <c r="P121" s="331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  <c r="S121">
        <f>IF(N121="Atraso",IF(Q121&lt;=30,INFORME_MENSAL!$A$12,IF(Q121&lt;=60,INFORME_MENSAL!$A$13,IF(Q121&lt;=90,INFORME_MENSAL!$A$14,IF(Q121&lt;=120,INFORME_MENSAL!$A$15,IF(Q121&lt;=150,INFORME_MENSAL!$A$16,IF(Q121&lt;=180,INFORME_MENSAL!$A$17,IF(Q121&lt;=360,INFORME_MENSAL!$A$18,IF(Q121&gt;360,INFORME_MENSAL!$A$19)))))))),"")</f>
        <v/>
      </c>
    </row>
    <row r="122">
      <c r="A122" t="inlineStr">
        <is>
          <t>185BOSQUE DAS CEREJEIRAS</t>
        </is>
      </c>
      <c r="B122" t="inlineStr">
        <is>
          <t>BRUNO HENRIQUE DE OLIVEIRA LUIZ</t>
        </is>
      </c>
      <c r="C122" t="n">
        <v>1</v>
      </c>
      <c r="D122" t="inlineStr">
        <is>
          <t>INCC-FGV</t>
        </is>
      </c>
      <c r="E122" t="n">
        <v>0</v>
      </c>
      <c r="F122" t="inlineStr">
        <is>
          <t>MENSAL</t>
        </is>
      </c>
      <c r="G122" s="140" t="n">
        <v>45316</v>
      </c>
      <c r="H122" t="n">
        <v>45316</v>
      </c>
      <c r="I122" s="334" t="inlineStr">
        <is>
          <t>008/010</t>
        </is>
      </c>
      <c r="J122" t="inlineStr">
        <is>
          <t>CARTEIRA</t>
        </is>
      </c>
      <c r="K122" t="inlineStr">
        <is>
          <t>CONTRATO</t>
        </is>
      </c>
      <c r="L122" t="n">
        <v>1181.09</v>
      </c>
      <c r="M122" s="165">
        <f>DATE(YEAR(G122),MONTH(G122),1)</f>
        <v/>
      </c>
      <c r="N122" s="155">
        <f>IF(G122&gt;$L$3,"Futuro","Atraso")</f>
        <v/>
      </c>
      <c r="O122">
        <f>12*(YEAR(G122)-YEAR($L$3))+(MONTH(G122)-MONTH($L$3))</f>
        <v/>
      </c>
      <c r="P122" s="331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  <c r="S122">
        <f>IF(N122="Atraso",IF(Q122&lt;=30,INFORME_MENSAL!$A$12,IF(Q122&lt;=60,INFORME_MENSAL!$A$13,IF(Q122&lt;=90,INFORME_MENSAL!$A$14,IF(Q122&lt;=120,INFORME_MENSAL!$A$15,IF(Q122&lt;=150,INFORME_MENSAL!$A$16,IF(Q122&lt;=180,INFORME_MENSAL!$A$17,IF(Q122&lt;=360,INFORME_MENSAL!$A$18,IF(Q122&gt;360,INFORME_MENSAL!$A$19)))))))),"")</f>
        <v/>
      </c>
    </row>
    <row r="123">
      <c r="A123" t="inlineStr">
        <is>
          <t>63BOSQUE DAS CEREJEIRAS</t>
        </is>
      </c>
      <c r="B123" t="inlineStr">
        <is>
          <t>RAPHAEL FERREIRA GONCALVES</t>
        </is>
      </c>
      <c r="C123" t="n">
        <v>1</v>
      </c>
      <c r="D123" t="inlineStr">
        <is>
          <t>INCC-FGV</t>
        </is>
      </c>
      <c r="E123" t="n">
        <v>0</v>
      </c>
      <c r="F123" t="inlineStr">
        <is>
          <t>MENSAL</t>
        </is>
      </c>
      <c r="G123" s="140" t="n">
        <v>45316</v>
      </c>
      <c r="H123" t="n">
        <v>45316</v>
      </c>
      <c r="I123" s="334" t="inlineStr">
        <is>
          <t>006/010</t>
        </is>
      </c>
      <c r="J123" t="inlineStr">
        <is>
          <t>CARTEIRA</t>
        </is>
      </c>
      <c r="K123" t="inlineStr">
        <is>
          <t>CONTRATO</t>
        </is>
      </c>
      <c r="L123" t="n">
        <v>867.01</v>
      </c>
      <c r="M123" s="165">
        <f>DATE(YEAR(G123),MONTH(G123),1)</f>
        <v/>
      </c>
      <c r="N123" s="155">
        <f>IF(G123&gt;$L$3,"Futuro","Atraso")</f>
        <v/>
      </c>
      <c r="O123">
        <f>12*(YEAR(G123)-YEAR($L$3))+(MONTH(G123)-MONTH($L$3))</f>
        <v/>
      </c>
      <c r="P123" s="331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  <c r="S123">
        <f>IF(N123="Atraso",IF(Q123&lt;=30,INFORME_MENSAL!$A$12,IF(Q123&lt;=60,INFORME_MENSAL!$A$13,IF(Q123&lt;=90,INFORME_MENSAL!$A$14,IF(Q123&lt;=120,INFORME_MENSAL!$A$15,IF(Q123&lt;=150,INFORME_MENSAL!$A$16,IF(Q123&lt;=180,INFORME_MENSAL!$A$17,IF(Q123&lt;=360,INFORME_MENSAL!$A$18,IF(Q123&gt;360,INFORME_MENSAL!$A$19)))))))),"")</f>
        <v/>
      </c>
    </row>
    <row r="124">
      <c r="A124" t="inlineStr">
        <is>
          <t>97BOSQUE DAS CEREJEIRAS</t>
        </is>
      </c>
      <c r="B124" t="inlineStr">
        <is>
          <t>FABIO JOSE DA SILVA</t>
        </is>
      </c>
      <c r="C124" t="n">
        <v>1</v>
      </c>
      <c r="D124" t="inlineStr">
        <is>
          <t>INCC-FGV</t>
        </is>
      </c>
      <c r="E124" t="n">
        <v>0</v>
      </c>
      <c r="F124" t="inlineStr">
        <is>
          <t>MENSAL</t>
        </is>
      </c>
      <c r="G124" s="140" t="n">
        <v>45319</v>
      </c>
      <c r="H124" t="n">
        <v>45319</v>
      </c>
      <c r="I124" s="334" t="inlineStr">
        <is>
          <t>004/006</t>
        </is>
      </c>
      <c r="J124" t="inlineStr">
        <is>
          <t>CARTEIRA</t>
        </is>
      </c>
      <c r="K124" t="inlineStr">
        <is>
          <t>CONTRATO</t>
        </is>
      </c>
      <c r="L124" t="n">
        <v>2397.59</v>
      </c>
      <c r="M124" s="165">
        <f>DATE(YEAR(G124),MONTH(G124),1)</f>
        <v/>
      </c>
      <c r="N124" s="155">
        <f>IF(G124&gt;$L$3,"Futuro","Atraso")</f>
        <v/>
      </c>
      <c r="O124">
        <f>12*(YEAR(G124)-YEAR($L$3))+(MONTH(G124)-MONTH($L$3))</f>
        <v/>
      </c>
      <c r="P124" s="331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  <c r="S124">
        <f>IF(N124="Atraso",IF(Q124&lt;=30,INFORME_MENSAL!$A$12,IF(Q124&lt;=60,INFORME_MENSAL!$A$13,IF(Q124&lt;=90,INFORME_MENSAL!$A$14,IF(Q124&lt;=120,INFORME_MENSAL!$A$15,IF(Q124&lt;=150,INFORME_MENSAL!$A$16,IF(Q124&lt;=180,INFORME_MENSAL!$A$17,IF(Q124&lt;=360,INFORME_MENSAL!$A$18,IF(Q124&gt;360,INFORME_MENSAL!$A$19)))))))),"")</f>
        <v/>
      </c>
    </row>
    <row r="125">
      <c r="A125" t="inlineStr">
        <is>
          <t>43BOSQUE DAS CEREJEIRAS</t>
        </is>
      </c>
      <c r="B125" t="inlineStr">
        <is>
          <t>TAMIRES SILVA NUNES DE OLIVEIRA</t>
        </is>
      </c>
      <c r="C125" t="n">
        <v>1</v>
      </c>
      <c r="D125" t="inlineStr">
        <is>
          <t>INCC-FGV</t>
        </is>
      </c>
      <c r="E125" t="n">
        <v>0</v>
      </c>
      <c r="F125" t="inlineStr">
        <is>
          <t>MENSAL</t>
        </is>
      </c>
      <c r="G125" s="140" t="n">
        <v>45321</v>
      </c>
      <c r="H125" t="n">
        <v>45321</v>
      </c>
      <c r="I125" s="334" t="inlineStr">
        <is>
          <t>010/012</t>
        </is>
      </c>
      <c r="J125" t="inlineStr">
        <is>
          <t>CARTEIRA</t>
        </is>
      </c>
      <c r="K125" t="inlineStr">
        <is>
          <t>CONTRATO</t>
        </is>
      </c>
      <c r="L125" t="n">
        <v>3306.19</v>
      </c>
      <c r="M125" s="165">
        <f>DATE(YEAR(G125),MONTH(G125),1)</f>
        <v/>
      </c>
      <c r="N125" s="155">
        <f>IF(G125&gt;$L$3,"Futuro","Atraso")</f>
        <v/>
      </c>
      <c r="O125">
        <f>12*(YEAR(G125)-YEAR($L$3))+(MONTH(G125)-MONTH($L$3))</f>
        <v/>
      </c>
      <c r="P125" s="331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  <c r="S125">
        <f>IF(N125="Atraso",IF(Q125&lt;=30,INFORME_MENSAL!$A$12,IF(Q125&lt;=60,INFORME_MENSAL!$A$13,IF(Q125&lt;=90,INFORME_MENSAL!$A$14,IF(Q125&lt;=120,INFORME_MENSAL!$A$15,IF(Q125&lt;=150,INFORME_MENSAL!$A$16,IF(Q125&lt;=180,INFORME_MENSAL!$A$17,IF(Q125&lt;=360,INFORME_MENSAL!$A$18,IF(Q125&gt;360,INFORME_MENSAL!$A$19)))))))),"")</f>
        <v/>
      </c>
    </row>
    <row r="126">
      <c r="A126" t="inlineStr">
        <is>
          <t>71BOSQUE DAS CEREJEIRAS</t>
        </is>
      </c>
      <c r="B126" t="inlineStr">
        <is>
          <t>GABRIELA DE ALMEIDA AGOSTINHO</t>
        </is>
      </c>
      <c r="C126" t="n">
        <v>1</v>
      </c>
      <c r="D126" t="inlineStr">
        <is>
          <t>INCC-FGV</t>
        </is>
      </c>
      <c r="E126" t="n">
        <v>0</v>
      </c>
      <c r="F126" t="inlineStr">
        <is>
          <t>MENSAL</t>
        </is>
      </c>
      <c r="G126" s="140" t="n">
        <v>45327</v>
      </c>
      <c r="H126" t="n">
        <v>45327</v>
      </c>
      <c r="I126" s="334" t="inlineStr">
        <is>
          <t>006/010</t>
        </is>
      </c>
      <c r="J126" t="inlineStr">
        <is>
          <t>CARTEIRA</t>
        </is>
      </c>
      <c r="K126" t="inlineStr">
        <is>
          <t>CONTRATO</t>
        </is>
      </c>
      <c r="L126" t="n">
        <v>635.97</v>
      </c>
      <c r="M126" s="165">
        <f>DATE(YEAR(G126),MONTH(G126),1)</f>
        <v/>
      </c>
      <c r="N126" s="155">
        <f>IF(G126&gt;$L$3,"Futuro","Atraso")</f>
        <v/>
      </c>
      <c r="O126">
        <f>12*(YEAR(G126)-YEAR($L$3))+(MONTH(G126)-MONTH($L$3))</f>
        <v/>
      </c>
      <c r="P126" s="331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  <c r="S126">
        <f>IF(N126="Atraso",IF(Q126&lt;=30,INFORME_MENSAL!$A$12,IF(Q126&lt;=60,INFORME_MENSAL!$A$13,IF(Q126&lt;=90,INFORME_MENSAL!$A$14,IF(Q126&lt;=120,INFORME_MENSAL!$A$15,IF(Q126&lt;=150,INFORME_MENSAL!$A$16,IF(Q126&lt;=180,INFORME_MENSAL!$A$17,IF(Q126&lt;=360,INFORME_MENSAL!$A$18,IF(Q126&gt;360,INFORME_MENSAL!$A$19)))))))),"")</f>
        <v/>
      </c>
    </row>
    <row r="127">
      <c r="A127" t="inlineStr">
        <is>
          <t>97BOSQUE DAS CEREJEIRAS</t>
        </is>
      </c>
      <c r="B127" t="inlineStr">
        <is>
          <t>FABIO JOSE DA SILVA</t>
        </is>
      </c>
      <c r="C127" t="n">
        <v>1</v>
      </c>
      <c r="D127" t="inlineStr">
        <is>
          <t>INCC-FGV</t>
        </is>
      </c>
      <c r="E127" t="n">
        <v>0</v>
      </c>
      <c r="F127" t="inlineStr">
        <is>
          <t>MENSAL</t>
        </is>
      </c>
      <c r="G127" s="140" t="n">
        <v>45327</v>
      </c>
      <c r="H127" t="n">
        <v>45327</v>
      </c>
      <c r="I127" s="334" t="inlineStr">
        <is>
          <t>009/012</t>
        </is>
      </c>
      <c r="J127" t="inlineStr">
        <is>
          <t>CARTEIRA</t>
        </is>
      </c>
      <c r="K127" t="inlineStr">
        <is>
          <t>CONTRATO</t>
        </is>
      </c>
      <c r="L127" t="n">
        <v>816.2</v>
      </c>
      <c r="M127" s="165">
        <f>DATE(YEAR(G127),MONTH(G127),1)</f>
        <v/>
      </c>
      <c r="N127" s="155">
        <f>IF(G127&gt;$L$3,"Futuro","Atraso")</f>
        <v/>
      </c>
      <c r="O127">
        <f>12*(YEAR(G127)-YEAR($L$3))+(MONTH(G127)-MONTH($L$3))</f>
        <v/>
      </c>
      <c r="P127" s="331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  <c r="S127">
        <f>IF(N127="Atraso",IF(Q127&lt;=30,INFORME_MENSAL!$A$12,IF(Q127&lt;=60,INFORME_MENSAL!$A$13,IF(Q127&lt;=90,INFORME_MENSAL!$A$14,IF(Q127&lt;=120,INFORME_MENSAL!$A$15,IF(Q127&lt;=150,INFORME_MENSAL!$A$16,IF(Q127&lt;=180,INFORME_MENSAL!$A$17,IF(Q127&lt;=360,INFORME_MENSAL!$A$18,IF(Q127&gt;360,INFORME_MENSAL!$A$19)))))))),"")</f>
        <v/>
      </c>
    </row>
    <row r="128">
      <c r="A128" t="inlineStr">
        <is>
          <t>23BOSQUE DAS CEREJEIRAS</t>
        </is>
      </c>
      <c r="B128" t="inlineStr">
        <is>
          <t>FELIPE ALMEIDA SILVA</t>
        </is>
      </c>
      <c r="C128" t="n">
        <v>1</v>
      </c>
      <c r="D128" t="inlineStr">
        <is>
          <t>INCC-FGV</t>
        </is>
      </c>
      <c r="E128" t="n">
        <v>0</v>
      </c>
      <c r="F128" t="inlineStr">
        <is>
          <t>MENSAL</t>
        </is>
      </c>
      <c r="G128" s="140" t="n">
        <v>45332</v>
      </c>
      <c r="H128" t="n">
        <v>45332</v>
      </c>
      <c r="I128" s="334" t="inlineStr">
        <is>
          <t>011/015</t>
        </is>
      </c>
      <c r="J128" t="inlineStr">
        <is>
          <t>CARTEIRA</t>
        </is>
      </c>
      <c r="K128" t="inlineStr">
        <is>
          <t>CONTRATO</t>
        </is>
      </c>
      <c r="L128" t="n">
        <v>1497.12</v>
      </c>
      <c r="M128" s="165">
        <f>DATE(YEAR(G128),MONTH(G128),1)</f>
        <v/>
      </c>
      <c r="N128" s="155">
        <f>IF(G128&gt;$L$3,"Futuro","Atraso")</f>
        <v/>
      </c>
      <c r="O128">
        <f>12*(YEAR(G128)-YEAR($L$3))+(MONTH(G128)-MONTH($L$3))</f>
        <v/>
      </c>
      <c r="P128" s="331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  <c r="S128">
        <f>IF(N128="Atraso",IF(Q128&lt;=30,INFORME_MENSAL!$A$12,IF(Q128&lt;=60,INFORME_MENSAL!$A$13,IF(Q128&lt;=90,INFORME_MENSAL!$A$14,IF(Q128&lt;=120,INFORME_MENSAL!$A$15,IF(Q128&lt;=150,INFORME_MENSAL!$A$16,IF(Q128&lt;=180,INFORME_MENSAL!$A$17,IF(Q128&lt;=360,INFORME_MENSAL!$A$18,IF(Q128&gt;360,INFORME_MENSAL!$A$19)))))))),"")</f>
        <v/>
      </c>
    </row>
    <row r="129">
      <c r="A129" t="inlineStr">
        <is>
          <t>81BOSQUE DAS CEREJEIRAS</t>
        </is>
      </c>
      <c r="B129" t="inlineStr">
        <is>
          <t>PHELIPE DA SILVA  RIBEIRO</t>
        </is>
      </c>
      <c r="C129" t="n">
        <v>1</v>
      </c>
      <c r="D129" t="inlineStr">
        <is>
          <t>INCC-FGV</t>
        </is>
      </c>
      <c r="E129" t="n">
        <v>0</v>
      </c>
      <c r="F129" t="inlineStr">
        <is>
          <t>MENSAL</t>
        </is>
      </c>
      <c r="G129" s="140" t="n">
        <v>45337</v>
      </c>
      <c r="H129" t="n">
        <v>45337</v>
      </c>
      <c r="I129" s="334" t="inlineStr">
        <is>
          <t>018/018</t>
        </is>
      </c>
      <c r="J129" t="inlineStr">
        <is>
          <t>CARTEIRA</t>
        </is>
      </c>
      <c r="K129" t="inlineStr">
        <is>
          <t>CONTRATO</t>
        </is>
      </c>
      <c r="L129" t="n">
        <v>1471.97</v>
      </c>
      <c r="M129" s="165">
        <f>DATE(YEAR(G129),MONTH(G129),1)</f>
        <v/>
      </c>
      <c r="N129" s="155">
        <f>IF(G129&gt;$L$3,"Futuro","Atraso")</f>
        <v/>
      </c>
      <c r="O129">
        <f>12*(YEAR(G129)-YEAR($L$3))+(MONTH(G129)-MONTH($L$3))</f>
        <v/>
      </c>
      <c r="P129" s="331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  <c r="S129">
        <f>IF(N129="Atraso",IF(Q129&lt;=30,INFORME_MENSAL!$A$12,IF(Q129&lt;=60,INFORME_MENSAL!$A$13,IF(Q129&lt;=90,INFORME_MENSAL!$A$14,IF(Q129&lt;=120,INFORME_MENSAL!$A$15,IF(Q129&lt;=150,INFORME_MENSAL!$A$16,IF(Q129&lt;=180,INFORME_MENSAL!$A$17,IF(Q129&lt;=360,INFORME_MENSAL!$A$18,IF(Q129&gt;360,INFORME_MENSAL!$A$19)))))))),"")</f>
        <v/>
      </c>
    </row>
    <row r="130">
      <c r="A130" t="inlineStr">
        <is>
          <t>197BOSQUE DAS CEREJEIRAS</t>
        </is>
      </c>
      <c r="B130" t="inlineStr">
        <is>
          <t>WESLEY ARAUJO TEIXEIRA DA SILVA</t>
        </is>
      </c>
      <c r="C130" t="n">
        <v>1</v>
      </c>
      <c r="D130" t="inlineStr">
        <is>
          <t>INCC-FGV</t>
        </is>
      </c>
      <c r="E130" t="n">
        <v>0</v>
      </c>
      <c r="F130" t="inlineStr">
        <is>
          <t>MENSAL</t>
        </is>
      </c>
      <c r="G130" s="140" t="n">
        <v>45342</v>
      </c>
      <c r="H130" t="n">
        <v>45342</v>
      </c>
      <c r="I130" s="334" t="inlineStr">
        <is>
          <t>009/012</t>
        </is>
      </c>
      <c r="J130" t="inlineStr">
        <is>
          <t>CARTEIRA</t>
        </is>
      </c>
      <c r="K130" t="inlineStr">
        <is>
          <t>CONTRATO</t>
        </is>
      </c>
      <c r="L130" t="n">
        <v>1530.38</v>
      </c>
      <c r="M130" s="165">
        <f>DATE(YEAR(G130),MONTH(G130),1)</f>
        <v/>
      </c>
      <c r="N130" s="155">
        <f>IF(G130&gt;$L$3,"Futuro","Atraso")</f>
        <v/>
      </c>
      <c r="O130">
        <f>12*(YEAR(G130)-YEAR($L$3))+(MONTH(G130)-MONTH($L$3))</f>
        <v/>
      </c>
      <c r="P130" s="331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  <c r="S130">
        <f>IF(N130="Atraso",IF(Q130&lt;=30,INFORME_MENSAL!$A$12,IF(Q130&lt;=60,INFORME_MENSAL!$A$13,IF(Q130&lt;=90,INFORME_MENSAL!$A$14,IF(Q130&lt;=120,INFORME_MENSAL!$A$15,IF(Q130&lt;=150,INFORME_MENSAL!$A$16,IF(Q130&lt;=180,INFORME_MENSAL!$A$17,IF(Q130&lt;=360,INFORME_MENSAL!$A$18,IF(Q130&gt;360,INFORME_MENSAL!$A$19)))))))),"")</f>
        <v/>
      </c>
    </row>
    <row r="131">
      <c r="A131" t="inlineStr">
        <is>
          <t>185BOSQUE DAS CEREJEIRAS</t>
        </is>
      </c>
      <c r="B131" t="inlineStr">
        <is>
          <t>BRUNO HENRIQUE DE OLIVEIRA LUIZ</t>
        </is>
      </c>
      <c r="C131" t="n">
        <v>1</v>
      </c>
      <c r="D131" t="inlineStr">
        <is>
          <t>INCC-FGV</t>
        </is>
      </c>
      <c r="E131" t="n">
        <v>0</v>
      </c>
      <c r="F131" t="inlineStr">
        <is>
          <t>MENSAL</t>
        </is>
      </c>
      <c r="G131" s="140" t="n">
        <v>45347</v>
      </c>
      <c r="H131" t="n">
        <v>45347</v>
      </c>
      <c r="I131" s="334" t="inlineStr">
        <is>
          <t>009/010</t>
        </is>
      </c>
      <c r="J131" t="inlineStr">
        <is>
          <t>CARTEIRA</t>
        </is>
      </c>
      <c r="K131" t="inlineStr">
        <is>
          <t>CONTRATO</t>
        </is>
      </c>
      <c r="L131" t="n">
        <v>1181.09</v>
      </c>
      <c r="M131" s="165">
        <f>DATE(YEAR(G131),MONTH(G131),1)</f>
        <v/>
      </c>
      <c r="N131" s="155">
        <f>IF(G131&gt;$L$3,"Futuro","Atraso")</f>
        <v/>
      </c>
      <c r="O131">
        <f>12*(YEAR(G131)-YEAR($L$3))+(MONTH(G131)-MONTH($L$3))</f>
        <v/>
      </c>
      <c r="P131" s="331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  <c r="S131">
        <f>IF(N131="Atraso",IF(Q131&lt;=30,INFORME_MENSAL!$A$12,IF(Q131&lt;=60,INFORME_MENSAL!$A$13,IF(Q131&lt;=90,INFORME_MENSAL!$A$14,IF(Q131&lt;=120,INFORME_MENSAL!$A$15,IF(Q131&lt;=150,INFORME_MENSAL!$A$16,IF(Q131&lt;=180,INFORME_MENSAL!$A$17,IF(Q131&lt;=360,INFORME_MENSAL!$A$18,IF(Q131&gt;360,INFORME_MENSAL!$A$19)))))))),"")</f>
        <v/>
      </c>
    </row>
    <row r="132">
      <c r="A132" t="inlineStr">
        <is>
          <t>185BOSQUE DAS CEREJEIRAS</t>
        </is>
      </c>
      <c r="B132" t="inlineStr">
        <is>
          <t>BRUNO HENRIQUE DE OLIVEIRA LUIZ</t>
        </is>
      </c>
      <c r="C132" t="n">
        <v>1</v>
      </c>
      <c r="D132" t="inlineStr">
        <is>
          <t>INCC-FGV</t>
        </is>
      </c>
      <c r="E132" t="n">
        <v>0</v>
      </c>
      <c r="F132" t="inlineStr">
        <is>
          <t>MENSAL</t>
        </is>
      </c>
      <c r="G132" s="140" t="n">
        <v>45347</v>
      </c>
      <c r="H132" t="n">
        <v>45347</v>
      </c>
      <c r="I132" s="334" t="inlineStr">
        <is>
          <t>005/006</t>
        </is>
      </c>
      <c r="J132" t="inlineStr">
        <is>
          <t>CARTEIRA</t>
        </is>
      </c>
      <c r="K132" t="inlineStr">
        <is>
          <t>CONTRATO</t>
        </is>
      </c>
      <c r="L132" t="n">
        <v>3936.96</v>
      </c>
      <c r="M132" s="165">
        <f>DATE(YEAR(G132),MONTH(G132),1)</f>
        <v/>
      </c>
      <c r="N132" s="155">
        <f>IF(G132&gt;$L$3,"Futuro","Atraso")</f>
        <v/>
      </c>
      <c r="O132">
        <f>12*(YEAR(G132)-YEAR($L$3))+(MONTH(G132)-MONTH($L$3))</f>
        <v/>
      </c>
      <c r="P132" s="331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  <c r="S132">
        <f>IF(N132="Atraso",IF(Q132&lt;=30,INFORME_MENSAL!$A$12,IF(Q132&lt;=60,INFORME_MENSAL!$A$13,IF(Q132&lt;=90,INFORME_MENSAL!$A$14,IF(Q132&lt;=120,INFORME_MENSAL!$A$15,IF(Q132&lt;=150,INFORME_MENSAL!$A$16,IF(Q132&lt;=180,INFORME_MENSAL!$A$17,IF(Q132&lt;=360,INFORME_MENSAL!$A$18,IF(Q132&gt;360,INFORME_MENSAL!$A$19)))))))),"")</f>
        <v/>
      </c>
    </row>
    <row r="133">
      <c r="A133" t="inlineStr">
        <is>
          <t>63BOSQUE DAS CEREJEIRAS</t>
        </is>
      </c>
      <c r="B133" t="inlineStr">
        <is>
          <t>RAPHAEL FERREIRA GONCALVES</t>
        </is>
      </c>
      <c r="C133" t="n">
        <v>1</v>
      </c>
      <c r="D133" t="inlineStr">
        <is>
          <t>INCC-FGV</t>
        </is>
      </c>
      <c r="E133" t="n">
        <v>0</v>
      </c>
      <c r="F133" t="inlineStr">
        <is>
          <t>MENSAL</t>
        </is>
      </c>
      <c r="G133" s="140" t="n">
        <v>45347</v>
      </c>
      <c r="H133" t="n">
        <v>45347</v>
      </c>
      <c r="I133" s="334" t="inlineStr">
        <is>
          <t>007/010</t>
        </is>
      </c>
      <c r="J133" t="inlineStr">
        <is>
          <t>CARTEIRA</t>
        </is>
      </c>
      <c r="K133" t="inlineStr">
        <is>
          <t>CONTRATO</t>
        </is>
      </c>
      <c r="L133" t="n">
        <v>867.01</v>
      </c>
      <c r="M133" s="165">
        <f>DATE(YEAR(G133),MONTH(G133),1)</f>
        <v/>
      </c>
      <c r="N133" s="155">
        <f>IF(G133&gt;$L$3,"Futuro","Atraso")</f>
        <v/>
      </c>
      <c r="O133">
        <f>12*(YEAR(G133)-YEAR($L$3))+(MONTH(G133)-MONTH($L$3))</f>
        <v/>
      </c>
      <c r="P133" s="331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  <c r="S133">
        <f>IF(N133="Atraso",IF(Q133&lt;=30,INFORME_MENSAL!$A$12,IF(Q133&lt;=60,INFORME_MENSAL!$A$13,IF(Q133&lt;=90,INFORME_MENSAL!$A$14,IF(Q133&lt;=120,INFORME_MENSAL!$A$15,IF(Q133&lt;=150,INFORME_MENSAL!$A$16,IF(Q133&lt;=180,INFORME_MENSAL!$A$17,IF(Q133&lt;=360,INFORME_MENSAL!$A$18,IF(Q133&gt;360,INFORME_MENSAL!$A$19)))))))),"")</f>
        <v/>
      </c>
    </row>
    <row r="134">
      <c r="A134" t="inlineStr">
        <is>
          <t>97BOSQUE DAS CEREJEIRAS</t>
        </is>
      </c>
      <c r="B134" t="inlineStr">
        <is>
          <t>FABIO JOSE DA SILVA</t>
        </is>
      </c>
      <c r="C134" t="n">
        <v>1</v>
      </c>
      <c r="D134" t="inlineStr">
        <is>
          <t>INCC-FGV</t>
        </is>
      </c>
      <c r="E134" t="n">
        <v>0</v>
      </c>
      <c r="F134" t="inlineStr">
        <is>
          <t>MENSAL</t>
        </is>
      </c>
      <c r="G134" s="140" t="n">
        <v>45350</v>
      </c>
      <c r="H134" t="n">
        <v>45350</v>
      </c>
      <c r="I134" s="334" t="inlineStr">
        <is>
          <t>001/001</t>
        </is>
      </c>
      <c r="J134" t="inlineStr">
        <is>
          <t>CARTEIRA</t>
        </is>
      </c>
      <c r="K134" t="inlineStr">
        <is>
          <t>CONTRATO</t>
        </is>
      </c>
      <c r="L134" t="n">
        <v>5203.29</v>
      </c>
      <c r="M134" s="165">
        <f>DATE(YEAR(G134),MONTH(G134),1)</f>
        <v/>
      </c>
      <c r="N134" s="155">
        <f>IF(G134&gt;$L$3,"Futuro","Atraso")</f>
        <v/>
      </c>
      <c r="O134">
        <f>12*(YEAR(G134)-YEAR($L$3))+(MONTH(G134)-MONTH($L$3))</f>
        <v/>
      </c>
      <c r="P134" s="331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  <c r="S134">
        <f>IF(N134="Atraso",IF(Q134&lt;=30,INFORME_MENSAL!$A$12,IF(Q134&lt;=60,INFORME_MENSAL!$A$13,IF(Q134&lt;=90,INFORME_MENSAL!$A$14,IF(Q134&lt;=120,INFORME_MENSAL!$A$15,IF(Q134&lt;=150,INFORME_MENSAL!$A$16,IF(Q134&lt;=180,INFORME_MENSAL!$A$17,IF(Q134&lt;=360,INFORME_MENSAL!$A$18,IF(Q134&gt;360,INFORME_MENSAL!$A$19)))))))),"")</f>
        <v/>
      </c>
    </row>
    <row r="135">
      <c r="A135" t="inlineStr">
        <is>
          <t>185BOSQUE DAS CEREJEIRAS</t>
        </is>
      </c>
      <c r="B135" t="inlineStr">
        <is>
          <t>BRUNO HENRIQUE DE OLIVEIRA LUIZ</t>
        </is>
      </c>
      <c r="C135" t="n">
        <v>1</v>
      </c>
      <c r="D135" t="inlineStr">
        <is>
          <t>INCC-FGV</t>
        </is>
      </c>
      <c r="E135" t="n">
        <v>0</v>
      </c>
      <c r="F135" t="inlineStr">
        <is>
          <t>MENSAL</t>
        </is>
      </c>
      <c r="G135" s="140" t="n">
        <v>45350</v>
      </c>
      <c r="H135" t="n">
        <v>45350</v>
      </c>
      <c r="I135" s="334" t="inlineStr">
        <is>
          <t>001/001</t>
        </is>
      </c>
      <c r="J135" t="inlineStr">
        <is>
          <t>CARTEIRA</t>
        </is>
      </c>
      <c r="K135" t="inlineStr">
        <is>
          <t>CONTRATO</t>
        </is>
      </c>
      <c r="L135" t="n">
        <v>23621.73</v>
      </c>
      <c r="M135" s="165">
        <f>DATE(YEAR(G135),MONTH(G135),1)</f>
        <v/>
      </c>
      <c r="N135" s="155">
        <f>IF(G135&gt;$L$3,"Futuro","Atraso")</f>
        <v/>
      </c>
      <c r="O135">
        <f>12*(YEAR(G135)-YEAR($L$3))+(MONTH(G135)-MONTH($L$3))</f>
        <v/>
      </c>
      <c r="P135" s="331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  <c r="S135">
        <f>IF(N135="Atraso",IF(Q135&lt;=30,INFORME_MENSAL!$A$12,IF(Q135&lt;=60,INFORME_MENSAL!$A$13,IF(Q135&lt;=90,INFORME_MENSAL!$A$14,IF(Q135&lt;=120,INFORME_MENSAL!$A$15,IF(Q135&lt;=150,INFORME_MENSAL!$A$16,IF(Q135&lt;=180,INFORME_MENSAL!$A$17,IF(Q135&lt;=360,INFORME_MENSAL!$A$18,IF(Q135&gt;360,INFORME_MENSAL!$A$19)))))))),"")</f>
        <v/>
      </c>
    </row>
    <row r="136">
      <c r="A136" t="inlineStr">
        <is>
          <t>43BOSQUE DAS CEREJEIRAS</t>
        </is>
      </c>
      <c r="B136" t="inlineStr">
        <is>
          <t>TAMIRES SILVA NUNES DE OLIVEIRA</t>
        </is>
      </c>
      <c r="C136" t="n">
        <v>1</v>
      </c>
      <c r="D136" t="inlineStr">
        <is>
          <t>INCC-FGV</t>
        </is>
      </c>
      <c r="E136" t="n">
        <v>0</v>
      </c>
      <c r="F136" t="inlineStr">
        <is>
          <t>MENSAL</t>
        </is>
      </c>
      <c r="G136" s="140" t="n">
        <v>45350</v>
      </c>
      <c r="H136" t="n">
        <v>45350</v>
      </c>
      <c r="I136" s="334" t="inlineStr">
        <is>
          <t>002/002</t>
        </is>
      </c>
      <c r="J136" t="inlineStr">
        <is>
          <t>CARTEIRA</t>
        </is>
      </c>
      <c r="K136" t="inlineStr">
        <is>
          <t>CONTRATO</t>
        </is>
      </c>
      <c r="L136" t="n">
        <v>4777.18</v>
      </c>
      <c r="M136" s="165">
        <f>DATE(YEAR(G136),MONTH(G136),1)</f>
        <v/>
      </c>
      <c r="N136" s="155">
        <f>IF(G136&gt;$L$3,"Futuro","Atraso")</f>
        <v/>
      </c>
      <c r="O136">
        <f>12*(YEAR(G136)-YEAR($L$3))+(MONTH(G136)-MONTH($L$3))</f>
        <v/>
      </c>
      <c r="P136" s="331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  <c r="S136">
        <f>IF(N136="Atraso",IF(Q136&lt;=30,INFORME_MENSAL!$A$12,IF(Q136&lt;=60,INFORME_MENSAL!$A$13,IF(Q136&lt;=90,INFORME_MENSAL!$A$14,IF(Q136&lt;=120,INFORME_MENSAL!$A$15,IF(Q136&lt;=150,INFORME_MENSAL!$A$16,IF(Q136&lt;=180,INFORME_MENSAL!$A$17,IF(Q136&lt;=360,INFORME_MENSAL!$A$18,IF(Q136&gt;360,INFORME_MENSAL!$A$19)))))))),"")</f>
        <v/>
      </c>
    </row>
    <row r="137">
      <c r="A137" t="inlineStr">
        <is>
          <t>71BOSQUE DAS CEREJEIRAS</t>
        </is>
      </c>
      <c r="B137" t="inlineStr">
        <is>
          <t>GABRIELA DE ALMEIDA AGOSTINHO</t>
        </is>
      </c>
      <c r="C137" t="n">
        <v>1</v>
      </c>
      <c r="D137" t="inlineStr">
        <is>
          <t>INCC-FGV</t>
        </is>
      </c>
      <c r="E137" t="n">
        <v>0</v>
      </c>
      <c r="F137" t="inlineStr">
        <is>
          <t>MENSAL</t>
        </is>
      </c>
      <c r="G137" s="140" t="n">
        <v>45351</v>
      </c>
      <c r="H137" t="n">
        <v>45351</v>
      </c>
      <c r="I137" s="334" t="inlineStr">
        <is>
          <t>003/006</t>
        </is>
      </c>
      <c r="J137" t="inlineStr">
        <is>
          <t>CARTEIRA</t>
        </is>
      </c>
      <c r="K137" t="inlineStr">
        <is>
          <t>CONTRATO</t>
        </is>
      </c>
      <c r="L137" t="n">
        <v>2005.4</v>
      </c>
      <c r="M137" s="165">
        <f>DATE(YEAR(G137),MONTH(G137),1)</f>
        <v/>
      </c>
      <c r="N137" s="155">
        <f>IF(G137&gt;$L$3,"Futuro","Atraso")</f>
        <v/>
      </c>
      <c r="O137">
        <f>12*(YEAR(G137)-YEAR($L$3))+(MONTH(G137)-MONTH($L$3))</f>
        <v/>
      </c>
      <c r="P137" s="331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  <c r="S137">
        <f>IF(N137="Atraso",IF(Q137&lt;=30,INFORME_MENSAL!$A$12,IF(Q137&lt;=60,INFORME_MENSAL!$A$13,IF(Q137&lt;=90,INFORME_MENSAL!$A$14,IF(Q137&lt;=120,INFORME_MENSAL!$A$15,IF(Q137&lt;=150,INFORME_MENSAL!$A$16,IF(Q137&lt;=180,INFORME_MENSAL!$A$17,IF(Q137&lt;=360,INFORME_MENSAL!$A$18,IF(Q137&gt;360,INFORME_MENSAL!$A$19)))))))),"")</f>
        <v/>
      </c>
    </row>
    <row r="138">
      <c r="A138" t="inlineStr">
        <is>
          <t>43BOSQUE DAS CEREJEIRAS</t>
        </is>
      </c>
      <c r="B138" t="inlineStr">
        <is>
          <t>TAMIRES SILVA NUNES DE OLIVEIRA</t>
        </is>
      </c>
      <c r="C138" t="n">
        <v>1</v>
      </c>
      <c r="D138" t="inlineStr">
        <is>
          <t>INCC-FGV</t>
        </is>
      </c>
      <c r="E138" t="n">
        <v>0</v>
      </c>
      <c r="F138" t="inlineStr">
        <is>
          <t>MENSAL</t>
        </is>
      </c>
      <c r="G138" s="140" t="n">
        <v>45351</v>
      </c>
      <c r="H138" t="n">
        <v>45351</v>
      </c>
      <c r="I138" s="334" t="inlineStr">
        <is>
          <t>011/012</t>
        </is>
      </c>
      <c r="J138" t="inlineStr">
        <is>
          <t>CARTEIRA</t>
        </is>
      </c>
      <c r="K138" t="inlineStr">
        <is>
          <t>CONTRATO</t>
        </is>
      </c>
      <c r="L138" t="n">
        <v>3306.19</v>
      </c>
      <c r="M138" s="165">
        <f>DATE(YEAR(G138),MONTH(G138),1)</f>
        <v/>
      </c>
      <c r="N138" s="155">
        <f>IF(G138&gt;$L$3,"Futuro","Atraso")</f>
        <v/>
      </c>
      <c r="O138">
        <f>12*(YEAR(G138)-YEAR($L$3))+(MONTH(G138)-MONTH($L$3))</f>
        <v/>
      </c>
      <c r="P138" s="331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  <c r="S138">
        <f>IF(N138="Atraso",IF(Q138&lt;=30,INFORME_MENSAL!$A$12,IF(Q138&lt;=60,INFORME_MENSAL!$A$13,IF(Q138&lt;=90,INFORME_MENSAL!$A$14,IF(Q138&lt;=120,INFORME_MENSAL!$A$15,IF(Q138&lt;=150,INFORME_MENSAL!$A$16,IF(Q138&lt;=180,INFORME_MENSAL!$A$17,IF(Q138&lt;=360,INFORME_MENSAL!$A$18,IF(Q138&gt;360,INFORME_MENSAL!$A$19)))))))),"")</f>
        <v/>
      </c>
    </row>
    <row r="139">
      <c r="A139" t="inlineStr">
        <is>
          <t>71BOSQUE DAS CEREJEIRAS</t>
        </is>
      </c>
      <c r="B139" t="inlineStr">
        <is>
          <t>GABRIELA DE ALMEIDA AGOSTINHO</t>
        </is>
      </c>
      <c r="C139" t="n">
        <v>1</v>
      </c>
      <c r="D139" t="inlineStr">
        <is>
          <t>INCC-FGV</t>
        </is>
      </c>
      <c r="E139" t="n">
        <v>0</v>
      </c>
      <c r="F139" t="inlineStr">
        <is>
          <t>MENSAL</t>
        </is>
      </c>
      <c r="G139" s="140" t="n">
        <v>45356</v>
      </c>
      <c r="H139" t="n">
        <v>45356</v>
      </c>
      <c r="I139" s="334" t="inlineStr">
        <is>
          <t>007/010</t>
        </is>
      </c>
      <c r="J139" t="inlineStr">
        <is>
          <t>CARTEIRA</t>
        </is>
      </c>
      <c r="K139" t="inlineStr">
        <is>
          <t>CONTRATO</t>
        </is>
      </c>
      <c r="L139" t="n">
        <v>635.97</v>
      </c>
      <c r="M139" s="165">
        <f>DATE(YEAR(G139),MONTH(G139),1)</f>
        <v/>
      </c>
      <c r="N139" s="155">
        <f>IF(G139&gt;$L$3,"Futuro","Atraso")</f>
        <v/>
      </c>
      <c r="O139">
        <f>12*(YEAR(G139)-YEAR($L$3))+(MONTH(G139)-MONTH($L$3))</f>
        <v/>
      </c>
      <c r="P139" s="331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  <c r="S139">
        <f>IF(N139="Atraso",IF(Q139&lt;=30,INFORME_MENSAL!$A$12,IF(Q139&lt;=60,INFORME_MENSAL!$A$13,IF(Q139&lt;=90,INFORME_MENSAL!$A$14,IF(Q139&lt;=120,INFORME_MENSAL!$A$15,IF(Q139&lt;=150,INFORME_MENSAL!$A$16,IF(Q139&lt;=180,INFORME_MENSAL!$A$17,IF(Q139&lt;=360,INFORME_MENSAL!$A$18,IF(Q139&gt;360,INFORME_MENSAL!$A$19)))))))),"")</f>
        <v/>
      </c>
    </row>
    <row r="140">
      <c r="A140" t="inlineStr">
        <is>
          <t>97BOSQUE DAS CEREJEIRAS</t>
        </is>
      </c>
      <c r="B140" t="inlineStr">
        <is>
          <t>FABIO JOSE DA SILVA</t>
        </is>
      </c>
      <c r="C140" t="n">
        <v>1</v>
      </c>
      <c r="D140" t="inlineStr">
        <is>
          <t>INCC-FGV</t>
        </is>
      </c>
      <c r="E140" t="n">
        <v>0</v>
      </c>
      <c r="F140" t="inlineStr">
        <is>
          <t>MENSAL</t>
        </is>
      </c>
      <c r="G140" s="140" t="n">
        <v>45356</v>
      </c>
      <c r="H140" t="n">
        <v>45356</v>
      </c>
      <c r="I140" s="334" t="inlineStr">
        <is>
          <t>010/012</t>
        </is>
      </c>
      <c r="J140" t="inlineStr">
        <is>
          <t>CARTEIRA</t>
        </is>
      </c>
      <c r="K140" t="inlineStr">
        <is>
          <t>CONTRATO</t>
        </is>
      </c>
      <c r="L140" t="n">
        <v>816.2</v>
      </c>
      <c r="M140" s="165">
        <f>DATE(YEAR(G140),MONTH(G140),1)</f>
        <v/>
      </c>
      <c r="N140" s="155">
        <f>IF(G140&gt;$L$3,"Futuro","Atraso")</f>
        <v/>
      </c>
      <c r="O140">
        <f>12*(YEAR(G140)-YEAR($L$3))+(MONTH(G140)-MONTH($L$3))</f>
        <v/>
      </c>
      <c r="P140" s="331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  <c r="S140">
        <f>IF(N140="Atraso",IF(Q140&lt;=30,INFORME_MENSAL!$A$12,IF(Q140&lt;=60,INFORME_MENSAL!$A$13,IF(Q140&lt;=90,INFORME_MENSAL!$A$14,IF(Q140&lt;=120,INFORME_MENSAL!$A$15,IF(Q140&lt;=150,INFORME_MENSAL!$A$16,IF(Q140&lt;=180,INFORME_MENSAL!$A$17,IF(Q140&lt;=360,INFORME_MENSAL!$A$18,IF(Q140&gt;360,INFORME_MENSAL!$A$19)))))))),"")</f>
        <v/>
      </c>
    </row>
    <row r="141">
      <c r="A141" t="inlineStr">
        <is>
          <t>23BOSQUE DAS CEREJEIRAS</t>
        </is>
      </c>
      <c r="B141" t="inlineStr">
        <is>
          <t>FELIPE ALMEIDA SILVA</t>
        </is>
      </c>
      <c r="C141" t="n">
        <v>1</v>
      </c>
      <c r="D141" t="inlineStr">
        <is>
          <t>INCC-FGV</t>
        </is>
      </c>
      <c r="E141" t="n">
        <v>0</v>
      </c>
      <c r="F141" t="inlineStr">
        <is>
          <t>MENSAL</t>
        </is>
      </c>
      <c r="G141" s="140" t="n">
        <v>45361</v>
      </c>
      <c r="H141" t="n">
        <v>45361</v>
      </c>
      <c r="I141" s="334" t="inlineStr">
        <is>
          <t>012/015</t>
        </is>
      </c>
      <c r="J141" t="inlineStr">
        <is>
          <t>CARTEIRA</t>
        </is>
      </c>
      <c r="K141" t="inlineStr">
        <is>
          <t>CONTRATO</t>
        </is>
      </c>
      <c r="L141" t="n">
        <v>1497.12</v>
      </c>
      <c r="M141" s="165">
        <f>DATE(YEAR(G141),MONTH(G141),1)</f>
        <v/>
      </c>
      <c r="N141" s="155">
        <f>IF(G141&gt;$L$3,"Futuro","Atraso")</f>
        <v/>
      </c>
      <c r="O141">
        <f>12*(YEAR(G141)-YEAR($L$3))+(MONTH(G141)-MONTH($L$3))</f>
        <v/>
      </c>
      <c r="P141" s="331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  <c r="S141">
        <f>IF(N141="Atraso",IF(Q141&lt;=30,INFORME_MENSAL!$A$12,IF(Q141&lt;=60,INFORME_MENSAL!$A$13,IF(Q141&lt;=90,INFORME_MENSAL!$A$14,IF(Q141&lt;=120,INFORME_MENSAL!$A$15,IF(Q141&lt;=150,INFORME_MENSAL!$A$16,IF(Q141&lt;=180,INFORME_MENSAL!$A$17,IF(Q141&lt;=360,INFORME_MENSAL!$A$18,IF(Q141&gt;360,INFORME_MENSAL!$A$19)))))))),"")</f>
        <v/>
      </c>
    </row>
    <row r="142">
      <c r="A142" t="inlineStr">
        <is>
          <t>197BOSQUE DAS CEREJEIRAS</t>
        </is>
      </c>
      <c r="B142" t="inlineStr">
        <is>
          <t>WESLEY ARAUJO TEIXEIRA DA SILVA</t>
        </is>
      </c>
      <c r="C142" t="n">
        <v>1</v>
      </c>
      <c r="D142" t="inlineStr">
        <is>
          <t>INCC-FGV</t>
        </is>
      </c>
      <c r="E142" t="n">
        <v>0</v>
      </c>
      <c r="F142" t="inlineStr">
        <is>
          <t>MENSAL</t>
        </is>
      </c>
      <c r="G142" s="140" t="n">
        <v>45371</v>
      </c>
      <c r="H142" t="n">
        <v>45371</v>
      </c>
      <c r="I142" s="334" t="inlineStr">
        <is>
          <t>010/012</t>
        </is>
      </c>
      <c r="J142" t="inlineStr">
        <is>
          <t>CARTEIRA</t>
        </is>
      </c>
      <c r="K142" t="inlineStr">
        <is>
          <t>CONTRATO</t>
        </is>
      </c>
      <c r="L142" t="n">
        <v>1530.38</v>
      </c>
      <c r="M142" s="165">
        <f>DATE(YEAR(G142),MONTH(G142),1)</f>
        <v/>
      </c>
      <c r="N142" s="155">
        <f>IF(G142&gt;$L$3,"Futuro","Atraso")</f>
        <v/>
      </c>
      <c r="O142">
        <f>12*(YEAR(G142)-YEAR($L$3))+(MONTH(G142)-MONTH($L$3))</f>
        <v/>
      </c>
      <c r="P142" s="331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  <c r="S142">
        <f>IF(N142="Atraso",IF(Q142&lt;=30,INFORME_MENSAL!$A$12,IF(Q142&lt;=60,INFORME_MENSAL!$A$13,IF(Q142&lt;=90,INFORME_MENSAL!$A$14,IF(Q142&lt;=120,INFORME_MENSAL!$A$15,IF(Q142&lt;=150,INFORME_MENSAL!$A$16,IF(Q142&lt;=180,INFORME_MENSAL!$A$17,IF(Q142&lt;=360,INFORME_MENSAL!$A$18,IF(Q142&gt;360,INFORME_MENSAL!$A$19)))))))),"")</f>
        <v/>
      </c>
    </row>
    <row r="143">
      <c r="A143" t="inlineStr">
        <is>
          <t>185BOSQUE DAS CEREJEIRAS</t>
        </is>
      </c>
      <c r="B143" t="inlineStr">
        <is>
          <t>BRUNO HENRIQUE DE OLIVEIRA LUIZ</t>
        </is>
      </c>
      <c r="C143" t="n">
        <v>1</v>
      </c>
      <c r="D143" t="inlineStr">
        <is>
          <t>INCC-FGV</t>
        </is>
      </c>
      <c r="E143" t="n">
        <v>0</v>
      </c>
      <c r="F143" t="inlineStr">
        <is>
          <t>MENSAL</t>
        </is>
      </c>
      <c r="G143" s="140" t="n">
        <v>45376</v>
      </c>
      <c r="H143" t="n">
        <v>45376</v>
      </c>
      <c r="I143" s="334" t="inlineStr">
        <is>
          <t>010/010</t>
        </is>
      </c>
      <c r="J143" t="inlineStr">
        <is>
          <t>CARTEIRA</t>
        </is>
      </c>
      <c r="K143" t="inlineStr">
        <is>
          <t>CONTRATO</t>
        </is>
      </c>
      <c r="L143" t="n">
        <v>1181.09</v>
      </c>
      <c r="M143" s="165">
        <f>DATE(YEAR(G143),MONTH(G143),1)</f>
        <v/>
      </c>
      <c r="N143" s="155">
        <f>IF(G143&gt;$L$3,"Futuro","Atraso")</f>
        <v/>
      </c>
      <c r="O143">
        <f>12*(YEAR(G143)-YEAR($L$3))+(MONTH(G143)-MONTH($L$3))</f>
        <v/>
      </c>
      <c r="P143" s="331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  <c r="S143">
        <f>IF(N143="Atraso",IF(Q143&lt;=30,INFORME_MENSAL!$A$12,IF(Q143&lt;=60,INFORME_MENSAL!$A$13,IF(Q143&lt;=90,INFORME_MENSAL!$A$14,IF(Q143&lt;=120,INFORME_MENSAL!$A$15,IF(Q143&lt;=150,INFORME_MENSAL!$A$16,IF(Q143&lt;=180,INFORME_MENSAL!$A$17,IF(Q143&lt;=360,INFORME_MENSAL!$A$18,IF(Q143&gt;360,INFORME_MENSAL!$A$19)))))))),"")</f>
        <v/>
      </c>
    </row>
    <row r="144">
      <c r="A144" t="inlineStr">
        <is>
          <t>63BOSQUE DAS CEREJEIRAS</t>
        </is>
      </c>
      <c r="B144" t="inlineStr">
        <is>
          <t>RAPHAEL FERREIRA GONCALVES</t>
        </is>
      </c>
      <c r="C144" t="n">
        <v>1</v>
      </c>
      <c r="D144" t="inlineStr">
        <is>
          <t>INCC-FGV</t>
        </is>
      </c>
      <c r="E144" t="n">
        <v>0</v>
      </c>
      <c r="F144" t="inlineStr">
        <is>
          <t>MENSAL</t>
        </is>
      </c>
      <c r="G144" s="140" t="n">
        <v>45376</v>
      </c>
      <c r="H144" t="n">
        <v>45376</v>
      </c>
      <c r="I144" s="334" t="inlineStr">
        <is>
          <t>008/010</t>
        </is>
      </c>
      <c r="J144" t="inlineStr">
        <is>
          <t>CARTEIRA</t>
        </is>
      </c>
      <c r="K144" t="inlineStr">
        <is>
          <t>CONTRATO</t>
        </is>
      </c>
      <c r="L144" t="n">
        <v>867.01</v>
      </c>
      <c r="M144" s="165">
        <f>DATE(YEAR(G144),MONTH(G144),1)</f>
        <v/>
      </c>
      <c r="N144" s="155">
        <f>IF(G144&gt;$L$3,"Futuro","Atraso")</f>
        <v/>
      </c>
      <c r="O144">
        <f>12*(YEAR(G144)-YEAR($L$3))+(MONTH(G144)-MONTH($L$3))</f>
        <v/>
      </c>
      <c r="P144" s="331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  <c r="S144">
        <f>IF(N144="Atraso",IF(Q144&lt;=30,INFORME_MENSAL!$A$12,IF(Q144&lt;=60,INFORME_MENSAL!$A$13,IF(Q144&lt;=90,INFORME_MENSAL!$A$14,IF(Q144&lt;=120,INFORME_MENSAL!$A$15,IF(Q144&lt;=150,INFORME_MENSAL!$A$16,IF(Q144&lt;=180,INFORME_MENSAL!$A$17,IF(Q144&lt;=360,INFORME_MENSAL!$A$18,IF(Q144&gt;360,INFORME_MENSAL!$A$19)))))))),"")</f>
        <v/>
      </c>
    </row>
    <row r="145">
      <c r="A145" t="inlineStr">
        <is>
          <t>97BOSQUE DAS CEREJEIRAS</t>
        </is>
      </c>
      <c r="B145" t="inlineStr">
        <is>
          <t>FABIO JOSE DA SILVA</t>
        </is>
      </c>
      <c r="C145" t="n">
        <v>1</v>
      </c>
      <c r="D145" t="inlineStr">
        <is>
          <t>INCC-FGV</t>
        </is>
      </c>
      <c r="E145" t="n">
        <v>0</v>
      </c>
      <c r="F145" t="inlineStr">
        <is>
          <t>MENSAL</t>
        </is>
      </c>
      <c r="G145" s="140" t="n">
        <v>45379</v>
      </c>
      <c r="H145" t="n">
        <v>45379</v>
      </c>
      <c r="I145" s="334" t="inlineStr">
        <is>
          <t>005/006</t>
        </is>
      </c>
      <c r="J145" t="inlineStr">
        <is>
          <t>CARTEIRA</t>
        </is>
      </c>
      <c r="K145" t="inlineStr">
        <is>
          <t>CONTRATO</t>
        </is>
      </c>
      <c r="L145" t="n">
        <v>2397.59</v>
      </c>
      <c r="M145" s="165">
        <f>DATE(YEAR(G145),MONTH(G145),1)</f>
        <v/>
      </c>
      <c r="N145" s="155">
        <f>IF(G145&gt;$L$3,"Futuro","Atraso")</f>
        <v/>
      </c>
      <c r="O145">
        <f>12*(YEAR(G145)-YEAR($L$3))+(MONTH(G145)-MONTH($L$3))</f>
        <v/>
      </c>
      <c r="P145" s="331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  <c r="S145">
        <f>IF(N145="Atraso",IF(Q145&lt;=30,INFORME_MENSAL!$A$12,IF(Q145&lt;=60,INFORME_MENSAL!$A$13,IF(Q145&lt;=90,INFORME_MENSAL!$A$14,IF(Q145&lt;=120,INFORME_MENSAL!$A$15,IF(Q145&lt;=150,INFORME_MENSAL!$A$16,IF(Q145&lt;=180,INFORME_MENSAL!$A$17,IF(Q145&lt;=360,INFORME_MENSAL!$A$18,IF(Q145&gt;360,INFORME_MENSAL!$A$19)))))))),"")</f>
        <v/>
      </c>
    </row>
    <row r="146">
      <c r="A146" t="inlineStr">
        <is>
          <t>43BOSQUE DAS CEREJEIRAS</t>
        </is>
      </c>
      <c r="B146" t="inlineStr">
        <is>
          <t>TAMIRES SILVA NUNES DE OLIVEIRA</t>
        </is>
      </c>
      <c r="C146" t="n">
        <v>1</v>
      </c>
      <c r="D146" t="inlineStr">
        <is>
          <t>INCC-FGV</t>
        </is>
      </c>
      <c r="E146" t="n">
        <v>0</v>
      </c>
      <c r="F146" t="inlineStr">
        <is>
          <t>MENSAL</t>
        </is>
      </c>
      <c r="G146" s="140" t="n">
        <v>45381</v>
      </c>
      <c r="H146" t="n">
        <v>45381</v>
      </c>
      <c r="I146" s="334" t="inlineStr">
        <is>
          <t>012/012</t>
        </is>
      </c>
      <c r="J146" t="inlineStr">
        <is>
          <t>CARTEIRA</t>
        </is>
      </c>
      <c r="K146" t="inlineStr">
        <is>
          <t>CONTRATO</t>
        </is>
      </c>
      <c r="L146" t="n">
        <v>3306.19</v>
      </c>
      <c r="M146" s="165">
        <f>DATE(YEAR(G146),MONTH(G146),1)</f>
        <v/>
      </c>
      <c r="N146" s="155">
        <f>IF(G146&gt;$L$3,"Futuro","Atraso")</f>
        <v/>
      </c>
      <c r="O146">
        <f>12*(YEAR(G146)-YEAR($L$3))+(MONTH(G146)-MONTH($L$3))</f>
        <v/>
      </c>
      <c r="P146" s="331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  <c r="S146">
        <f>IF(N146="Atraso",IF(Q146&lt;=30,INFORME_MENSAL!$A$12,IF(Q146&lt;=60,INFORME_MENSAL!$A$13,IF(Q146&lt;=90,INFORME_MENSAL!$A$14,IF(Q146&lt;=120,INFORME_MENSAL!$A$15,IF(Q146&lt;=150,INFORME_MENSAL!$A$16,IF(Q146&lt;=180,INFORME_MENSAL!$A$17,IF(Q146&lt;=360,INFORME_MENSAL!$A$18,IF(Q146&gt;360,INFORME_MENSAL!$A$19)))))))),"")</f>
        <v/>
      </c>
    </row>
    <row r="147">
      <c r="A147" t="inlineStr">
        <is>
          <t>71BOSQUE DAS CEREJEIRAS</t>
        </is>
      </c>
      <c r="B147" t="inlineStr">
        <is>
          <t>GABRIELA DE ALMEIDA AGOSTINHO</t>
        </is>
      </c>
      <c r="C147" t="n">
        <v>1</v>
      </c>
      <c r="D147" t="inlineStr">
        <is>
          <t>INCC-FGV</t>
        </is>
      </c>
      <c r="E147" t="n">
        <v>0</v>
      </c>
      <c r="F147" t="inlineStr">
        <is>
          <t>MENSAL</t>
        </is>
      </c>
      <c r="G147" s="140" t="n">
        <v>45387</v>
      </c>
      <c r="H147" t="n">
        <v>45387</v>
      </c>
      <c r="I147" s="334" t="inlineStr">
        <is>
          <t>008/010</t>
        </is>
      </c>
      <c r="J147" t="inlineStr">
        <is>
          <t>CARTEIRA</t>
        </is>
      </c>
      <c r="K147" t="inlineStr">
        <is>
          <t>CONTRATO</t>
        </is>
      </c>
      <c r="L147" t="n">
        <v>635.97</v>
      </c>
      <c r="M147" s="165">
        <f>DATE(YEAR(G147),MONTH(G147),1)</f>
        <v/>
      </c>
      <c r="N147" s="155">
        <f>IF(G147&gt;$L$3,"Futuro","Atraso")</f>
        <v/>
      </c>
      <c r="O147">
        <f>12*(YEAR(G147)-YEAR($L$3))+(MONTH(G147)-MONTH($L$3))</f>
        <v/>
      </c>
      <c r="P147" s="331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  <c r="S147">
        <f>IF(N147="Atraso",IF(Q147&lt;=30,INFORME_MENSAL!$A$12,IF(Q147&lt;=60,INFORME_MENSAL!$A$13,IF(Q147&lt;=90,INFORME_MENSAL!$A$14,IF(Q147&lt;=120,INFORME_MENSAL!$A$15,IF(Q147&lt;=150,INFORME_MENSAL!$A$16,IF(Q147&lt;=180,INFORME_MENSAL!$A$17,IF(Q147&lt;=360,INFORME_MENSAL!$A$18,IF(Q147&gt;360,INFORME_MENSAL!$A$19)))))))),"")</f>
        <v/>
      </c>
    </row>
    <row r="148">
      <c r="A148" t="inlineStr">
        <is>
          <t>97BOSQUE DAS CEREJEIRAS</t>
        </is>
      </c>
      <c r="B148" t="inlineStr">
        <is>
          <t>FABIO JOSE DA SILVA</t>
        </is>
      </c>
      <c r="C148" t="n">
        <v>1</v>
      </c>
      <c r="D148" t="inlineStr">
        <is>
          <t>INCC-FGV</t>
        </is>
      </c>
      <c r="E148" t="n">
        <v>0</v>
      </c>
      <c r="F148" t="inlineStr">
        <is>
          <t>MENSAL</t>
        </is>
      </c>
      <c r="G148" s="140" t="n">
        <v>45387</v>
      </c>
      <c r="H148" t="n">
        <v>45387</v>
      </c>
      <c r="I148" s="334" t="inlineStr">
        <is>
          <t>011/012</t>
        </is>
      </c>
      <c r="J148" t="inlineStr">
        <is>
          <t>CARTEIRA</t>
        </is>
      </c>
      <c r="K148" t="inlineStr">
        <is>
          <t>CONTRATO</t>
        </is>
      </c>
      <c r="L148" t="n">
        <v>816.2</v>
      </c>
      <c r="M148" s="165">
        <f>DATE(YEAR(G148),MONTH(G148),1)</f>
        <v/>
      </c>
      <c r="N148" s="155">
        <f>IF(G148&gt;$L$3,"Futuro","Atraso")</f>
        <v/>
      </c>
      <c r="O148">
        <f>12*(YEAR(G148)-YEAR($L$3))+(MONTH(G148)-MONTH($L$3))</f>
        <v/>
      </c>
      <c r="P148" s="331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  <c r="S148">
        <f>IF(N148="Atraso",IF(Q148&lt;=30,INFORME_MENSAL!$A$12,IF(Q148&lt;=60,INFORME_MENSAL!$A$13,IF(Q148&lt;=90,INFORME_MENSAL!$A$14,IF(Q148&lt;=120,INFORME_MENSAL!$A$15,IF(Q148&lt;=150,INFORME_MENSAL!$A$16,IF(Q148&lt;=180,INFORME_MENSAL!$A$17,IF(Q148&lt;=360,INFORME_MENSAL!$A$18,IF(Q148&gt;360,INFORME_MENSAL!$A$19)))))))),"")</f>
        <v/>
      </c>
    </row>
    <row r="149">
      <c r="A149" t="inlineStr">
        <is>
          <t>36BOSQUE DAS CEREJEIRAS</t>
        </is>
      </c>
      <c r="B149" t="inlineStr">
        <is>
          <t>EVANDRO GALVAO DIAS</t>
        </is>
      </c>
      <c r="C149" t="n">
        <v>1</v>
      </c>
      <c r="D149" t="inlineStr">
        <is>
          <t>INCC-FGV</t>
        </is>
      </c>
      <c r="E149" t="n">
        <v>0</v>
      </c>
      <c r="F149" t="inlineStr">
        <is>
          <t>MENSAL</t>
        </is>
      </c>
      <c r="G149" s="140" t="n">
        <v>45387</v>
      </c>
      <c r="H149" t="n">
        <v>45387</v>
      </c>
      <c r="I149" s="334" t="inlineStr">
        <is>
          <t>002/002</t>
        </is>
      </c>
      <c r="J149" t="inlineStr">
        <is>
          <t>CARTEIRA</t>
        </is>
      </c>
      <c r="K149" t="inlineStr">
        <is>
          <t>CONTRATO</t>
        </is>
      </c>
      <c r="L149" t="n">
        <v>1447.96</v>
      </c>
      <c r="M149" s="165">
        <f>DATE(YEAR(G149),MONTH(G149),1)</f>
        <v/>
      </c>
      <c r="N149" s="155">
        <f>IF(G149&gt;$L$3,"Futuro","Atraso")</f>
        <v/>
      </c>
      <c r="O149">
        <f>12*(YEAR(G149)-YEAR($L$3))+(MONTH(G149)-MONTH($L$3))</f>
        <v/>
      </c>
      <c r="P149" s="331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  <c r="S149">
        <f>IF(N149="Atraso",IF(Q149&lt;=30,INFORME_MENSAL!$A$12,IF(Q149&lt;=60,INFORME_MENSAL!$A$13,IF(Q149&lt;=90,INFORME_MENSAL!$A$14,IF(Q149&lt;=120,INFORME_MENSAL!$A$15,IF(Q149&lt;=150,INFORME_MENSAL!$A$16,IF(Q149&lt;=180,INFORME_MENSAL!$A$17,IF(Q149&lt;=360,INFORME_MENSAL!$A$18,IF(Q149&gt;360,INFORME_MENSAL!$A$19)))))))),"")</f>
        <v/>
      </c>
    </row>
    <row r="150">
      <c r="A150" t="inlineStr">
        <is>
          <t>23BOSQUE DAS CEREJEIRAS</t>
        </is>
      </c>
      <c r="B150" t="inlineStr">
        <is>
          <t>FELIPE ALMEIDA SILVA</t>
        </is>
      </c>
      <c r="C150" t="n">
        <v>1</v>
      </c>
      <c r="D150" t="inlineStr">
        <is>
          <t>INCC-FGV</t>
        </is>
      </c>
      <c r="E150" t="n">
        <v>0</v>
      </c>
      <c r="F150" t="inlineStr">
        <is>
          <t>MENSAL</t>
        </is>
      </c>
      <c r="G150" s="140" t="n">
        <v>45392</v>
      </c>
      <c r="H150" t="n">
        <v>45392</v>
      </c>
      <c r="I150" s="334" t="inlineStr">
        <is>
          <t>013/015</t>
        </is>
      </c>
      <c r="J150" t="inlineStr">
        <is>
          <t>CARTEIRA</t>
        </is>
      </c>
      <c r="K150" t="inlineStr">
        <is>
          <t>CONTRATO</t>
        </is>
      </c>
      <c r="L150" t="n">
        <v>1497.12</v>
      </c>
      <c r="M150" s="165">
        <f>DATE(YEAR(G150),MONTH(G150),1)</f>
        <v/>
      </c>
      <c r="N150" s="155">
        <f>IF(G150&gt;$L$3,"Futuro","Atraso")</f>
        <v/>
      </c>
      <c r="O150">
        <f>12*(YEAR(G150)-YEAR($L$3))+(MONTH(G150)-MONTH($L$3))</f>
        <v/>
      </c>
      <c r="P150" s="331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  <c r="S150">
        <f>IF(N150="Atraso",IF(Q150&lt;=30,INFORME_MENSAL!$A$12,IF(Q150&lt;=60,INFORME_MENSAL!$A$13,IF(Q150&lt;=90,INFORME_MENSAL!$A$14,IF(Q150&lt;=120,INFORME_MENSAL!$A$15,IF(Q150&lt;=150,INFORME_MENSAL!$A$16,IF(Q150&lt;=180,INFORME_MENSAL!$A$17,IF(Q150&lt;=360,INFORME_MENSAL!$A$18,IF(Q150&gt;360,INFORME_MENSAL!$A$19)))))))),"")</f>
        <v/>
      </c>
    </row>
    <row r="151">
      <c r="A151" t="inlineStr">
        <is>
          <t>197BOSQUE DAS CEREJEIRAS</t>
        </is>
      </c>
      <c r="B151" t="inlineStr">
        <is>
          <t>WESLEY ARAUJO TEIXEIRA DA SILVA</t>
        </is>
      </c>
      <c r="C151" t="n">
        <v>1</v>
      </c>
      <c r="D151" t="inlineStr">
        <is>
          <t>INCC-FGV</t>
        </is>
      </c>
      <c r="E151" t="n">
        <v>0</v>
      </c>
      <c r="F151" t="inlineStr">
        <is>
          <t>MENSAL</t>
        </is>
      </c>
      <c r="G151" s="140" t="n">
        <v>45402</v>
      </c>
      <c r="H151" t="n">
        <v>45402</v>
      </c>
      <c r="I151" s="334" t="inlineStr">
        <is>
          <t>001/001</t>
        </is>
      </c>
      <c r="J151" t="inlineStr">
        <is>
          <t>CARTEIRA</t>
        </is>
      </c>
      <c r="K151" t="inlineStr">
        <is>
          <t>CONTRATO</t>
        </is>
      </c>
      <c r="L151" t="n">
        <v>37985.66</v>
      </c>
      <c r="M151" s="165">
        <f>DATE(YEAR(G151),MONTH(G151),1)</f>
        <v/>
      </c>
      <c r="N151" s="155">
        <f>IF(G151&gt;$L$3,"Futuro","Atraso")</f>
        <v/>
      </c>
      <c r="O151">
        <f>12*(YEAR(G151)-YEAR($L$3))+(MONTH(G151)-MONTH($L$3))</f>
        <v/>
      </c>
      <c r="P151" s="331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  <c r="S151">
        <f>IF(N151="Atraso",IF(Q151&lt;=30,INFORME_MENSAL!$A$12,IF(Q151&lt;=60,INFORME_MENSAL!$A$13,IF(Q151&lt;=90,INFORME_MENSAL!$A$14,IF(Q151&lt;=120,INFORME_MENSAL!$A$15,IF(Q151&lt;=150,INFORME_MENSAL!$A$16,IF(Q151&lt;=180,INFORME_MENSAL!$A$17,IF(Q151&lt;=360,INFORME_MENSAL!$A$18,IF(Q151&gt;360,INFORME_MENSAL!$A$19)))))))),"")</f>
        <v/>
      </c>
    </row>
    <row r="152">
      <c r="A152" t="inlineStr">
        <is>
          <t>197BOSQUE DAS CEREJEIRAS</t>
        </is>
      </c>
      <c r="B152" t="inlineStr">
        <is>
          <t>WESLEY ARAUJO TEIXEIRA DA SILVA</t>
        </is>
      </c>
      <c r="C152" t="n">
        <v>1</v>
      </c>
      <c r="D152" t="inlineStr">
        <is>
          <t>INCC-FGV</t>
        </is>
      </c>
      <c r="E152" t="n">
        <v>0</v>
      </c>
      <c r="F152" t="inlineStr">
        <is>
          <t>MENSAL</t>
        </is>
      </c>
      <c r="G152" s="140" t="n">
        <v>45402</v>
      </c>
      <c r="H152" t="n">
        <v>45402</v>
      </c>
      <c r="I152" s="334" t="inlineStr">
        <is>
          <t>011/012</t>
        </is>
      </c>
      <c r="J152" t="inlineStr">
        <is>
          <t>CARTEIRA</t>
        </is>
      </c>
      <c r="K152" t="inlineStr">
        <is>
          <t>CONTRATO</t>
        </is>
      </c>
      <c r="L152" t="n">
        <v>1530.38</v>
      </c>
      <c r="M152" s="165">
        <f>DATE(YEAR(G152),MONTH(G152),1)</f>
        <v/>
      </c>
      <c r="N152" s="155">
        <f>IF(G152&gt;$L$3,"Futuro","Atraso")</f>
        <v/>
      </c>
      <c r="O152">
        <f>12*(YEAR(G152)-YEAR($L$3))+(MONTH(G152)-MONTH($L$3))</f>
        <v/>
      </c>
      <c r="P152" s="331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  <c r="S152">
        <f>IF(N152="Atraso",IF(Q152&lt;=30,INFORME_MENSAL!$A$12,IF(Q152&lt;=60,INFORME_MENSAL!$A$13,IF(Q152&lt;=90,INFORME_MENSAL!$A$14,IF(Q152&lt;=120,INFORME_MENSAL!$A$15,IF(Q152&lt;=150,INFORME_MENSAL!$A$16,IF(Q152&lt;=180,INFORME_MENSAL!$A$17,IF(Q152&lt;=360,INFORME_MENSAL!$A$18,IF(Q152&gt;360,INFORME_MENSAL!$A$19)))))))),"")</f>
        <v/>
      </c>
    </row>
    <row r="153">
      <c r="A153" t="inlineStr">
        <is>
          <t>185BOSQUE DAS CEREJEIRAS</t>
        </is>
      </c>
      <c r="B153" t="inlineStr">
        <is>
          <t>BRUNO HENRIQUE DE OLIVEIRA LUIZ</t>
        </is>
      </c>
      <c r="C153" t="n">
        <v>1</v>
      </c>
      <c r="D153" t="inlineStr">
        <is>
          <t>INCC-FGV</t>
        </is>
      </c>
      <c r="E153" t="n">
        <v>0</v>
      </c>
      <c r="F153" t="inlineStr">
        <is>
          <t>MENSAL</t>
        </is>
      </c>
      <c r="G153" s="140" t="n">
        <v>45407</v>
      </c>
      <c r="H153" t="n">
        <v>45407</v>
      </c>
      <c r="I153" s="334" t="inlineStr">
        <is>
          <t>006/006</t>
        </is>
      </c>
      <c r="J153" t="inlineStr">
        <is>
          <t>CARTEIRA</t>
        </is>
      </c>
      <c r="K153" t="inlineStr">
        <is>
          <t>CONTRATO</t>
        </is>
      </c>
      <c r="L153" t="n">
        <v>3936.96</v>
      </c>
      <c r="M153" s="165">
        <f>DATE(YEAR(G153),MONTH(G153),1)</f>
        <v/>
      </c>
      <c r="N153" s="155">
        <f>IF(G153&gt;$L$3,"Futuro","Atraso")</f>
        <v/>
      </c>
      <c r="O153">
        <f>12*(YEAR(G153)-YEAR($L$3))+(MONTH(G153)-MONTH($L$3))</f>
        <v/>
      </c>
      <c r="P153" s="331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  <c r="S153">
        <f>IF(N153="Atraso",IF(Q153&lt;=30,INFORME_MENSAL!$A$12,IF(Q153&lt;=60,INFORME_MENSAL!$A$13,IF(Q153&lt;=90,INFORME_MENSAL!$A$14,IF(Q153&lt;=120,INFORME_MENSAL!$A$15,IF(Q153&lt;=150,INFORME_MENSAL!$A$16,IF(Q153&lt;=180,INFORME_MENSAL!$A$17,IF(Q153&lt;=360,INFORME_MENSAL!$A$18,IF(Q153&gt;360,INFORME_MENSAL!$A$19)))))))),"")</f>
        <v/>
      </c>
    </row>
    <row r="154">
      <c r="A154" t="inlineStr">
        <is>
          <t>63BOSQUE DAS CEREJEIRAS</t>
        </is>
      </c>
      <c r="B154" t="inlineStr">
        <is>
          <t>RAPHAEL FERREIRA GONCALVES</t>
        </is>
      </c>
      <c r="C154" t="n">
        <v>1</v>
      </c>
      <c r="D154" t="inlineStr">
        <is>
          <t>INCC-FGV</t>
        </is>
      </c>
      <c r="E154" t="n">
        <v>0</v>
      </c>
      <c r="F154" t="inlineStr">
        <is>
          <t>MENSAL</t>
        </is>
      </c>
      <c r="G154" s="140" t="n">
        <v>45407</v>
      </c>
      <c r="H154" t="n">
        <v>45407</v>
      </c>
      <c r="I154" s="334" t="inlineStr">
        <is>
          <t>009/010</t>
        </is>
      </c>
      <c r="J154" t="inlineStr">
        <is>
          <t>CARTEIRA</t>
        </is>
      </c>
      <c r="K154" t="inlineStr">
        <is>
          <t>CONTRATO</t>
        </is>
      </c>
      <c r="L154" t="n">
        <v>867.01</v>
      </c>
      <c r="M154" s="165">
        <f>DATE(YEAR(G154),MONTH(G154),1)</f>
        <v/>
      </c>
      <c r="N154" s="155">
        <f>IF(G154&gt;$L$3,"Futuro","Atraso")</f>
        <v/>
      </c>
      <c r="O154">
        <f>12*(YEAR(G154)-YEAR($L$3))+(MONTH(G154)-MONTH($L$3))</f>
        <v/>
      </c>
      <c r="P154" s="331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  <c r="S154">
        <f>IF(N154="Atraso",IF(Q154&lt;=30,INFORME_MENSAL!$A$12,IF(Q154&lt;=60,INFORME_MENSAL!$A$13,IF(Q154&lt;=90,INFORME_MENSAL!$A$14,IF(Q154&lt;=120,INFORME_MENSAL!$A$15,IF(Q154&lt;=150,INFORME_MENSAL!$A$16,IF(Q154&lt;=180,INFORME_MENSAL!$A$17,IF(Q154&lt;=360,INFORME_MENSAL!$A$18,IF(Q154&gt;360,INFORME_MENSAL!$A$19)))))))),"")</f>
        <v/>
      </c>
    </row>
    <row r="155">
      <c r="A155" t="inlineStr">
        <is>
          <t>2BOSQUE DAS CEREJEIRAS</t>
        </is>
      </c>
      <c r="B155" t="inlineStr">
        <is>
          <t>ALEXANDRE DE SOUSA NOGUEIRA</t>
        </is>
      </c>
      <c r="C155" t="n">
        <v>1</v>
      </c>
      <c r="D155" t="inlineStr">
        <is>
          <t>INCC-FGV</t>
        </is>
      </c>
      <c r="E155" t="n">
        <v>0</v>
      </c>
      <c r="F155" t="inlineStr">
        <is>
          <t>MENSAL</t>
        </is>
      </c>
      <c r="G155" s="140" t="n">
        <v>45412</v>
      </c>
      <c r="H155" t="n">
        <v>45412</v>
      </c>
      <c r="I155" s="334" t="inlineStr">
        <is>
          <t>001/001</t>
        </is>
      </c>
      <c r="J155" t="inlineStr">
        <is>
          <t>CARTEIRA</t>
        </is>
      </c>
      <c r="K155" t="inlineStr">
        <is>
          <t>CONTRATO</t>
        </is>
      </c>
      <c r="L155" t="n">
        <v>219595.47</v>
      </c>
      <c r="M155" s="165">
        <f>DATE(YEAR(G155),MONTH(G155),1)</f>
        <v/>
      </c>
      <c r="N155" s="155">
        <f>IF(G155&gt;$L$3,"Futuro","Atraso")</f>
        <v/>
      </c>
      <c r="O155">
        <f>12*(YEAR(G155)-YEAR($L$3))+(MONTH(G155)-MONTH($L$3))</f>
        <v/>
      </c>
      <c r="P155" s="331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  <c r="S155">
        <f>IF(N155="Atraso",IF(Q155&lt;=30,INFORME_MENSAL!$A$12,IF(Q155&lt;=60,INFORME_MENSAL!$A$13,IF(Q155&lt;=90,INFORME_MENSAL!$A$14,IF(Q155&lt;=120,INFORME_MENSAL!$A$15,IF(Q155&lt;=150,INFORME_MENSAL!$A$16,IF(Q155&lt;=180,INFORME_MENSAL!$A$17,IF(Q155&lt;=360,INFORME_MENSAL!$A$18,IF(Q155&gt;360,INFORME_MENSAL!$A$19)))))))),"")</f>
        <v/>
      </c>
    </row>
    <row r="156">
      <c r="A156" t="inlineStr">
        <is>
          <t>81BOSQUE DAS CEREJEIRAS</t>
        </is>
      </c>
      <c r="B156" t="inlineStr">
        <is>
          <t>PHELIPE DA SILVA  RIBEIRO</t>
        </is>
      </c>
      <c r="C156" t="n">
        <v>1</v>
      </c>
      <c r="D156" t="inlineStr">
        <is>
          <t>INCC-FGV</t>
        </is>
      </c>
      <c r="E156" t="n">
        <v>0</v>
      </c>
      <c r="F156" t="inlineStr">
        <is>
          <t>MENSAL</t>
        </is>
      </c>
      <c r="G156" s="140" t="n">
        <v>45412</v>
      </c>
      <c r="H156" t="n">
        <v>45412</v>
      </c>
      <c r="I156" s="334" t="inlineStr">
        <is>
          <t>001/001</t>
        </is>
      </c>
      <c r="J156" t="inlineStr">
        <is>
          <t>CARTEIRA</t>
        </is>
      </c>
      <c r="K156" t="inlineStr">
        <is>
          <t>CONTRATO</t>
        </is>
      </c>
      <c r="L156" t="n">
        <v>179843.24</v>
      </c>
      <c r="M156" s="165">
        <f>DATE(YEAR(G156),MONTH(G156),1)</f>
        <v/>
      </c>
      <c r="N156" s="155">
        <f>IF(G156&gt;$L$3,"Futuro","Atraso")</f>
        <v/>
      </c>
      <c r="O156">
        <f>12*(YEAR(G156)-YEAR($L$3))+(MONTH(G156)-MONTH($L$3))</f>
        <v/>
      </c>
      <c r="P156" s="331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  <c r="S156">
        <f>IF(N156="Atraso",IF(Q156&lt;=30,INFORME_MENSAL!$A$12,IF(Q156&lt;=60,INFORME_MENSAL!$A$13,IF(Q156&lt;=90,INFORME_MENSAL!$A$14,IF(Q156&lt;=120,INFORME_MENSAL!$A$15,IF(Q156&lt;=150,INFORME_MENSAL!$A$16,IF(Q156&lt;=180,INFORME_MENSAL!$A$17,IF(Q156&lt;=360,INFORME_MENSAL!$A$18,IF(Q156&gt;360,INFORME_MENSAL!$A$19)))))))),"")</f>
        <v/>
      </c>
    </row>
    <row r="157">
      <c r="A157" t="inlineStr">
        <is>
          <t>117BOSQUE DAS CEREJEIRAS</t>
        </is>
      </c>
      <c r="B157" t="inlineStr">
        <is>
          <t>CAROLINE JANUARIA RIBEIRO  SILVA</t>
        </is>
      </c>
      <c r="C157" t="n">
        <v>1</v>
      </c>
      <c r="D157" t="inlineStr">
        <is>
          <t>INCC-FGV</t>
        </is>
      </c>
      <c r="E157" t="n">
        <v>0</v>
      </c>
      <c r="F157" t="inlineStr">
        <is>
          <t>MENSAL</t>
        </is>
      </c>
      <c r="G157" s="140" t="n">
        <v>45412</v>
      </c>
      <c r="H157" t="n">
        <v>45412</v>
      </c>
      <c r="I157" s="334" t="inlineStr">
        <is>
          <t>001/001</t>
        </is>
      </c>
      <c r="J157" t="inlineStr">
        <is>
          <t>CARTEIRA</t>
        </is>
      </c>
      <c r="K157" t="inlineStr">
        <is>
          <t>CONTRATO</t>
        </is>
      </c>
      <c r="L157" t="n">
        <v>175519.56</v>
      </c>
      <c r="M157" s="165">
        <f>DATE(YEAR(G157),MONTH(G157),1)</f>
        <v/>
      </c>
      <c r="N157" s="155">
        <f>IF(G157&gt;$L$3,"Futuro","Atraso")</f>
        <v/>
      </c>
      <c r="O157">
        <f>12*(YEAR(G157)-YEAR($L$3))+(MONTH(G157)-MONTH($L$3))</f>
        <v/>
      </c>
      <c r="P157" s="331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  <c r="S157">
        <f>IF(N157="Atraso",IF(Q157&lt;=30,INFORME_MENSAL!$A$12,IF(Q157&lt;=60,INFORME_MENSAL!$A$13,IF(Q157&lt;=90,INFORME_MENSAL!$A$14,IF(Q157&lt;=120,INFORME_MENSAL!$A$15,IF(Q157&lt;=150,INFORME_MENSAL!$A$16,IF(Q157&lt;=180,INFORME_MENSAL!$A$17,IF(Q157&lt;=360,INFORME_MENSAL!$A$18,IF(Q157&gt;360,INFORME_MENSAL!$A$19)))))))),"")</f>
        <v/>
      </c>
    </row>
    <row r="158">
      <c r="A158" t="inlineStr">
        <is>
          <t>128BOSQUE DAS CEREJEIRAS</t>
        </is>
      </c>
      <c r="B158" t="inlineStr">
        <is>
          <t>JOSE DE ARIMATEIA SILVA</t>
        </is>
      </c>
      <c r="C158" t="n">
        <v>1</v>
      </c>
      <c r="D158" t="inlineStr">
        <is>
          <t>INCC-FGV</t>
        </is>
      </c>
      <c r="E158" t="n">
        <v>0</v>
      </c>
      <c r="F158" t="inlineStr">
        <is>
          <t>MENSAL</t>
        </is>
      </c>
      <c r="G158" s="140" t="n">
        <v>45412</v>
      </c>
      <c r="H158" t="n">
        <v>45412</v>
      </c>
      <c r="I158" s="334" t="inlineStr">
        <is>
          <t>001/001</t>
        </is>
      </c>
      <c r="J158" t="inlineStr">
        <is>
          <t>CARTEIRA</t>
        </is>
      </c>
      <c r="K158" t="inlineStr">
        <is>
          <t>CONTRATO</t>
        </is>
      </c>
      <c r="L158" t="n">
        <v>219085.88</v>
      </c>
      <c r="M158" s="165">
        <f>DATE(YEAR(G158),MONTH(G158),1)</f>
        <v/>
      </c>
      <c r="N158" s="155">
        <f>IF(G158&gt;$L$3,"Futuro","Atraso")</f>
        <v/>
      </c>
      <c r="O158">
        <f>12*(YEAR(G158)-YEAR($L$3))+(MONTH(G158)-MONTH($L$3))</f>
        <v/>
      </c>
      <c r="P158" s="331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  <c r="S158">
        <f>IF(N158="Atraso",IF(Q158&lt;=30,INFORME_MENSAL!$A$12,IF(Q158&lt;=60,INFORME_MENSAL!$A$13,IF(Q158&lt;=90,INFORME_MENSAL!$A$14,IF(Q158&lt;=120,INFORME_MENSAL!$A$15,IF(Q158&lt;=150,INFORME_MENSAL!$A$16,IF(Q158&lt;=180,INFORME_MENSAL!$A$17,IF(Q158&lt;=360,INFORME_MENSAL!$A$18,IF(Q158&gt;360,INFORME_MENSAL!$A$19)))))))),"")</f>
        <v/>
      </c>
    </row>
    <row r="159">
      <c r="A159" t="inlineStr">
        <is>
          <t>131BOSQUE DAS CEREJEIRAS</t>
        </is>
      </c>
      <c r="B159" t="inlineStr">
        <is>
          <t>JEFFERSON DA SILVA ARAUJO</t>
        </is>
      </c>
      <c r="C159" t="n">
        <v>1</v>
      </c>
      <c r="D159" t="inlineStr">
        <is>
          <t>INCC-FGV</t>
        </is>
      </c>
      <c r="E159" t="n">
        <v>0</v>
      </c>
      <c r="F159" t="inlineStr">
        <is>
          <t>MENSAL</t>
        </is>
      </c>
      <c r="G159" s="140" t="n">
        <v>45412</v>
      </c>
      <c r="H159" t="n">
        <v>45412</v>
      </c>
      <c r="I159" s="334" t="inlineStr">
        <is>
          <t>001/001</t>
        </is>
      </c>
      <c r="J159" t="inlineStr">
        <is>
          <t>CARTEIRA</t>
        </is>
      </c>
      <c r="K159" t="inlineStr">
        <is>
          <t>CONTRATO</t>
        </is>
      </c>
      <c r="L159" t="n">
        <v>221508.75</v>
      </c>
      <c r="M159" s="165">
        <f>DATE(YEAR(G159),MONTH(G159),1)</f>
        <v/>
      </c>
      <c r="N159" s="155">
        <f>IF(G159&gt;$L$3,"Futuro","Atraso")</f>
        <v/>
      </c>
      <c r="O159">
        <f>12*(YEAR(G159)-YEAR($L$3))+(MONTH(G159)-MONTH($L$3))</f>
        <v/>
      </c>
      <c r="P159" s="331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  <c r="S159">
        <f>IF(N159="Atraso",IF(Q159&lt;=30,INFORME_MENSAL!$A$12,IF(Q159&lt;=60,INFORME_MENSAL!$A$13,IF(Q159&lt;=90,INFORME_MENSAL!$A$14,IF(Q159&lt;=120,INFORME_MENSAL!$A$15,IF(Q159&lt;=150,INFORME_MENSAL!$A$16,IF(Q159&lt;=180,INFORME_MENSAL!$A$17,IF(Q159&lt;=360,INFORME_MENSAL!$A$18,IF(Q159&gt;360,INFORME_MENSAL!$A$19)))))))),"")</f>
        <v/>
      </c>
    </row>
    <row r="160">
      <c r="A160" t="inlineStr">
        <is>
          <t>137BOSQUE DAS CEREJEIRAS</t>
        </is>
      </c>
      <c r="B160" t="inlineStr">
        <is>
          <t>PAULA RIBEIRO DOS SANTOS MACEDO</t>
        </is>
      </c>
      <c r="C160" t="n">
        <v>1</v>
      </c>
      <c r="D160" t="inlineStr">
        <is>
          <t>INCC-FGV</t>
        </is>
      </c>
      <c r="E160" t="n">
        <v>0</v>
      </c>
      <c r="F160" t="inlineStr">
        <is>
          <t>MENSAL</t>
        </is>
      </c>
      <c r="G160" s="140" t="n">
        <v>45412</v>
      </c>
      <c r="H160" t="n">
        <v>45412</v>
      </c>
      <c r="I160" s="334" t="inlineStr">
        <is>
          <t>001/001</t>
        </is>
      </c>
      <c r="J160" t="inlineStr">
        <is>
          <t>CARTEIRA</t>
        </is>
      </c>
      <c r="K160" t="inlineStr">
        <is>
          <t>CONTRATO</t>
        </is>
      </c>
      <c r="L160" t="n">
        <v>242719.54</v>
      </c>
      <c r="M160" s="165">
        <f>DATE(YEAR(G160),MONTH(G160),1)</f>
        <v/>
      </c>
      <c r="N160" s="155">
        <f>IF(G160&gt;$L$3,"Futuro","Atraso")</f>
        <v/>
      </c>
      <c r="O160">
        <f>12*(YEAR(G160)-YEAR($L$3))+(MONTH(G160)-MONTH($L$3))</f>
        <v/>
      </c>
      <c r="P160" s="331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  <c r="S160">
        <f>IF(N160="Atraso",IF(Q160&lt;=30,INFORME_MENSAL!$A$12,IF(Q160&lt;=60,INFORME_MENSAL!$A$13,IF(Q160&lt;=90,INFORME_MENSAL!$A$14,IF(Q160&lt;=120,INFORME_MENSAL!$A$15,IF(Q160&lt;=150,INFORME_MENSAL!$A$16,IF(Q160&lt;=180,INFORME_MENSAL!$A$17,IF(Q160&lt;=360,INFORME_MENSAL!$A$18,IF(Q160&gt;360,INFORME_MENSAL!$A$19)))))))),"")</f>
        <v/>
      </c>
    </row>
    <row r="161">
      <c r="A161" t="inlineStr">
        <is>
          <t>138BOSQUE DAS CEREJEIRAS</t>
        </is>
      </c>
      <c r="B161" t="inlineStr">
        <is>
          <t>DANIEL PRADO RODRIGUES DE LIMA</t>
        </is>
      </c>
      <c r="C161" t="n">
        <v>1</v>
      </c>
      <c r="D161" t="inlineStr">
        <is>
          <t>INCC-FGV</t>
        </is>
      </c>
      <c r="E161" t="n">
        <v>0</v>
      </c>
      <c r="F161" t="inlineStr">
        <is>
          <t>MENSAL</t>
        </is>
      </c>
      <c r="G161" s="140" t="n">
        <v>45412</v>
      </c>
      <c r="H161" t="n">
        <v>45412</v>
      </c>
      <c r="I161" s="334" t="inlineStr">
        <is>
          <t>001/001</t>
        </is>
      </c>
      <c r="J161" t="inlineStr">
        <is>
          <t>CARTEIRA</t>
        </is>
      </c>
      <c r="K161" t="inlineStr">
        <is>
          <t>CONTRATO</t>
        </is>
      </c>
      <c r="L161" t="n">
        <v>266722.21</v>
      </c>
      <c r="M161" s="165">
        <f>DATE(YEAR(G161),MONTH(G161),1)</f>
        <v/>
      </c>
      <c r="N161" s="155">
        <f>IF(G161&gt;$L$3,"Futuro","Atraso")</f>
        <v/>
      </c>
      <c r="O161">
        <f>12*(YEAR(G161)-YEAR($L$3))+(MONTH(G161)-MONTH($L$3))</f>
        <v/>
      </c>
      <c r="P161" s="331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  <c r="S161">
        <f>IF(N161="Atraso",IF(Q161&lt;=30,INFORME_MENSAL!$A$12,IF(Q161&lt;=60,INFORME_MENSAL!$A$13,IF(Q161&lt;=90,INFORME_MENSAL!$A$14,IF(Q161&lt;=120,INFORME_MENSAL!$A$15,IF(Q161&lt;=150,INFORME_MENSAL!$A$16,IF(Q161&lt;=180,INFORME_MENSAL!$A$17,IF(Q161&lt;=360,INFORME_MENSAL!$A$18,IF(Q161&gt;360,INFORME_MENSAL!$A$19)))))))),"")</f>
        <v/>
      </c>
    </row>
    <row r="162">
      <c r="A162" t="inlineStr">
        <is>
          <t>8BOSQUE DAS CEREJEIRAS</t>
        </is>
      </c>
      <c r="B162" t="inlineStr">
        <is>
          <t>LARISSA MORAIS VIEIRA DA SILVA</t>
        </is>
      </c>
      <c r="C162" t="n">
        <v>1</v>
      </c>
      <c r="D162" t="inlineStr">
        <is>
          <t>INCC-FGV</t>
        </is>
      </c>
      <c r="E162" t="n">
        <v>0</v>
      </c>
      <c r="F162" t="inlineStr">
        <is>
          <t>MENSAL</t>
        </is>
      </c>
      <c r="G162" s="140" t="n">
        <v>45412</v>
      </c>
      <c r="H162" t="n">
        <v>45412</v>
      </c>
      <c r="I162" s="334" t="inlineStr">
        <is>
          <t>001/001</t>
        </is>
      </c>
      <c r="J162" t="inlineStr">
        <is>
          <t>CARTEIRA</t>
        </is>
      </c>
      <c r="K162" t="inlineStr">
        <is>
          <t>CONTRATO</t>
        </is>
      </c>
      <c r="L162" t="n">
        <v>191879.77</v>
      </c>
      <c r="M162" s="165">
        <f>DATE(YEAR(G162),MONTH(G162),1)</f>
        <v/>
      </c>
      <c r="N162" s="155">
        <f>IF(G162&gt;$L$3,"Futuro","Atraso")</f>
        <v/>
      </c>
      <c r="O162">
        <f>12*(YEAR(G162)-YEAR($L$3))+(MONTH(G162)-MONTH($L$3))</f>
        <v/>
      </c>
      <c r="P162" s="331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  <c r="S162">
        <f>IF(N162="Atraso",IF(Q162&lt;=30,INFORME_MENSAL!$A$12,IF(Q162&lt;=60,INFORME_MENSAL!$A$13,IF(Q162&lt;=90,INFORME_MENSAL!$A$14,IF(Q162&lt;=120,INFORME_MENSAL!$A$15,IF(Q162&lt;=150,INFORME_MENSAL!$A$16,IF(Q162&lt;=180,INFORME_MENSAL!$A$17,IF(Q162&lt;=360,INFORME_MENSAL!$A$18,IF(Q162&gt;360,INFORME_MENSAL!$A$19)))))))),"")</f>
        <v/>
      </c>
    </row>
    <row r="163">
      <c r="A163" t="inlineStr">
        <is>
          <t>17BOSQUE DAS CEREJEIRAS</t>
        </is>
      </c>
      <c r="B163" t="inlineStr">
        <is>
          <t>ANDRE FELICIANO VASCONTIM</t>
        </is>
      </c>
      <c r="C163" t="n">
        <v>1</v>
      </c>
      <c r="D163" t="inlineStr">
        <is>
          <t>INCC-FGV</t>
        </is>
      </c>
      <c r="E163" t="n">
        <v>0</v>
      </c>
      <c r="F163" t="inlineStr">
        <is>
          <t>MENSAL</t>
        </is>
      </c>
      <c r="G163" s="140" t="n">
        <v>45412</v>
      </c>
      <c r="H163" t="n">
        <v>45412</v>
      </c>
      <c r="I163" s="334" t="inlineStr">
        <is>
          <t>001/001</t>
        </is>
      </c>
      <c r="J163" t="inlineStr">
        <is>
          <t>CARTEIRA</t>
        </is>
      </c>
      <c r="K163" t="inlineStr">
        <is>
          <t>CONTRATO</t>
        </is>
      </c>
      <c r="L163" t="n">
        <v>199823.9</v>
      </c>
      <c r="M163" s="165">
        <f>DATE(YEAR(G163),MONTH(G163),1)</f>
        <v/>
      </c>
      <c r="N163" s="155">
        <f>IF(G163&gt;$L$3,"Futuro","Atraso")</f>
        <v/>
      </c>
      <c r="O163">
        <f>12*(YEAR(G163)-YEAR($L$3))+(MONTH(G163)-MONTH($L$3))</f>
        <v/>
      </c>
      <c r="P163" s="331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  <c r="S163">
        <f>IF(N163="Atraso",IF(Q163&lt;=30,INFORME_MENSAL!$A$12,IF(Q163&lt;=60,INFORME_MENSAL!$A$13,IF(Q163&lt;=90,INFORME_MENSAL!$A$14,IF(Q163&lt;=120,INFORME_MENSAL!$A$15,IF(Q163&lt;=150,INFORME_MENSAL!$A$16,IF(Q163&lt;=180,INFORME_MENSAL!$A$17,IF(Q163&lt;=360,INFORME_MENSAL!$A$18,IF(Q163&gt;360,INFORME_MENSAL!$A$19)))))))),"")</f>
        <v/>
      </c>
    </row>
    <row r="164">
      <c r="A164" t="inlineStr">
        <is>
          <t>21BOSQUE DAS CEREJEIRAS</t>
        </is>
      </c>
      <c r="B164" t="inlineStr">
        <is>
          <t>GILVAN MARTINS ABADE</t>
        </is>
      </c>
      <c r="C164" t="n">
        <v>1</v>
      </c>
      <c r="D164" t="inlineStr">
        <is>
          <t>INCC-FGV</t>
        </is>
      </c>
      <c r="E164" t="n">
        <v>0</v>
      </c>
      <c r="F164" t="inlineStr">
        <is>
          <t>MENSAL</t>
        </is>
      </c>
      <c r="G164" s="140" t="n">
        <v>45412</v>
      </c>
      <c r="H164" t="n">
        <v>45412</v>
      </c>
      <c r="I164" s="334" t="inlineStr">
        <is>
          <t>001/001</t>
        </is>
      </c>
      <c r="J164" t="inlineStr">
        <is>
          <t>CARTEIRA</t>
        </is>
      </c>
      <c r="K164" t="inlineStr">
        <is>
          <t>CONTRATO</t>
        </is>
      </c>
      <c r="L164" t="n">
        <v>186463.34</v>
      </c>
      <c r="M164" s="165">
        <f>DATE(YEAR(G164),MONTH(G164),1)</f>
        <v/>
      </c>
      <c r="N164" s="155">
        <f>IF(G164&gt;$L$3,"Futuro","Atraso")</f>
        <v/>
      </c>
      <c r="O164">
        <f>12*(YEAR(G164)-YEAR($L$3))+(MONTH(G164)-MONTH($L$3))</f>
        <v/>
      </c>
      <c r="P164" s="331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  <c r="S164">
        <f>IF(N164="Atraso",IF(Q164&lt;=30,INFORME_MENSAL!$A$12,IF(Q164&lt;=60,INFORME_MENSAL!$A$13,IF(Q164&lt;=90,INFORME_MENSAL!$A$14,IF(Q164&lt;=120,INFORME_MENSAL!$A$15,IF(Q164&lt;=150,INFORME_MENSAL!$A$16,IF(Q164&lt;=180,INFORME_MENSAL!$A$17,IF(Q164&lt;=360,INFORME_MENSAL!$A$18,IF(Q164&gt;360,INFORME_MENSAL!$A$19)))))))),"")</f>
        <v/>
      </c>
    </row>
    <row r="165">
      <c r="A165" t="inlineStr">
        <is>
          <t>21BOSQUE DAS CEREJEIRAS</t>
        </is>
      </c>
      <c r="B165" t="inlineStr">
        <is>
          <t>GILVAN MARTINS ABADE</t>
        </is>
      </c>
      <c r="C165" t="n">
        <v>1</v>
      </c>
      <c r="D165" t="inlineStr">
        <is>
          <t>INCC-FGV</t>
        </is>
      </c>
      <c r="E165" t="n">
        <v>0</v>
      </c>
      <c r="F165" t="inlineStr">
        <is>
          <t>MENSAL</t>
        </is>
      </c>
      <c r="G165" s="140" t="n">
        <v>45412</v>
      </c>
      <c r="H165" t="n">
        <v>45412</v>
      </c>
      <c r="I165" s="334" t="inlineStr">
        <is>
          <t>001/001</t>
        </is>
      </c>
      <c r="J165" t="inlineStr">
        <is>
          <t>CARTEIRA</t>
        </is>
      </c>
      <c r="K165" t="inlineStr">
        <is>
          <t>CONTRATO</t>
        </is>
      </c>
      <c r="L165" t="n">
        <v>2060.17</v>
      </c>
      <c r="M165" s="165">
        <f>DATE(YEAR(G165),MONTH(G165),1)</f>
        <v/>
      </c>
      <c r="N165" s="155">
        <f>IF(G165&gt;$L$3,"Futuro","Atraso")</f>
        <v/>
      </c>
      <c r="O165">
        <f>12*(YEAR(G165)-YEAR($L$3))+(MONTH(G165)-MONTH($L$3))</f>
        <v/>
      </c>
      <c r="P165" s="331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  <c r="S165">
        <f>IF(N165="Atraso",IF(Q165&lt;=30,INFORME_MENSAL!$A$12,IF(Q165&lt;=60,INFORME_MENSAL!$A$13,IF(Q165&lt;=90,INFORME_MENSAL!$A$14,IF(Q165&lt;=120,INFORME_MENSAL!$A$15,IF(Q165&lt;=150,INFORME_MENSAL!$A$16,IF(Q165&lt;=180,INFORME_MENSAL!$A$17,IF(Q165&lt;=360,INFORME_MENSAL!$A$18,IF(Q165&gt;360,INFORME_MENSAL!$A$19)))))))),"")</f>
        <v/>
      </c>
    </row>
    <row r="166">
      <c r="A166" t="inlineStr">
        <is>
          <t>27BOSQUE DAS CEREJEIRAS</t>
        </is>
      </c>
      <c r="B166" t="inlineStr">
        <is>
          <t>VANESSA GONCALVES DA CUZ</t>
        </is>
      </c>
      <c r="C166" t="n">
        <v>1</v>
      </c>
      <c r="D166" t="inlineStr">
        <is>
          <t>INCC-FGV</t>
        </is>
      </c>
      <c r="E166" t="n">
        <v>0</v>
      </c>
      <c r="F166" t="inlineStr">
        <is>
          <t>MENSAL</t>
        </is>
      </c>
      <c r="G166" s="140" t="n">
        <v>45412</v>
      </c>
      <c r="H166" t="n">
        <v>45412</v>
      </c>
      <c r="I166" s="334" t="inlineStr">
        <is>
          <t>001/001</t>
        </is>
      </c>
      <c r="J166" t="inlineStr">
        <is>
          <t>CARTEIRA</t>
        </is>
      </c>
      <c r="K166" t="inlineStr">
        <is>
          <t>CONTRATO</t>
        </is>
      </c>
      <c r="L166" t="n">
        <v>222854.04</v>
      </c>
      <c r="M166" s="165">
        <f>DATE(YEAR(G166),MONTH(G166),1)</f>
        <v/>
      </c>
      <c r="N166" s="155">
        <f>IF(G166&gt;$L$3,"Futuro","Atraso")</f>
        <v/>
      </c>
      <c r="O166">
        <f>12*(YEAR(G166)-YEAR($L$3))+(MONTH(G166)-MONTH($L$3))</f>
        <v/>
      </c>
      <c r="P166" s="331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  <c r="S166">
        <f>IF(N166="Atraso",IF(Q166&lt;=30,INFORME_MENSAL!$A$12,IF(Q166&lt;=60,INFORME_MENSAL!$A$13,IF(Q166&lt;=90,INFORME_MENSAL!$A$14,IF(Q166&lt;=120,INFORME_MENSAL!$A$15,IF(Q166&lt;=150,INFORME_MENSAL!$A$16,IF(Q166&lt;=180,INFORME_MENSAL!$A$17,IF(Q166&lt;=360,INFORME_MENSAL!$A$18,IF(Q166&gt;360,INFORME_MENSAL!$A$19)))))))),"")</f>
        <v/>
      </c>
    </row>
    <row r="167">
      <c r="A167" t="inlineStr">
        <is>
          <t>31BOSQUE DAS CEREJEIRAS</t>
        </is>
      </c>
      <c r="B167" t="inlineStr">
        <is>
          <t>MAX SILVA OLIMPIO</t>
        </is>
      </c>
      <c r="C167" t="n">
        <v>1</v>
      </c>
      <c r="D167" t="inlineStr">
        <is>
          <t>INCC-FGV</t>
        </is>
      </c>
      <c r="E167" t="n">
        <v>0</v>
      </c>
      <c r="F167" t="inlineStr">
        <is>
          <t>MENSAL</t>
        </is>
      </c>
      <c r="G167" s="140" t="n">
        <v>45412</v>
      </c>
      <c r="H167" t="n">
        <v>45412</v>
      </c>
      <c r="I167" s="334" t="inlineStr">
        <is>
          <t>001/001</t>
        </is>
      </c>
      <c r="J167" t="inlineStr">
        <is>
          <t>CARTEIRA</t>
        </is>
      </c>
      <c r="K167" t="inlineStr">
        <is>
          <t>CONTRATO</t>
        </is>
      </c>
      <c r="L167" t="n">
        <v>187364.36</v>
      </c>
      <c r="M167" s="165">
        <f>DATE(YEAR(G167),MONTH(G167),1)</f>
        <v/>
      </c>
      <c r="N167" s="155">
        <f>IF(G167&gt;$L$3,"Futuro","Atraso")</f>
        <v/>
      </c>
      <c r="O167">
        <f>12*(YEAR(G167)-YEAR($L$3))+(MONTH(G167)-MONTH($L$3))</f>
        <v/>
      </c>
      <c r="P167" s="331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  <c r="S167">
        <f>IF(N167="Atraso",IF(Q167&lt;=30,INFORME_MENSAL!$A$12,IF(Q167&lt;=60,INFORME_MENSAL!$A$13,IF(Q167&lt;=90,INFORME_MENSAL!$A$14,IF(Q167&lt;=120,INFORME_MENSAL!$A$15,IF(Q167&lt;=150,INFORME_MENSAL!$A$16,IF(Q167&lt;=180,INFORME_MENSAL!$A$17,IF(Q167&lt;=360,INFORME_MENSAL!$A$18,IF(Q167&gt;360,INFORME_MENSAL!$A$19)))))))),"")</f>
        <v/>
      </c>
    </row>
    <row r="168">
      <c r="A168" t="inlineStr">
        <is>
          <t>32BOSQUE DAS CEREJEIRAS</t>
        </is>
      </c>
      <c r="B168" t="inlineStr">
        <is>
          <t>ROSE DA SILVA CONCEICAO</t>
        </is>
      </c>
      <c r="C168" t="n">
        <v>1</v>
      </c>
      <c r="D168" t="inlineStr">
        <is>
          <t>INCC-FGV</t>
        </is>
      </c>
      <c r="E168" t="n">
        <v>0</v>
      </c>
      <c r="F168" t="inlineStr">
        <is>
          <t>MENSAL</t>
        </is>
      </c>
      <c r="G168" s="140" t="n">
        <v>45412</v>
      </c>
      <c r="H168" t="n">
        <v>45412</v>
      </c>
      <c r="I168" s="334" t="inlineStr">
        <is>
          <t>002/002</t>
        </is>
      </c>
      <c r="J168" t="inlineStr">
        <is>
          <t>CARTEIRA</t>
        </is>
      </c>
      <c r="K168" t="inlineStr">
        <is>
          <t>CONTRATO</t>
        </is>
      </c>
      <c r="L168" t="n">
        <v>5475.79</v>
      </c>
      <c r="M168" s="165">
        <f>DATE(YEAR(G168),MONTH(G168),1)</f>
        <v/>
      </c>
      <c r="N168" s="155">
        <f>IF(G168&gt;$L$3,"Futuro","Atraso")</f>
        <v/>
      </c>
      <c r="O168">
        <f>12*(YEAR(G168)-YEAR($L$3))+(MONTH(G168)-MONTH($L$3))</f>
        <v/>
      </c>
      <c r="P168" s="331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  <c r="S168">
        <f>IF(N168="Atraso",IF(Q168&lt;=30,INFORME_MENSAL!$A$12,IF(Q168&lt;=60,INFORME_MENSAL!$A$13,IF(Q168&lt;=90,INFORME_MENSAL!$A$14,IF(Q168&lt;=120,INFORME_MENSAL!$A$15,IF(Q168&lt;=150,INFORME_MENSAL!$A$16,IF(Q168&lt;=180,INFORME_MENSAL!$A$17,IF(Q168&lt;=360,INFORME_MENSAL!$A$18,IF(Q168&gt;360,INFORME_MENSAL!$A$19)))))))),"")</f>
        <v/>
      </c>
    </row>
    <row r="169">
      <c r="A169" t="inlineStr">
        <is>
          <t>32BOSQUE DAS CEREJEIRAS</t>
        </is>
      </c>
      <c r="B169" t="inlineStr">
        <is>
          <t>ROSE DA SILVA CONCEICAO</t>
        </is>
      </c>
      <c r="C169" t="n">
        <v>1</v>
      </c>
      <c r="D169" t="inlineStr">
        <is>
          <t>INCC-FGV</t>
        </is>
      </c>
      <c r="E169" t="n">
        <v>0</v>
      </c>
      <c r="F169" t="inlineStr">
        <is>
          <t>MENSAL</t>
        </is>
      </c>
      <c r="G169" s="140" t="n">
        <v>45412</v>
      </c>
      <c r="H169" t="n">
        <v>45412</v>
      </c>
      <c r="I169" s="334" t="inlineStr">
        <is>
          <t>001/001</t>
        </is>
      </c>
      <c r="J169" t="inlineStr">
        <is>
          <t>CARTEIRA</t>
        </is>
      </c>
      <c r="K169" t="inlineStr">
        <is>
          <t>CONTRATO</t>
        </is>
      </c>
      <c r="L169" t="n">
        <v>149193.76</v>
      </c>
      <c r="M169" s="165">
        <f>DATE(YEAR(G169),MONTH(G169),1)</f>
        <v/>
      </c>
      <c r="N169" s="155">
        <f>IF(G169&gt;$L$3,"Futuro","Atraso")</f>
        <v/>
      </c>
      <c r="O169">
        <f>12*(YEAR(G169)-YEAR($L$3))+(MONTH(G169)-MONTH($L$3))</f>
        <v/>
      </c>
      <c r="P169" s="331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  <c r="S169">
        <f>IF(N169="Atraso",IF(Q169&lt;=30,INFORME_MENSAL!$A$12,IF(Q169&lt;=60,INFORME_MENSAL!$A$13,IF(Q169&lt;=90,INFORME_MENSAL!$A$14,IF(Q169&lt;=120,INFORME_MENSAL!$A$15,IF(Q169&lt;=150,INFORME_MENSAL!$A$16,IF(Q169&lt;=180,INFORME_MENSAL!$A$17,IF(Q169&lt;=360,INFORME_MENSAL!$A$18,IF(Q169&gt;360,INFORME_MENSAL!$A$19)))))))),"")</f>
        <v/>
      </c>
    </row>
    <row r="170">
      <c r="A170" t="inlineStr">
        <is>
          <t>67BOSQUE DAS CEREJEIRAS</t>
        </is>
      </c>
      <c r="B170" t="inlineStr">
        <is>
          <t>ANA PAULA CARDOSO CANDIDO</t>
        </is>
      </c>
      <c r="C170" t="n">
        <v>1</v>
      </c>
      <c r="D170" t="inlineStr">
        <is>
          <t>INCC-FGV</t>
        </is>
      </c>
      <c r="E170" t="n">
        <v>0</v>
      </c>
      <c r="F170" t="inlineStr">
        <is>
          <t>MENSAL</t>
        </is>
      </c>
      <c r="G170" s="140" t="n">
        <v>45412</v>
      </c>
      <c r="H170" t="n">
        <v>45412</v>
      </c>
      <c r="I170" s="334" t="inlineStr">
        <is>
          <t>001/001</t>
        </is>
      </c>
      <c r="J170" t="inlineStr">
        <is>
          <t>CARTEIRA</t>
        </is>
      </c>
      <c r="K170" t="inlineStr">
        <is>
          <t>CONTRATO</t>
        </is>
      </c>
      <c r="L170" t="n">
        <v>204100.96</v>
      </c>
      <c r="M170" s="165">
        <f>DATE(YEAR(G170),MONTH(G170),1)</f>
        <v/>
      </c>
      <c r="N170" s="155">
        <f>IF(G170&gt;$L$3,"Futuro","Atraso")</f>
        <v/>
      </c>
      <c r="O170">
        <f>12*(YEAR(G170)-YEAR($L$3))+(MONTH(G170)-MONTH($L$3))</f>
        <v/>
      </c>
      <c r="P170" s="331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  <c r="S170">
        <f>IF(N170="Atraso",IF(Q170&lt;=30,INFORME_MENSAL!$A$12,IF(Q170&lt;=60,INFORME_MENSAL!$A$13,IF(Q170&lt;=90,INFORME_MENSAL!$A$14,IF(Q170&lt;=120,INFORME_MENSAL!$A$15,IF(Q170&lt;=150,INFORME_MENSAL!$A$16,IF(Q170&lt;=180,INFORME_MENSAL!$A$17,IF(Q170&lt;=360,INFORME_MENSAL!$A$18,IF(Q170&gt;360,INFORME_MENSAL!$A$19)))))))),"")</f>
        <v/>
      </c>
    </row>
    <row r="171">
      <c r="A171" t="inlineStr">
        <is>
          <t>68BOSQUE DAS CEREJEIRAS</t>
        </is>
      </c>
      <c r="B171" t="inlineStr">
        <is>
          <t>EMANUELA HOLANDA ALVES</t>
        </is>
      </c>
      <c r="C171" t="n">
        <v>1</v>
      </c>
      <c r="D171" t="inlineStr">
        <is>
          <t>INCC-FGV</t>
        </is>
      </c>
      <c r="E171" t="n">
        <v>0</v>
      </c>
      <c r="F171" t="inlineStr">
        <is>
          <t>MENSAL</t>
        </is>
      </c>
      <c r="G171" s="140" t="n">
        <v>45412</v>
      </c>
      <c r="H171" t="n">
        <v>45412</v>
      </c>
      <c r="I171" s="334" t="inlineStr">
        <is>
          <t>001/001</t>
        </is>
      </c>
      <c r="J171" t="inlineStr">
        <is>
          <t>CARTEIRA</t>
        </is>
      </c>
      <c r="K171" t="inlineStr">
        <is>
          <t>CONTRATO</t>
        </is>
      </c>
      <c r="L171" t="n">
        <v>191093.71</v>
      </c>
      <c r="M171" s="165">
        <f>DATE(YEAR(G171),MONTH(G171),1)</f>
        <v/>
      </c>
      <c r="N171" s="155">
        <f>IF(G171&gt;$L$3,"Futuro","Atraso")</f>
        <v/>
      </c>
      <c r="O171">
        <f>12*(YEAR(G171)-YEAR($L$3))+(MONTH(G171)-MONTH($L$3))</f>
        <v/>
      </c>
      <c r="P171" s="331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  <c r="S171">
        <f>IF(N171="Atraso",IF(Q171&lt;=30,INFORME_MENSAL!$A$12,IF(Q171&lt;=60,INFORME_MENSAL!$A$13,IF(Q171&lt;=90,INFORME_MENSAL!$A$14,IF(Q171&lt;=120,INFORME_MENSAL!$A$15,IF(Q171&lt;=150,INFORME_MENSAL!$A$16,IF(Q171&lt;=180,INFORME_MENSAL!$A$17,IF(Q171&lt;=360,INFORME_MENSAL!$A$18,IF(Q171&gt;360,INFORME_MENSAL!$A$19)))))))),"")</f>
        <v/>
      </c>
    </row>
    <row r="172">
      <c r="A172" t="inlineStr">
        <is>
          <t>68BOSQUE DAS CEREJEIRAS</t>
        </is>
      </c>
      <c r="B172" t="inlineStr">
        <is>
          <t>EMANUELA HOLANDA ALVES</t>
        </is>
      </c>
      <c r="C172" t="n">
        <v>1</v>
      </c>
      <c r="D172" t="inlineStr">
        <is>
          <t>INCC-FGV</t>
        </is>
      </c>
      <c r="E172" t="n">
        <v>0</v>
      </c>
      <c r="F172" t="inlineStr">
        <is>
          <t>MENSAL</t>
        </is>
      </c>
      <c r="G172" s="140" t="n">
        <v>45412</v>
      </c>
      <c r="H172" t="n">
        <v>45412</v>
      </c>
      <c r="I172" s="334" t="inlineStr">
        <is>
          <t>001/001</t>
        </is>
      </c>
      <c r="J172" t="inlineStr">
        <is>
          <t>CARTEIRA</t>
        </is>
      </c>
      <c r="K172" t="inlineStr">
        <is>
          <t>CONTRATO</t>
        </is>
      </c>
      <c r="L172" t="n">
        <v>6821.54</v>
      </c>
      <c r="M172" s="165">
        <f>DATE(YEAR(G172),MONTH(G172),1)</f>
        <v/>
      </c>
      <c r="N172" s="155">
        <f>IF(G172&gt;$L$3,"Futuro","Atraso")</f>
        <v/>
      </c>
      <c r="O172">
        <f>12*(YEAR(G172)-YEAR($L$3))+(MONTH(G172)-MONTH($L$3))</f>
        <v/>
      </c>
      <c r="P172" s="331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  <c r="S172">
        <f>IF(N172="Atraso",IF(Q172&lt;=30,INFORME_MENSAL!$A$12,IF(Q172&lt;=60,INFORME_MENSAL!$A$13,IF(Q172&lt;=90,INFORME_MENSAL!$A$14,IF(Q172&lt;=120,INFORME_MENSAL!$A$15,IF(Q172&lt;=150,INFORME_MENSAL!$A$16,IF(Q172&lt;=180,INFORME_MENSAL!$A$17,IF(Q172&lt;=360,INFORME_MENSAL!$A$18,IF(Q172&gt;360,INFORME_MENSAL!$A$19)))))))),"")</f>
        <v/>
      </c>
    </row>
    <row r="173">
      <c r="A173" t="inlineStr">
        <is>
          <t>71BOSQUE DAS CEREJEIRAS</t>
        </is>
      </c>
      <c r="B173" t="inlineStr">
        <is>
          <t>GABRIELA DE ALMEIDA AGOSTINHO</t>
        </is>
      </c>
      <c r="C173" t="n">
        <v>1</v>
      </c>
      <c r="D173" t="inlineStr">
        <is>
          <t>INCC-FGV</t>
        </is>
      </c>
      <c r="E173" t="n">
        <v>0</v>
      </c>
      <c r="F173" t="inlineStr">
        <is>
          <t>MENSAL</t>
        </is>
      </c>
      <c r="G173" s="140" t="n">
        <v>45412</v>
      </c>
      <c r="H173" t="n">
        <v>45412</v>
      </c>
      <c r="I173" s="334" t="inlineStr">
        <is>
          <t>004/006</t>
        </is>
      </c>
      <c r="J173" t="inlineStr">
        <is>
          <t>CARTEIRA</t>
        </is>
      </c>
      <c r="K173" t="inlineStr">
        <is>
          <t>CONTRATO</t>
        </is>
      </c>
      <c r="L173" t="n">
        <v>2005.4</v>
      </c>
      <c r="M173" s="165">
        <f>DATE(YEAR(G173),MONTH(G173),1)</f>
        <v/>
      </c>
      <c r="N173" s="155">
        <f>IF(G173&gt;$L$3,"Futuro","Atraso")</f>
        <v/>
      </c>
      <c r="O173">
        <f>12*(YEAR(G173)-YEAR($L$3))+(MONTH(G173)-MONTH($L$3))</f>
        <v/>
      </c>
      <c r="P173" s="331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  <c r="S173">
        <f>IF(N173="Atraso",IF(Q173&lt;=30,INFORME_MENSAL!$A$12,IF(Q173&lt;=60,INFORME_MENSAL!$A$13,IF(Q173&lt;=90,INFORME_MENSAL!$A$14,IF(Q173&lt;=120,INFORME_MENSAL!$A$15,IF(Q173&lt;=150,INFORME_MENSAL!$A$16,IF(Q173&lt;=180,INFORME_MENSAL!$A$17,IF(Q173&lt;=360,INFORME_MENSAL!$A$18,IF(Q173&gt;360,INFORME_MENSAL!$A$19)))))))),"")</f>
        <v/>
      </c>
    </row>
    <row r="174">
      <c r="A174" t="inlineStr">
        <is>
          <t>72BOSQUE DAS CEREJEIRAS</t>
        </is>
      </c>
      <c r="B174" t="inlineStr">
        <is>
          <t>RODRIGO ALVES RIBEIRO COSTA</t>
        </is>
      </c>
      <c r="C174" t="n">
        <v>1</v>
      </c>
      <c r="D174" t="inlineStr">
        <is>
          <t>INCC-FGV</t>
        </is>
      </c>
      <c r="E174" t="n">
        <v>0</v>
      </c>
      <c r="F174" t="inlineStr">
        <is>
          <t>MENSAL</t>
        </is>
      </c>
      <c r="G174" s="140" t="n">
        <v>45412</v>
      </c>
      <c r="H174" t="n">
        <v>45412</v>
      </c>
      <c r="I174" s="334" t="inlineStr">
        <is>
          <t>001/001</t>
        </is>
      </c>
      <c r="J174" t="inlineStr">
        <is>
          <t>CARTEIRA</t>
        </is>
      </c>
      <c r="K174" t="inlineStr">
        <is>
          <t>CONTRATO</t>
        </is>
      </c>
      <c r="L174" t="n">
        <v>191783.89</v>
      </c>
      <c r="M174" s="165">
        <f>DATE(YEAR(G174),MONTH(G174),1)</f>
        <v/>
      </c>
      <c r="N174" s="155">
        <f>IF(G174&gt;$L$3,"Futuro","Atraso")</f>
        <v/>
      </c>
      <c r="O174">
        <f>12*(YEAR(G174)-YEAR($L$3))+(MONTH(G174)-MONTH($L$3))</f>
        <v/>
      </c>
      <c r="P174" s="331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  <c r="S174">
        <f>IF(N174="Atraso",IF(Q174&lt;=30,INFORME_MENSAL!$A$12,IF(Q174&lt;=60,INFORME_MENSAL!$A$13,IF(Q174&lt;=90,INFORME_MENSAL!$A$14,IF(Q174&lt;=120,INFORME_MENSAL!$A$15,IF(Q174&lt;=150,INFORME_MENSAL!$A$16,IF(Q174&lt;=180,INFORME_MENSAL!$A$17,IF(Q174&lt;=360,INFORME_MENSAL!$A$18,IF(Q174&gt;360,INFORME_MENSAL!$A$19)))))))),"")</f>
        <v/>
      </c>
    </row>
    <row r="175">
      <c r="A175" t="inlineStr">
        <is>
          <t>83BOSQUE DAS CEREJEIRAS</t>
        </is>
      </c>
      <c r="B175" t="inlineStr">
        <is>
          <t>ARLINDIMAR SALOMAO OLIVEIRA</t>
        </is>
      </c>
      <c r="C175" t="n">
        <v>1</v>
      </c>
      <c r="D175" t="inlineStr">
        <is>
          <t>INCC-FGV</t>
        </is>
      </c>
      <c r="E175" t="n">
        <v>0</v>
      </c>
      <c r="F175" t="inlineStr">
        <is>
          <t>MENSAL</t>
        </is>
      </c>
      <c r="G175" s="140" t="n">
        <v>45412</v>
      </c>
      <c r="H175" t="n">
        <v>45412</v>
      </c>
      <c r="I175" s="334" t="inlineStr">
        <is>
          <t>001/001</t>
        </is>
      </c>
      <c r="J175" t="inlineStr">
        <is>
          <t>CARTEIRA</t>
        </is>
      </c>
      <c r="K175" t="inlineStr">
        <is>
          <t>CONTRATO</t>
        </is>
      </c>
      <c r="L175" t="n">
        <v>191059.94</v>
      </c>
      <c r="M175" s="165">
        <f>DATE(YEAR(G175),MONTH(G175),1)</f>
        <v/>
      </c>
      <c r="N175" s="155">
        <f>IF(G175&gt;$L$3,"Futuro","Atraso")</f>
        <v/>
      </c>
      <c r="O175">
        <f>12*(YEAR(G175)-YEAR($L$3))+(MONTH(G175)-MONTH($L$3))</f>
        <v/>
      </c>
      <c r="P175" s="331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  <c r="S175">
        <f>IF(N175="Atraso",IF(Q175&lt;=30,INFORME_MENSAL!$A$12,IF(Q175&lt;=60,INFORME_MENSAL!$A$13,IF(Q175&lt;=90,INFORME_MENSAL!$A$14,IF(Q175&lt;=120,INFORME_MENSAL!$A$15,IF(Q175&lt;=150,INFORME_MENSAL!$A$16,IF(Q175&lt;=180,INFORME_MENSAL!$A$17,IF(Q175&lt;=360,INFORME_MENSAL!$A$18,IF(Q175&gt;360,INFORME_MENSAL!$A$19)))))))),"")</f>
        <v/>
      </c>
    </row>
    <row r="176">
      <c r="A176" t="inlineStr">
        <is>
          <t>85BOSQUE DAS CEREJEIRAS</t>
        </is>
      </c>
      <c r="B176" t="inlineStr">
        <is>
          <t>BRUNO MENDES LOURENCO</t>
        </is>
      </c>
      <c r="C176" t="n">
        <v>1</v>
      </c>
      <c r="D176" t="inlineStr">
        <is>
          <t>INCC-FGV</t>
        </is>
      </c>
      <c r="E176" t="n">
        <v>0</v>
      </c>
      <c r="F176" t="inlineStr">
        <is>
          <t>MENSAL</t>
        </is>
      </c>
      <c r="G176" s="140" t="n">
        <v>45412</v>
      </c>
      <c r="H176" t="n">
        <v>45412</v>
      </c>
      <c r="I176" s="334" t="inlineStr">
        <is>
          <t>001/001</t>
        </is>
      </c>
      <c r="J176" t="inlineStr">
        <is>
          <t>CARTEIRA</t>
        </is>
      </c>
      <c r="K176" t="inlineStr">
        <is>
          <t>CONTRATO</t>
        </is>
      </c>
      <c r="L176" t="n">
        <v>234136.95</v>
      </c>
      <c r="M176" s="165">
        <f>DATE(YEAR(G176),MONTH(G176),1)</f>
        <v/>
      </c>
      <c r="N176" s="155">
        <f>IF(G176&gt;$L$3,"Futuro","Atraso")</f>
        <v/>
      </c>
      <c r="O176">
        <f>12*(YEAR(G176)-YEAR($L$3))+(MONTH(G176)-MONTH($L$3))</f>
        <v/>
      </c>
      <c r="P176" s="331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  <c r="S176">
        <f>IF(N176="Atraso",IF(Q176&lt;=30,INFORME_MENSAL!$A$12,IF(Q176&lt;=60,INFORME_MENSAL!$A$13,IF(Q176&lt;=90,INFORME_MENSAL!$A$14,IF(Q176&lt;=120,INFORME_MENSAL!$A$15,IF(Q176&lt;=150,INFORME_MENSAL!$A$16,IF(Q176&lt;=180,INFORME_MENSAL!$A$17,IF(Q176&lt;=360,INFORME_MENSAL!$A$18,IF(Q176&gt;360,INFORME_MENSAL!$A$19)))))))),"")</f>
        <v/>
      </c>
    </row>
    <row r="177">
      <c r="A177" t="inlineStr">
        <is>
          <t>85BOSQUE DAS CEREJEIRAS</t>
        </is>
      </c>
      <c r="B177" t="inlineStr">
        <is>
          <t>BRUNO MENDES LOURENCO</t>
        </is>
      </c>
      <c r="C177" t="n">
        <v>1</v>
      </c>
      <c r="D177" t="inlineStr">
        <is>
          <t>INCC-FGV</t>
        </is>
      </c>
      <c r="E177" t="n">
        <v>0</v>
      </c>
      <c r="F177" t="inlineStr">
        <is>
          <t>MENSAL</t>
        </is>
      </c>
      <c r="G177" s="140" t="n">
        <v>45412</v>
      </c>
      <c r="H177" t="n">
        <v>45412</v>
      </c>
      <c r="I177" s="334" t="inlineStr">
        <is>
          <t>001/001</t>
        </is>
      </c>
      <c r="J177" t="inlineStr">
        <is>
          <t>CARTEIRA</t>
        </is>
      </c>
      <c r="K177" t="inlineStr">
        <is>
          <t>CONTRATO</t>
        </is>
      </c>
      <c r="L177" t="n">
        <v>3228.8</v>
      </c>
      <c r="M177" s="165">
        <f>DATE(YEAR(G177),MONTH(G177),1)</f>
        <v/>
      </c>
      <c r="N177" s="155">
        <f>IF(G177&gt;$L$3,"Futuro","Atraso")</f>
        <v/>
      </c>
      <c r="O177">
        <f>12*(YEAR(G177)-YEAR($L$3))+(MONTH(G177)-MONTH($L$3))</f>
        <v/>
      </c>
      <c r="P177" s="331">
        <f>IF(N177="Atraso",L177,L177/(1+$L$2)^O177)</f>
        <v/>
      </c>
      <c r="Q177">
        <f>IF(N177="Atraso",$L$3-G177,0)</f>
        <v/>
      </c>
      <c r="R177">
        <f>IF(Q177&lt;=15,"Até 15",IF(Q177&lt;=30,"Entre 15 e 30",IF(Q177&lt;=60,"Entre 30 e 60",IF(Q177&lt;=90,"Entre 60 e 90",IF(Q177&lt;=120,"Entre 90 e 120",IF(Q177&lt;=150,"Entre 120 e 150",IF(Q177&lt;=180,"Entre 150 e 180","Superior a 180")))))))</f>
        <v/>
      </c>
      <c r="S177">
        <f>IF(N177="Atraso",IF(Q177&lt;=30,INFORME_MENSAL!$A$12,IF(Q177&lt;=60,INFORME_MENSAL!$A$13,IF(Q177&lt;=90,INFORME_MENSAL!$A$14,IF(Q177&lt;=120,INFORME_MENSAL!$A$15,IF(Q177&lt;=150,INFORME_MENSAL!$A$16,IF(Q177&lt;=180,INFORME_MENSAL!$A$17,IF(Q177&lt;=360,INFORME_MENSAL!$A$18,IF(Q177&gt;360,INFORME_MENSAL!$A$19)))))))),"")</f>
        <v/>
      </c>
    </row>
    <row r="178">
      <c r="A178" t="inlineStr">
        <is>
          <t>87BOSQUE DAS CEREJEIRAS</t>
        </is>
      </c>
      <c r="B178" t="inlineStr">
        <is>
          <t>MARCOS ALBERTO SALVIANO</t>
        </is>
      </c>
      <c r="C178" t="n">
        <v>1</v>
      </c>
      <c r="D178" t="inlineStr">
        <is>
          <t>INCC-FGV</t>
        </is>
      </c>
      <c r="E178" t="n">
        <v>0</v>
      </c>
      <c r="F178" t="inlineStr">
        <is>
          <t>MENSAL</t>
        </is>
      </c>
      <c r="G178" s="140" t="n">
        <v>45412</v>
      </c>
      <c r="H178" t="n">
        <v>45412</v>
      </c>
      <c r="I178" s="334" t="inlineStr">
        <is>
          <t>001/001</t>
        </is>
      </c>
      <c r="J178" t="inlineStr">
        <is>
          <t>CARTEIRA</t>
        </is>
      </c>
      <c r="K178" t="inlineStr">
        <is>
          <t>CONTRATO</t>
        </is>
      </c>
      <c r="L178" t="n">
        <v>165640.01</v>
      </c>
      <c r="M178" s="165">
        <f>DATE(YEAR(G178),MONTH(G178),1)</f>
        <v/>
      </c>
      <c r="N178" s="155">
        <f>IF(G178&gt;$L$3,"Futuro","Atraso")</f>
        <v/>
      </c>
      <c r="O178">
        <f>12*(YEAR(G178)-YEAR($L$3))+(MONTH(G178)-MONTH($L$3))</f>
        <v/>
      </c>
      <c r="P178" s="331">
        <f>IF(N178="Atraso",L178,L178/(1+$L$2)^O178)</f>
        <v/>
      </c>
      <c r="Q178">
        <f>IF(N178="Atraso",$L$3-G178,0)</f>
        <v/>
      </c>
      <c r="R178">
        <f>IF(Q178&lt;=15,"Até 15",IF(Q178&lt;=30,"Entre 15 e 30",IF(Q178&lt;=60,"Entre 30 e 60",IF(Q178&lt;=90,"Entre 60 e 90",IF(Q178&lt;=120,"Entre 90 e 120",IF(Q178&lt;=150,"Entre 120 e 150",IF(Q178&lt;=180,"Entre 150 e 180","Superior a 180")))))))</f>
        <v/>
      </c>
      <c r="S178">
        <f>IF(N178="Atraso",IF(Q178&lt;=30,INFORME_MENSAL!$A$12,IF(Q178&lt;=60,INFORME_MENSAL!$A$13,IF(Q178&lt;=90,INFORME_MENSAL!$A$14,IF(Q178&lt;=120,INFORME_MENSAL!$A$15,IF(Q178&lt;=150,INFORME_MENSAL!$A$16,IF(Q178&lt;=180,INFORME_MENSAL!$A$17,IF(Q178&lt;=360,INFORME_MENSAL!$A$18,IF(Q178&gt;360,INFORME_MENSAL!$A$19)))))))),"")</f>
        <v/>
      </c>
    </row>
    <row r="179">
      <c r="A179" t="inlineStr">
        <is>
          <t>92BOSQUE DAS CEREJEIRAS</t>
        </is>
      </c>
      <c r="B179" t="inlineStr">
        <is>
          <t>LUCAS GUILHERME RODRIGUES</t>
        </is>
      </c>
      <c r="C179" t="n">
        <v>1</v>
      </c>
      <c r="D179" t="inlineStr">
        <is>
          <t>INCC-FGV</t>
        </is>
      </c>
      <c r="E179" t="n">
        <v>0</v>
      </c>
      <c r="F179" t="inlineStr">
        <is>
          <t>MENSAL</t>
        </is>
      </c>
      <c r="G179" s="140" t="n">
        <v>45412</v>
      </c>
      <c r="H179" t="n">
        <v>45412</v>
      </c>
      <c r="I179" s="334" t="inlineStr">
        <is>
          <t>001/001</t>
        </is>
      </c>
      <c r="J179" t="inlineStr">
        <is>
          <t>CARTEIRA</t>
        </is>
      </c>
      <c r="K179" t="inlineStr">
        <is>
          <t>CONTRATO</t>
        </is>
      </c>
      <c r="L179" t="n">
        <v>223822.78</v>
      </c>
      <c r="M179" s="165">
        <f>DATE(YEAR(G179),MONTH(G179),1)</f>
        <v/>
      </c>
      <c r="N179" s="155">
        <f>IF(G179&gt;$L$3,"Futuro","Atraso")</f>
        <v/>
      </c>
      <c r="O179">
        <f>12*(YEAR(G179)-YEAR($L$3))+(MONTH(G179)-MONTH($L$3))</f>
        <v/>
      </c>
      <c r="P179" s="331">
        <f>IF(N179="Atraso",L179,L179/(1+$L$2)^O179)</f>
        <v/>
      </c>
      <c r="Q179">
        <f>IF(N179="Atraso",$L$3-G179,0)</f>
        <v/>
      </c>
      <c r="R179">
        <f>IF(Q179&lt;=15,"Até 15",IF(Q179&lt;=30,"Entre 15 e 30",IF(Q179&lt;=60,"Entre 30 e 60",IF(Q179&lt;=90,"Entre 60 e 90",IF(Q179&lt;=120,"Entre 90 e 120",IF(Q179&lt;=150,"Entre 120 e 150",IF(Q179&lt;=180,"Entre 150 e 180","Superior a 180")))))))</f>
        <v/>
      </c>
      <c r="S179">
        <f>IF(N179="Atraso",IF(Q179&lt;=30,INFORME_MENSAL!$A$12,IF(Q179&lt;=60,INFORME_MENSAL!$A$13,IF(Q179&lt;=90,INFORME_MENSAL!$A$14,IF(Q179&lt;=120,INFORME_MENSAL!$A$15,IF(Q179&lt;=150,INFORME_MENSAL!$A$16,IF(Q179&lt;=180,INFORME_MENSAL!$A$17,IF(Q179&lt;=360,INFORME_MENSAL!$A$18,IF(Q179&gt;360,INFORME_MENSAL!$A$19)))))))),"")</f>
        <v/>
      </c>
    </row>
    <row r="180">
      <c r="A180" t="inlineStr">
        <is>
          <t>96BOSQUE DAS CEREJEIRAS</t>
        </is>
      </c>
      <c r="B180" t="inlineStr">
        <is>
          <t>FABIANA ALVES SANTOS PEREIRA</t>
        </is>
      </c>
      <c r="C180" t="n">
        <v>1</v>
      </c>
      <c r="D180" t="inlineStr">
        <is>
          <t>INCC-FGV</t>
        </is>
      </c>
      <c r="E180" t="n">
        <v>0</v>
      </c>
      <c r="F180" t="inlineStr">
        <is>
          <t>MENSAL</t>
        </is>
      </c>
      <c r="G180" s="140" t="n">
        <v>45412</v>
      </c>
      <c r="H180" t="n">
        <v>45412</v>
      </c>
      <c r="I180" s="334" t="inlineStr">
        <is>
          <t>001/001</t>
        </is>
      </c>
      <c r="J180" t="inlineStr">
        <is>
          <t>CARTEIRA</t>
        </is>
      </c>
      <c r="K180" t="inlineStr">
        <is>
          <t>CONTRATO</t>
        </is>
      </c>
      <c r="L180" t="n">
        <v>192697.49</v>
      </c>
      <c r="M180" s="165">
        <f>DATE(YEAR(G180),MONTH(G180),1)</f>
        <v/>
      </c>
      <c r="N180" s="155">
        <f>IF(G180&gt;$L$3,"Futuro","Atraso")</f>
        <v/>
      </c>
      <c r="O180">
        <f>12*(YEAR(G180)-YEAR($L$3))+(MONTH(G180)-MONTH($L$3))</f>
        <v/>
      </c>
      <c r="P180" s="331">
        <f>IF(N180="Atraso",L180,L180/(1+$L$2)^O180)</f>
        <v/>
      </c>
      <c r="Q180">
        <f>IF(N180="Atraso",$L$3-G180,0)</f>
        <v/>
      </c>
      <c r="R180">
        <f>IF(Q180&lt;=15,"Até 15",IF(Q180&lt;=30,"Entre 15 e 30",IF(Q180&lt;=60,"Entre 30 e 60",IF(Q180&lt;=90,"Entre 60 e 90",IF(Q180&lt;=120,"Entre 90 e 120",IF(Q180&lt;=150,"Entre 120 e 150",IF(Q180&lt;=180,"Entre 150 e 180","Superior a 180")))))))</f>
        <v/>
      </c>
      <c r="S180">
        <f>IF(N180="Atraso",IF(Q180&lt;=30,INFORME_MENSAL!$A$12,IF(Q180&lt;=60,INFORME_MENSAL!$A$13,IF(Q180&lt;=90,INFORME_MENSAL!$A$14,IF(Q180&lt;=120,INFORME_MENSAL!$A$15,IF(Q180&lt;=150,INFORME_MENSAL!$A$16,IF(Q180&lt;=180,INFORME_MENSAL!$A$17,IF(Q180&lt;=360,INFORME_MENSAL!$A$18,IF(Q180&gt;360,INFORME_MENSAL!$A$19)))))))),"")</f>
        <v/>
      </c>
    </row>
    <row r="181">
      <c r="A181" t="inlineStr">
        <is>
          <t>101BOSQUE DAS CEREJEIRAS</t>
        </is>
      </c>
      <c r="B181" t="inlineStr">
        <is>
          <t>JONATHA APARECIDO DA COSTA BELIGNI</t>
        </is>
      </c>
      <c r="C181" t="n">
        <v>1</v>
      </c>
      <c r="D181" t="inlineStr">
        <is>
          <t>INCC-FGV</t>
        </is>
      </c>
      <c r="E181" t="n">
        <v>0</v>
      </c>
      <c r="F181" t="inlineStr">
        <is>
          <t>MENSAL</t>
        </is>
      </c>
      <c r="G181" s="140" t="n">
        <v>45412</v>
      </c>
      <c r="H181" t="n">
        <v>45412</v>
      </c>
      <c r="I181" s="334" t="inlineStr">
        <is>
          <t>001/001</t>
        </is>
      </c>
      <c r="J181" t="inlineStr">
        <is>
          <t>CARTEIRA</t>
        </is>
      </c>
      <c r="K181" t="inlineStr">
        <is>
          <t>CONTRATO</t>
        </is>
      </c>
      <c r="L181" t="n">
        <v>231614</v>
      </c>
      <c r="M181" s="165">
        <f>DATE(YEAR(G181),MONTH(G181),1)</f>
        <v/>
      </c>
      <c r="N181" s="155">
        <f>IF(G181&gt;$L$3,"Futuro","Atraso")</f>
        <v/>
      </c>
      <c r="O181">
        <f>12*(YEAR(G181)-YEAR($L$3))+(MONTH(G181)-MONTH($L$3))</f>
        <v/>
      </c>
      <c r="P181" s="331">
        <f>IF(N181="Atraso",L181,L181/(1+$L$2)^O181)</f>
        <v/>
      </c>
      <c r="Q181">
        <f>IF(N181="Atraso",$L$3-G181,0)</f>
        <v/>
      </c>
      <c r="R181">
        <f>IF(Q181&lt;=15,"Até 15",IF(Q181&lt;=30,"Entre 15 e 30",IF(Q181&lt;=60,"Entre 30 e 60",IF(Q181&lt;=90,"Entre 60 e 90",IF(Q181&lt;=120,"Entre 90 e 120",IF(Q181&lt;=150,"Entre 120 e 150",IF(Q181&lt;=180,"Entre 150 e 180","Superior a 180")))))))</f>
        <v/>
      </c>
      <c r="S181">
        <f>IF(N181="Atraso",IF(Q181&lt;=30,INFORME_MENSAL!$A$12,IF(Q181&lt;=60,INFORME_MENSAL!$A$13,IF(Q181&lt;=90,INFORME_MENSAL!$A$14,IF(Q181&lt;=120,INFORME_MENSAL!$A$15,IF(Q181&lt;=150,INFORME_MENSAL!$A$16,IF(Q181&lt;=180,INFORME_MENSAL!$A$17,IF(Q181&lt;=360,INFORME_MENSAL!$A$18,IF(Q181&gt;360,INFORME_MENSAL!$A$19)))))))),"")</f>
        <v/>
      </c>
    </row>
    <row r="182">
      <c r="A182" t="inlineStr">
        <is>
          <t>101BOSQUE DAS CEREJEIRAS</t>
        </is>
      </c>
      <c r="B182" t="inlineStr">
        <is>
          <t>JONATHA APARECIDO DA COSTA BELIGNI</t>
        </is>
      </c>
      <c r="C182" t="n">
        <v>1</v>
      </c>
      <c r="D182" t="inlineStr">
        <is>
          <t>INCC-FGV</t>
        </is>
      </c>
      <c r="E182" t="n">
        <v>0</v>
      </c>
      <c r="F182" t="inlineStr">
        <is>
          <t>MENSAL</t>
        </is>
      </c>
      <c r="G182" s="140" t="n">
        <v>45412</v>
      </c>
      <c r="H182" t="n">
        <v>45412</v>
      </c>
      <c r="I182" s="334" t="inlineStr">
        <is>
          <t>001/001</t>
        </is>
      </c>
      <c r="J182" t="inlineStr">
        <is>
          <t>CARTEIRA</t>
        </is>
      </c>
      <c r="K182" t="inlineStr">
        <is>
          <t>CONTRATO</t>
        </is>
      </c>
      <c r="L182" t="n">
        <v>1664.43</v>
      </c>
      <c r="M182" s="165">
        <f>DATE(YEAR(G182),MONTH(G182),1)</f>
        <v/>
      </c>
      <c r="N182" s="155">
        <f>IF(G182&gt;$L$3,"Futuro","Atraso")</f>
        <v/>
      </c>
      <c r="O182">
        <f>12*(YEAR(G182)-YEAR($L$3))+(MONTH(G182)-MONTH($L$3))</f>
        <v/>
      </c>
      <c r="P182" s="331">
        <f>IF(N182="Atraso",L182,L182/(1+$L$2)^O182)</f>
        <v/>
      </c>
      <c r="Q182">
        <f>IF(N182="Atraso",$L$3-G182,0)</f>
        <v/>
      </c>
      <c r="R182">
        <f>IF(Q182&lt;=15,"Até 15",IF(Q182&lt;=30,"Entre 15 e 30",IF(Q182&lt;=60,"Entre 30 e 60",IF(Q182&lt;=90,"Entre 60 e 90",IF(Q182&lt;=120,"Entre 90 e 120",IF(Q182&lt;=150,"Entre 120 e 150",IF(Q182&lt;=180,"Entre 150 e 180","Superior a 180")))))))</f>
        <v/>
      </c>
      <c r="S182">
        <f>IF(N182="Atraso",IF(Q182&lt;=30,INFORME_MENSAL!$A$12,IF(Q182&lt;=60,INFORME_MENSAL!$A$13,IF(Q182&lt;=90,INFORME_MENSAL!$A$14,IF(Q182&lt;=120,INFORME_MENSAL!$A$15,IF(Q182&lt;=150,INFORME_MENSAL!$A$16,IF(Q182&lt;=180,INFORME_MENSAL!$A$17,IF(Q182&lt;=360,INFORME_MENSAL!$A$18,IF(Q182&gt;360,INFORME_MENSAL!$A$19)))))))),"")</f>
        <v/>
      </c>
    </row>
    <row r="183">
      <c r="A183" t="inlineStr">
        <is>
          <t>107BOSQUE DAS CEREJEIRAS</t>
        </is>
      </c>
      <c r="B183" t="inlineStr">
        <is>
          <t>ROSARIA XAVIER DA SILVA</t>
        </is>
      </c>
      <c r="C183" t="n">
        <v>1</v>
      </c>
      <c r="D183" t="inlineStr">
        <is>
          <t>INCC-FGV</t>
        </is>
      </c>
      <c r="E183" t="n">
        <v>0</v>
      </c>
      <c r="F183" t="inlineStr">
        <is>
          <t>MENSAL</t>
        </is>
      </c>
      <c r="G183" s="140" t="n">
        <v>45412</v>
      </c>
      <c r="H183" t="n">
        <v>45412</v>
      </c>
      <c r="I183" s="334" t="inlineStr">
        <is>
          <t>001/001</t>
        </is>
      </c>
      <c r="J183" t="inlineStr">
        <is>
          <t>CARTEIRA</t>
        </is>
      </c>
      <c r="K183" t="inlineStr">
        <is>
          <t>CONTRATO</t>
        </is>
      </c>
      <c r="L183" t="n">
        <v>192491.61</v>
      </c>
      <c r="M183" s="165">
        <f>DATE(YEAR(G183),MONTH(G183),1)</f>
        <v/>
      </c>
      <c r="N183" s="155">
        <f>IF(G183&gt;$L$3,"Futuro","Atraso")</f>
        <v/>
      </c>
      <c r="O183">
        <f>12*(YEAR(G183)-YEAR($L$3))+(MONTH(G183)-MONTH($L$3))</f>
        <v/>
      </c>
      <c r="P183" s="331">
        <f>IF(N183="Atraso",L183,L183/(1+$L$2)^O183)</f>
        <v/>
      </c>
      <c r="Q183">
        <f>IF(N183="Atraso",$L$3-G183,0)</f>
        <v/>
      </c>
      <c r="R183">
        <f>IF(Q183&lt;=15,"Até 15",IF(Q183&lt;=30,"Entre 15 e 30",IF(Q183&lt;=60,"Entre 30 e 60",IF(Q183&lt;=90,"Entre 60 e 90",IF(Q183&lt;=120,"Entre 90 e 120",IF(Q183&lt;=150,"Entre 120 e 150",IF(Q183&lt;=180,"Entre 150 e 180","Superior a 180")))))))</f>
        <v/>
      </c>
      <c r="S183">
        <f>IF(N183="Atraso",IF(Q183&lt;=30,INFORME_MENSAL!$A$12,IF(Q183&lt;=60,INFORME_MENSAL!$A$13,IF(Q183&lt;=90,INFORME_MENSAL!$A$14,IF(Q183&lt;=120,INFORME_MENSAL!$A$15,IF(Q183&lt;=150,INFORME_MENSAL!$A$16,IF(Q183&lt;=180,INFORME_MENSAL!$A$17,IF(Q183&lt;=360,INFORME_MENSAL!$A$18,IF(Q183&gt;360,INFORME_MENSAL!$A$19)))))))),"")</f>
        <v/>
      </c>
    </row>
    <row r="184">
      <c r="A184" t="inlineStr">
        <is>
          <t>112BOSQUE DAS CEREJEIRAS</t>
        </is>
      </c>
      <c r="B184" t="inlineStr">
        <is>
          <t>FRANCISCO CARLOS SILVA DE OLIVEIRA</t>
        </is>
      </c>
      <c r="C184" t="n">
        <v>1</v>
      </c>
      <c r="D184" t="inlineStr">
        <is>
          <t>INCC-FGV</t>
        </is>
      </c>
      <c r="E184" t="n">
        <v>0</v>
      </c>
      <c r="F184" t="inlineStr">
        <is>
          <t>MENSAL</t>
        </is>
      </c>
      <c r="G184" s="140" t="n">
        <v>45412</v>
      </c>
      <c r="H184" t="n">
        <v>45412</v>
      </c>
      <c r="I184" s="334" t="inlineStr">
        <is>
          <t>001/001</t>
        </is>
      </c>
      <c r="J184" t="inlineStr">
        <is>
          <t>CARTEIRA</t>
        </is>
      </c>
      <c r="K184" t="inlineStr">
        <is>
          <t>CONTRATO</t>
        </is>
      </c>
      <c r="L184" t="n">
        <v>166985.2</v>
      </c>
      <c r="M184">
        <f>DATE(YEAR(G184),MONTH(G184),1)</f>
        <v/>
      </c>
      <c r="N184">
        <f>IF(G184&gt;$L$3,"Futuro","Atraso")</f>
        <v/>
      </c>
      <c r="O184">
        <f>12*(YEAR(G184)-YEAR($L$3))+(MONTH(G184)-MONTH($L$3))</f>
        <v/>
      </c>
      <c r="P184">
        <f>IF(N184="Atraso",L184,L184/(1+$L$2)^O184)</f>
        <v/>
      </c>
      <c r="Q184">
        <f>IF(N184="Atraso",$L$3-G184,0)</f>
        <v/>
      </c>
      <c r="R184">
        <f>IF(Q184&lt;=15,"Até 15",IF(Q184&lt;=30,"Entre 15 e 30",IF(Q184&lt;=60,"Entre 30 e 60",IF(Q184&lt;=90,"Entre 60 e 90",IF(Q184&lt;=120,"Entre 90 e 120",IF(Q184&lt;=150,"Entre 120 e 150",IF(Q184&lt;=180,"Entre 150 e 180","Superior a 180")))))))</f>
        <v/>
      </c>
      <c r="S184">
        <f>IF(N184="Atraso",IF(Q184&lt;=30,INFORME_MENSAL!$A$12,IF(Q184&lt;=60,INFORME_MENSAL!$A$13,IF(Q184&lt;=90,INFORME_MENSAL!$A$14,IF(Q184&lt;=120,INFORME_MENSAL!$A$15,IF(Q184&lt;=150,INFORME_MENSAL!$A$16,IF(Q184&lt;=180,INFORME_MENSAL!$A$17,IF(Q184&lt;=360,INFORME_MENSAL!$A$18,IF(Q184&gt;360,INFORME_MENSAL!$A$19)))))))),"")</f>
        <v/>
      </c>
    </row>
    <row r="185">
      <c r="A185" t="inlineStr">
        <is>
          <t>148BOSQUE DAS CEREJEIRAS</t>
        </is>
      </c>
      <c r="B185" t="inlineStr">
        <is>
          <t>EDILEUZA CARLOS PINTO PACHECO</t>
        </is>
      </c>
      <c r="C185" t="n">
        <v>1</v>
      </c>
      <c r="D185" t="inlineStr">
        <is>
          <t>INCC-FGV</t>
        </is>
      </c>
      <c r="E185" t="n">
        <v>0</v>
      </c>
      <c r="F185" t="inlineStr">
        <is>
          <t>MENSAL</t>
        </is>
      </c>
      <c r="G185" s="140" t="n">
        <v>45412</v>
      </c>
      <c r="H185" t="n">
        <v>45412</v>
      </c>
      <c r="I185" s="334" t="inlineStr">
        <is>
          <t>001/001</t>
        </is>
      </c>
      <c r="J185" t="inlineStr">
        <is>
          <t>CARTEIRA</t>
        </is>
      </c>
      <c r="K185" t="inlineStr">
        <is>
          <t>CONTRATO</t>
        </is>
      </c>
      <c r="L185" t="n">
        <v>237222.37</v>
      </c>
      <c r="M185">
        <f>DATE(YEAR(G185),MONTH(G185),1)</f>
        <v/>
      </c>
      <c r="N185">
        <f>IF(G185&gt;$L$3,"Futuro","Atraso")</f>
        <v/>
      </c>
      <c r="O185">
        <f>12*(YEAR(G185)-YEAR($L$3))+(MONTH(G185)-MONTH($L$3))</f>
        <v/>
      </c>
      <c r="P185">
        <f>IF(N185="Atraso",L185,L185/(1+$L$2)^O185)</f>
        <v/>
      </c>
      <c r="Q185">
        <f>IF(N185="Atraso",$L$3-G185,0)</f>
        <v/>
      </c>
      <c r="R185">
        <f>IF(Q185&lt;=15,"Até 15",IF(Q185&lt;=30,"Entre 15 e 30",IF(Q185&lt;=60,"Entre 30 e 60",IF(Q185&lt;=90,"Entre 60 e 90",IF(Q185&lt;=120,"Entre 90 e 120",IF(Q185&lt;=150,"Entre 120 e 150",IF(Q185&lt;=180,"Entre 150 e 180","Superior a 180")))))))</f>
        <v/>
      </c>
      <c r="S185">
        <f>IF(N185="Atraso",IF(Q185&lt;=30,INFORME_MENSAL!$A$12,IF(Q185&lt;=60,INFORME_MENSAL!$A$13,IF(Q185&lt;=90,INFORME_MENSAL!$A$14,IF(Q185&lt;=120,INFORME_MENSAL!$A$15,IF(Q185&lt;=150,INFORME_MENSAL!$A$16,IF(Q185&lt;=180,INFORME_MENSAL!$A$17,IF(Q185&lt;=360,INFORME_MENSAL!$A$18,IF(Q185&gt;360,INFORME_MENSAL!$A$19)))))))),"")</f>
        <v/>
      </c>
    </row>
    <row r="186">
      <c r="A186" t="inlineStr">
        <is>
          <t>151BOSQUE DAS CEREJEIRAS</t>
        </is>
      </c>
      <c r="B186" t="inlineStr">
        <is>
          <t>DOUGLAS NEVES PRISCO</t>
        </is>
      </c>
      <c r="C186" t="n">
        <v>1</v>
      </c>
      <c r="D186" t="inlineStr">
        <is>
          <t>INCC-FGV</t>
        </is>
      </c>
      <c r="E186" t="n">
        <v>0</v>
      </c>
      <c r="F186" t="inlineStr">
        <is>
          <t>MENSAL</t>
        </is>
      </c>
      <c r="G186" s="140" t="n">
        <v>45412</v>
      </c>
      <c r="H186" t="n">
        <v>45412</v>
      </c>
      <c r="I186" s="334" t="inlineStr">
        <is>
          <t>001/001</t>
        </is>
      </c>
      <c r="J186" t="inlineStr">
        <is>
          <t>CARTEIRA</t>
        </is>
      </c>
      <c r="K186" t="inlineStr">
        <is>
          <t>CONTRATO</t>
        </is>
      </c>
      <c r="L186" t="n">
        <v>244663.07</v>
      </c>
      <c r="M186">
        <f>DATE(YEAR(G186),MONTH(G186),1)</f>
        <v/>
      </c>
      <c r="N186">
        <f>IF(G186&gt;$L$3,"Futuro","Atraso")</f>
        <v/>
      </c>
      <c r="O186">
        <f>12*(YEAR(G186)-YEAR($L$3))+(MONTH(G186)-MONTH($L$3))</f>
        <v/>
      </c>
      <c r="P186">
        <f>IF(N186="Atraso",L186,L186/(1+$L$2)^O186)</f>
        <v/>
      </c>
      <c r="Q186">
        <f>IF(N186="Atraso",$L$3-G186,0)</f>
        <v/>
      </c>
      <c r="R186">
        <f>IF(Q186&lt;=15,"Até 15",IF(Q186&lt;=30,"Entre 15 e 30",IF(Q186&lt;=60,"Entre 30 e 60",IF(Q186&lt;=90,"Entre 60 e 90",IF(Q186&lt;=120,"Entre 90 e 120",IF(Q186&lt;=150,"Entre 120 e 150",IF(Q186&lt;=180,"Entre 150 e 180","Superior a 180")))))))</f>
        <v/>
      </c>
      <c r="S186">
        <f>IF(N186="Atraso",IF(Q186&lt;=30,INFORME_MENSAL!$A$12,IF(Q186&lt;=60,INFORME_MENSAL!$A$13,IF(Q186&lt;=90,INFORME_MENSAL!$A$14,IF(Q186&lt;=120,INFORME_MENSAL!$A$15,IF(Q186&lt;=150,INFORME_MENSAL!$A$16,IF(Q186&lt;=180,INFORME_MENSAL!$A$17,IF(Q186&lt;=360,INFORME_MENSAL!$A$18,IF(Q186&gt;360,INFORME_MENSAL!$A$19)))))))),"")</f>
        <v/>
      </c>
    </row>
    <row r="187">
      <c r="A187" t="inlineStr">
        <is>
          <t>151BOSQUE DAS CEREJEIRAS</t>
        </is>
      </c>
      <c r="B187" t="inlineStr">
        <is>
          <t>DOUGLAS NEVES PRISCO</t>
        </is>
      </c>
      <c r="C187" t="n">
        <v>1</v>
      </c>
      <c r="D187" t="inlineStr">
        <is>
          <t>INCC-FGV</t>
        </is>
      </c>
      <c r="E187" t="n">
        <v>0</v>
      </c>
      <c r="F187" t="inlineStr">
        <is>
          <t>MENSAL</t>
        </is>
      </c>
      <c r="G187" s="140" t="n">
        <v>45412</v>
      </c>
      <c r="H187" t="n">
        <v>45412</v>
      </c>
      <c r="I187" s="334" t="inlineStr">
        <is>
          <t>001/001</t>
        </is>
      </c>
      <c r="J187" t="inlineStr">
        <is>
          <t>CARTEIRA</t>
        </is>
      </c>
      <c r="K187" t="inlineStr">
        <is>
          <t>CONTRATO</t>
        </is>
      </c>
      <c r="L187" t="n">
        <v>8185.85</v>
      </c>
      <c r="M187">
        <f>DATE(YEAR(G187),MONTH(G187),1)</f>
        <v/>
      </c>
      <c r="N187">
        <f>IF(G187&gt;$L$3,"Futuro","Atraso")</f>
        <v/>
      </c>
      <c r="O187">
        <f>12*(YEAR(G187)-YEAR($L$3))+(MONTH(G187)-MONTH($L$3))</f>
        <v/>
      </c>
      <c r="P187">
        <f>IF(N187="Atraso",L187,L187/(1+$L$2)^O187)</f>
        <v/>
      </c>
      <c r="Q187">
        <f>IF(N187="Atraso",$L$3-G187,0)</f>
        <v/>
      </c>
      <c r="R187">
        <f>IF(Q187&lt;=15,"Até 15",IF(Q187&lt;=30,"Entre 15 e 30",IF(Q187&lt;=60,"Entre 30 e 60",IF(Q187&lt;=90,"Entre 60 e 90",IF(Q187&lt;=120,"Entre 90 e 120",IF(Q187&lt;=150,"Entre 120 e 150",IF(Q187&lt;=180,"Entre 150 e 180","Superior a 180")))))))</f>
        <v/>
      </c>
      <c r="S187">
        <f>IF(N187="Atraso",IF(Q187&lt;=30,INFORME_MENSAL!$A$12,IF(Q187&lt;=60,INFORME_MENSAL!$A$13,IF(Q187&lt;=90,INFORME_MENSAL!$A$14,IF(Q187&lt;=120,INFORME_MENSAL!$A$15,IF(Q187&lt;=150,INFORME_MENSAL!$A$16,IF(Q187&lt;=180,INFORME_MENSAL!$A$17,IF(Q187&lt;=360,INFORME_MENSAL!$A$18,IF(Q187&gt;360,INFORME_MENSAL!$A$19)))))))),"")</f>
        <v/>
      </c>
    </row>
    <row r="188">
      <c r="A188" t="inlineStr">
        <is>
          <t>162BOSQUE DAS CEREJEIRAS</t>
        </is>
      </c>
      <c r="B188" t="inlineStr">
        <is>
          <t>WAGNER HORACIO</t>
        </is>
      </c>
      <c r="C188" t="n">
        <v>1</v>
      </c>
      <c r="D188" t="inlineStr">
        <is>
          <t>INCC-FGV</t>
        </is>
      </c>
      <c r="E188" t="n">
        <v>0</v>
      </c>
      <c r="F188" t="inlineStr">
        <is>
          <t>MENSAL</t>
        </is>
      </c>
      <c r="G188" s="140" t="n">
        <v>45412</v>
      </c>
      <c r="H188" t="n">
        <v>45412</v>
      </c>
      <c r="I188" s="334" t="inlineStr">
        <is>
          <t>001/001</t>
        </is>
      </c>
      <c r="J188" t="inlineStr">
        <is>
          <t>CARTEIRA</t>
        </is>
      </c>
      <c r="K188" t="inlineStr">
        <is>
          <t>CONTRATO</t>
        </is>
      </c>
      <c r="L188" t="n">
        <v>231434.76</v>
      </c>
      <c r="M188">
        <f>DATE(YEAR(G188),MONTH(G188),1)</f>
        <v/>
      </c>
      <c r="N188">
        <f>IF(G188&gt;$L$3,"Futuro","Atraso")</f>
        <v/>
      </c>
      <c r="O188">
        <f>12*(YEAR(G188)-YEAR($L$3))+(MONTH(G188)-MONTH($L$3))</f>
        <v/>
      </c>
      <c r="P188">
        <f>IF(N188="Atraso",L188,L188/(1+$L$2)^O188)</f>
        <v/>
      </c>
      <c r="Q188">
        <f>IF(N188="Atraso",$L$3-G188,0)</f>
        <v/>
      </c>
      <c r="R188">
        <f>IF(Q188&lt;=15,"Até 15",IF(Q188&lt;=30,"Entre 15 e 30",IF(Q188&lt;=60,"Entre 30 e 60",IF(Q188&lt;=90,"Entre 60 e 90",IF(Q188&lt;=120,"Entre 90 e 120",IF(Q188&lt;=150,"Entre 120 e 150",IF(Q188&lt;=180,"Entre 150 e 180","Superior a 180")))))))</f>
        <v/>
      </c>
      <c r="S188">
        <f>IF(N188="Atraso",IF(Q188&lt;=30,INFORME_MENSAL!$A$12,IF(Q188&lt;=60,INFORME_MENSAL!$A$13,IF(Q188&lt;=90,INFORME_MENSAL!$A$14,IF(Q188&lt;=120,INFORME_MENSAL!$A$15,IF(Q188&lt;=150,INFORME_MENSAL!$A$16,IF(Q188&lt;=180,INFORME_MENSAL!$A$17,IF(Q188&lt;=360,INFORME_MENSAL!$A$18,IF(Q188&gt;360,INFORME_MENSAL!$A$19)))))))),"")</f>
        <v/>
      </c>
    </row>
    <row r="189">
      <c r="A189" t="inlineStr">
        <is>
          <t>177BOSQUE DAS CEREJEIRAS</t>
        </is>
      </c>
      <c r="B189" t="inlineStr">
        <is>
          <t>FRANCISCO KASSIO DA SILVA LIMA</t>
        </is>
      </c>
      <c r="C189" t="n">
        <v>1</v>
      </c>
      <c r="D189" t="inlineStr">
        <is>
          <t>INCC-FGV</t>
        </is>
      </c>
      <c r="E189" t="n">
        <v>0</v>
      </c>
      <c r="F189" t="inlineStr">
        <is>
          <t>MENSAL</t>
        </is>
      </c>
      <c r="G189" s="140" t="n">
        <v>45412</v>
      </c>
      <c r="H189" t="n">
        <v>45412</v>
      </c>
      <c r="I189" s="334" t="inlineStr">
        <is>
          <t>001/001</t>
        </is>
      </c>
      <c r="J189" t="inlineStr">
        <is>
          <t>CARTEIRA</t>
        </is>
      </c>
      <c r="K189" t="inlineStr">
        <is>
          <t>CONTRATO</t>
        </is>
      </c>
      <c r="L189" t="n">
        <v>264714.91</v>
      </c>
      <c r="M189">
        <f>DATE(YEAR(G189),MONTH(G189),1)</f>
        <v/>
      </c>
      <c r="N189">
        <f>IF(G189&gt;$L$3,"Futuro","Atraso")</f>
        <v/>
      </c>
      <c r="O189">
        <f>12*(YEAR(G189)-YEAR($L$3))+(MONTH(G189)-MONTH($L$3))</f>
        <v/>
      </c>
      <c r="P189">
        <f>IF(N189="Atraso",L189,L189/(1+$L$2)^O189)</f>
        <v/>
      </c>
      <c r="Q189">
        <f>IF(N189="Atraso",$L$3-G189,0)</f>
        <v/>
      </c>
      <c r="R189">
        <f>IF(Q189&lt;=15,"Até 15",IF(Q189&lt;=30,"Entre 15 e 30",IF(Q189&lt;=60,"Entre 30 e 60",IF(Q189&lt;=90,"Entre 60 e 90",IF(Q189&lt;=120,"Entre 90 e 120",IF(Q189&lt;=150,"Entre 120 e 150",IF(Q189&lt;=180,"Entre 150 e 180","Superior a 180")))))))</f>
        <v/>
      </c>
      <c r="S189">
        <f>IF(N189="Atraso",IF(Q189&lt;=30,INFORME_MENSAL!$A$12,IF(Q189&lt;=60,INFORME_MENSAL!$A$13,IF(Q189&lt;=90,INFORME_MENSAL!$A$14,IF(Q189&lt;=120,INFORME_MENSAL!$A$15,IF(Q189&lt;=150,INFORME_MENSAL!$A$16,IF(Q189&lt;=180,INFORME_MENSAL!$A$17,IF(Q189&lt;=360,INFORME_MENSAL!$A$18,IF(Q189&gt;360,INFORME_MENSAL!$A$19)))))))),"")</f>
        <v/>
      </c>
    </row>
    <row r="190">
      <c r="A190" t="inlineStr">
        <is>
          <t>198BOSQUE DAS CEREJEIRAS</t>
        </is>
      </c>
      <c r="B190" t="inlineStr">
        <is>
          <t>EDER GIL DE SOUZA</t>
        </is>
      </c>
      <c r="C190" t="n">
        <v>1</v>
      </c>
      <c r="D190" t="inlineStr">
        <is>
          <t>INCC-FGV</t>
        </is>
      </c>
      <c r="E190" t="n">
        <v>0</v>
      </c>
      <c r="F190" t="inlineStr">
        <is>
          <t>MENSAL</t>
        </is>
      </c>
      <c r="G190" s="140" t="n">
        <v>45412</v>
      </c>
      <c r="H190" t="n">
        <v>45412</v>
      </c>
      <c r="I190" s="334" t="inlineStr">
        <is>
          <t>001/001</t>
        </is>
      </c>
      <c r="J190" t="inlineStr">
        <is>
          <t>CARTEIRA</t>
        </is>
      </c>
      <c r="K190" t="inlineStr">
        <is>
          <t>CONTRATO</t>
        </is>
      </c>
      <c r="L190" t="n">
        <v>259395.55</v>
      </c>
      <c r="M190">
        <f>DATE(YEAR(G190),MONTH(G190),1)</f>
        <v/>
      </c>
      <c r="N190">
        <f>IF(G190&gt;$L$3,"Futuro","Atraso")</f>
        <v/>
      </c>
      <c r="O190">
        <f>12*(YEAR(G190)-YEAR($L$3))+(MONTH(G190)-MONTH($L$3))</f>
        <v/>
      </c>
      <c r="P190">
        <f>IF(N190="Atraso",L190,L190/(1+$L$2)^O190)</f>
        <v/>
      </c>
      <c r="Q190">
        <f>IF(N190="Atraso",$L$3-G190,0)</f>
        <v/>
      </c>
      <c r="R190">
        <f>IF(Q190&lt;=15,"Até 15",IF(Q190&lt;=30,"Entre 15 e 30",IF(Q190&lt;=60,"Entre 30 e 60",IF(Q190&lt;=90,"Entre 60 e 90",IF(Q190&lt;=120,"Entre 90 e 120",IF(Q190&lt;=150,"Entre 120 e 150",IF(Q190&lt;=180,"Entre 150 e 180","Superior a 180")))))))</f>
        <v/>
      </c>
      <c r="S190">
        <f>IF(N190="Atraso",IF(Q190&lt;=30,INFORME_MENSAL!$A$12,IF(Q190&lt;=60,INFORME_MENSAL!$A$13,IF(Q190&lt;=90,INFORME_MENSAL!$A$14,IF(Q190&lt;=120,INFORME_MENSAL!$A$15,IF(Q190&lt;=150,INFORME_MENSAL!$A$16,IF(Q190&lt;=180,INFORME_MENSAL!$A$17,IF(Q190&lt;=360,INFORME_MENSAL!$A$18,IF(Q190&gt;360,INFORME_MENSAL!$A$19)))))))),"")</f>
        <v/>
      </c>
    </row>
    <row r="191">
      <c r="A191" t="inlineStr">
        <is>
          <t>197BOSQUE DAS CEREJEIRAS</t>
        </is>
      </c>
      <c r="B191" t="inlineStr">
        <is>
          <t>WESLEY ARAUJO TEIXEIRA DA SILVA</t>
        </is>
      </c>
      <c r="C191" t="n">
        <v>1</v>
      </c>
      <c r="D191" t="inlineStr">
        <is>
          <t>INCC-FGV</t>
        </is>
      </c>
      <c r="E191" t="n">
        <v>0</v>
      </c>
      <c r="F191" t="inlineStr">
        <is>
          <t>MENSAL</t>
        </is>
      </c>
      <c r="G191" s="140" t="n">
        <v>45412</v>
      </c>
      <c r="H191" t="n">
        <v>45412</v>
      </c>
      <c r="I191" s="334" t="inlineStr">
        <is>
          <t>001/001</t>
        </is>
      </c>
      <c r="J191" t="inlineStr">
        <is>
          <t>CARTEIRA</t>
        </is>
      </c>
      <c r="K191" t="inlineStr">
        <is>
          <t>CONTRATO</t>
        </is>
      </c>
      <c r="L191" t="n">
        <v>234743.1</v>
      </c>
      <c r="M191">
        <f>DATE(YEAR(G191),MONTH(G191),1)</f>
        <v/>
      </c>
      <c r="N191">
        <f>IF(G191&gt;$L$3,"Futuro","Atraso")</f>
        <v/>
      </c>
      <c r="O191">
        <f>12*(YEAR(G191)-YEAR($L$3))+(MONTH(G191)-MONTH($L$3))</f>
        <v/>
      </c>
      <c r="P191">
        <f>IF(N191="Atraso",L191,L191/(1+$L$2)^O191)</f>
        <v/>
      </c>
      <c r="Q191">
        <f>IF(N191="Atraso",$L$3-G191,0)</f>
        <v/>
      </c>
      <c r="R191">
        <f>IF(Q191&lt;=15,"Até 15",IF(Q191&lt;=30,"Entre 15 e 30",IF(Q191&lt;=60,"Entre 30 e 60",IF(Q191&lt;=90,"Entre 60 e 90",IF(Q191&lt;=120,"Entre 90 e 120",IF(Q191&lt;=150,"Entre 120 e 150",IF(Q191&lt;=180,"Entre 150 e 180","Superior a 180")))))))</f>
        <v/>
      </c>
      <c r="S191">
        <f>IF(N191="Atraso",IF(Q191&lt;=30,INFORME_MENSAL!$A$12,IF(Q191&lt;=60,INFORME_MENSAL!$A$13,IF(Q191&lt;=90,INFORME_MENSAL!$A$14,IF(Q191&lt;=120,INFORME_MENSAL!$A$15,IF(Q191&lt;=150,INFORME_MENSAL!$A$16,IF(Q191&lt;=180,INFORME_MENSAL!$A$17,IF(Q191&lt;=360,INFORME_MENSAL!$A$18,IF(Q191&gt;360,INFORME_MENSAL!$A$19)))))))),"")</f>
        <v/>
      </c>
    </row>
    <row r="192">
      <c r="A192" t="inlineStr">
        <is>
          <t>97BOSQUE DAS CEREJEIRAS</t>
        </is>
      </c>
      <c r="B192" t="inlineStr">
        <is>
          <t>FABIO JOSE DA SILVA</t>
        </is>
      </c>
      <c r="C192" t="n">
        <v>1</v>
      </c>
      <c r="D192" t="inlineStr">
        <is>
          <t>INCC-FGV</t>
        </is>
      </c>
      <c r="E192" t="n">
        <v>0</v>
      </c>
      <c r="F192" t="inlineStr">
        <is>
          <t>MENSAL</t>
        </is>
      </c>
      <c r="G192" s="140" t="n">
        <v>45412</v>
      </c>
      <c r="H192" t="n">
        <v>45412</v>
      </c>
      <c r="I192" s="334" t="inlineStr">
        <is>
          <t>001/001</t>
        </is>
      </c>
      <c r="J192" t="inlineStr">
        <is>
          <t>CARTEIRA</t>
        </is>
      </c>
      <c r="K192" t="inlineStr">
        <is>
          <t>CONTRATO</t>
        </is>
      </c>
      <c r="L192" t="n">
        <v>194268.32</v>
      </c>
      <c r="M192">
        <f>DATE(YEAR(G192),MONTH(G192),1)</f>
        <v/>
      </c>
      <c r="N192">
        <f>IF(G192&gt;$L$3,"Futuro","Atraso")</f>
        <v/>
      </c>
      <c r="O192">
        <f>12*(YEAR(G192)-YEAR($L$3))+(MONTH(G192)-MONTH($L$3))</f>
        <v/>
      </c>
      <c r="P192">
        <f>IF(N192="Atraso",L192,L192/(1+$L$2)^O192)</f>
        <v/>
      </c>
      <c r="Q192">
        <f>IF(N192="Atraso",$L$3-G192,0)</f>
        <v/>
      </c>
      <c r="R192">
        <f>IF(Q192&lt;=15,"Até 15",IF(Q192&lt;=30,"Entre 15 e 30",IF(Q192&lt;=60,"Entre 30 e 60",IF(Q192&lt;=90,"Entre 60 e 90",IF(Q192&lt;=120,"Entre 90 e 120",IF(Q192&lt;=150,"Entre 120 e 150",IF(Q192&lt;=180,"Entre 150 e 180","Superior a 180")))))))</f>
        <v/>
      </c>
      <c r="S192">
        <f>IF(N192="Atraso",IF(Q192&lt;=30,INFORME_MENSAL!$A$12,IF(Q192&lt;=60,INFORME_MENSAL!$A$13,IF(Q192&lt;=90,INFORME_MENSAL!$A$14,IF(Q192&lt;=120,INFORME_MENSAL!$A$15,IF(Q192&lt;=150,INFORME_MENSAL!$A$16,IF(Q192&lt;=180,INFORME_MENSAL!$A$17,IF(Q192&lt;=360,INFORME_MENSAL!$A$18,IF(Q192&gt;360,INFORME_MENSAL!$A$19)))))))),"")</f>
        <v/>
      </c>
    </row>
    <row r="193">
      <c r="A193" t="inlineStr">
        <is>
          <t>111BOSQUE DAS CEREJEIRAS</t>
        </is>
      </c>
      <c r="B193" t="inlineStr">
        <is>
          <t>SERGIO CORDEIRO CHALEGRE</t>
        </is>
      </c>
      <c r="C193" t="n">
        <v>1</v>
      </c>
      <c r="D193" t="inlineStr">
        <is>
          <t>INCC-FGV</t>
        </is>
      </c>
      <c r="E193" t="n">
        <v>0</v>
      </c>
      <c r="F193" t="inlineStr">
        <is>
          <t>MENSAL</t>
        </is>
      </c>
      <c r="G193" s="140" t="n">
        <v>45412</v>
      </c>
      <c r="H193" t="n">
        <v>45412</v>
      </c>
      <c r="I193" s="334" t="inlineStr">
        <is>
          <t>001/001</t>
        </is>
      </c>
      <c r="J193" t="inlineStr">
        <is>
          <t>CARTEIRA</t>
        </is>
      </c>
      <c r="K193" t="inlineStr">
        <is>
          <t>CONTRATO</t>
        </is>
      </c>
      <c r="L193" t="n">
        <v>210268.85</v>
      </c>
      <c r="M193">
        <f>DATE(YEAR(G193),MONTH(G193),1)</f>
        <v/>
      </c>
      <c r="N193">
        <f>IF(G193&gt;$L$3,"Futuro","Atraso")</f>
        <v/>
      </c>
      <c r="O193">
        <f>12*(YEAR(G193)-YEAR($L$3))+(MONTH(G193)-MONTH($L$3))</f>
        <v/>
      </c>
      <c r="P193">
        <f>IF(N193="Atraso",L193,L193/(1+$L$2)^O193)</f>
        <v/>
      </c>
      <c r="Q193">
        <f>IF(N193="Atraso",$L$3-G193,0)</f>
        <v/>
      </c>
      <c r="R193">
        <f>IF(Q193&lt;=15,"Até 15",IF(Q193&lt;=30,"Entre 15 e 30",IF(Q193&lt;=60,"Entre 30 e 60",IF(Q193&lt;=90,"Entre 60 e 90",IF(Q193&lt;=120,"Entre 90 e 120",IF(Q193&lt;=150,"Entre 120 e 150",IF(Q193&lt;=180,"Entre 150 e 180","Superior a 180")))))))</f>
        <v/>
      </c>
      <c r="S193">
        <f>IF(N193="Atraso",IF(Q193&lt;=30,INFORME_MENSAL!$A$12,IF(Q193&lt;=60,INFORME_MENSAL!$A$13,IF(Q193&lt;=90,INFORME_MENSAL!$A$14,IF(Q193&lt;=120,INFORME_MENSAL!$A$15,IF(Q193&lt;=150,INFORME_MENSAL!$A$16,IF(Q193&lt;=180,INFORME_MENSAL!$A$17,IF(Q193&lt;=360,INFORME_MENSAL!$A$18,IF(Q193&gt;360,INFORME_MENSAL!$A$19)))))))),"")</f>
        <v/>
      </c>
    </row>
    <row r="194">
      <c r="A194" t="inlineStr">
        <is>
          <t>184BOSQUE DAS CEREJEIRAS</t>
        </is>
      </c>
      <c r="B194" t="inlineStr">
        <is>
          <t>JOSE WESLEI OLIVEIRA SANTOS</t>
        </is>
      </c>
      <c r="C194" t="n">
        <v>1</v>
      </c>
      <c r="D194" t="inlineStr">
        <is>
          <t>INCC-FGV</t>
        </is>
      </c>
      <c r="E194" t="n">
        <v>0</v>
      </c>
      <c r="F194" t="inlineStr">
        <is>
          <t>MENSAL</t>
        </is>
      </c>
      <c r="G194" s="140" t="n">
        <v>45412</v>
      </c>
      <c r="H194" t="n">
        <v>45412</v>
      </c>
      <c r="I194" s="334" t="inlineStr">
        <is>
          <t>001/001</t>
        </is>
      </c>
      <c r="J194" t="inlineStr">
        <is>
          <t>CARTEIRA</t>
        </is>
      </c>
      <c r="K194" t="inlineStr">
        <is>
          <t>CONTRATO</t>
        </is>
      </c>
      <c r="L194" t="n">
        <v>200455.06</v>
      </c>
      <c r="M194">
        <f>DATE(YEAR(G194),MONTH(G194),1)</f>
        <v/>
      </c>
      <c r="N194">
        <f>IF(G194&gt;$L$3,"Futuro","Atraso")</f>
        <v/>
      </c>
      <c r="O194">
        <f>12*(YEAR(G194)-YEAR($L$3))+(MONTH(G194)-MONTH($L$3))</f>
        <v/>
      </c>
      <c r="P194">
        <f>IF(N194="Atraso",L194,L194/(1+$L$2)^O194)</f>
        <v/>
      </c>
      <c r="Q194">
        <f>IF(N194="Atraso",$L$3-G194,0)</f>
        <v/>
      </c>
      <c r="R194">
        <f>IF(Q194&lt;=15,"Até 15",IF(Q194&lt;=30,"Entre 15 e 30",IF(Q194&lt;=60,"Entre 30 e 60",IF(Q194&lt;=90,"Entre 60 e 90",IF(Q194&lt;=120,"Entre 90 e 120",IF(Q194&lt;=150,"Entre 120 e 150",IF(Q194&lt;=180,"Entre 150 e 180","Superior a 180")))))))</f>
        <v/>
      </c>
      <c r="S194">
        <f>IF(N194="Atraso",IF(Q194&lt;=30,INFORME_MENSAL!$A$12,IF(Q194&lt;=60,INFORME_MENSAL!$A$13,IF(Q194&lt;=90,INFORME_MENSAL!$A$14,IF(Q194&lt;=120,INFORME_MENSAL!$A$15,IF(Q194&lt;=150,INFORME_MENSAL!$A$16,IF(Q194&lt;=180,INFORME_MENSAL!$A$17,IF(Q194&lt;=360,INFORME_MENSAL!$A$18,IF(Q194&gt;360,INFORME_MENSAL!$A$19)))))))),"")</f>
        <v/>
      </c>
    </row>
    <row r="195">
      <c r="A195" t="inlineStr">
        <is>
          <t>174BOSQUE DAS CEREJEIRAS</t>
        </is>
      </c>
      <c r="B195" t="inlineStr">
        <is>
          <t>VYTOR MENDES ROLIM</t>
        </is>
      </c>
      <c r="C195" t="n">
        <v>1</v>
      </c>
      <c r="D195" t="inlineStr">
        <is>
          <t>INCC-FGV</t>
        </is>
      </c>
      <c r="E195" t="n">
        <v>0</v>
      </c>
      <c r="F195" t="inlineStr">
        <is>
          <t>MENSAL</t>
        </is>
      </c>
      <c r="G195" s="140" t="n">
        <v>45412</v>
      </c>
      <c r="H195" t="n">
        <v>45412</v>
      </c>
      <c r="I195" s="334" t="inlineStr">
        <is>
          <t>001/001</t>
        </is>
      </c>
      <c r="J195" t="inlineStr">
        <is>
          <t>CARTEIRA</t>
        </is>
      </c>
      <c r="K195" t="inlineStr">
        <is>
          <t>CONTRATO</t>
        </is>
      </c>
      <c r="L195" t="n">
        <v>251507.34</v>
      </c>
      <c r="M195">
        <f>DATE(YEAR(G195),MONTH(G195),1)</f>
        <v/>
      </c>
      <c r="N195">
        <f>IF(G195&gt;$L$3,"Futuro","Atraso")</f>
        <v/>
      </c>
      <c r="O195">
        <f>12*(YEAR(G195)-YEAR($L$3))+(MONTH(G195)-MONTH($L$3))</f>
        <v/>
      </c>
      <c r="P195">
        <f>IF(N195="Atraso",L195,L195/(1+$L$2)^O195)</f>
        <v/>
      </c>
      <c r="Q195">
        <f>IF(N195="Atraso",$L$3-G195,0)</f>
        <v/>
      </c>
      <c r="R195">
        <f>IF(Q195&lt;=15,"Até 15",IF(Q195&lt;=30,"Entre 15 e 30",IF(Q195&lt;=60,"Entre 30 e 60",IF(Q195&lt;=90,"Entre 60 e 90",IF(Q195&lt;=120,"Entre 90 e 120",IF(Q195&lt;=150,"Entre 120 e 150",IF(Q195&lt;=180,"Entre 150 e 180","Superior a 180")))))))</f>
        <v/>
      </c>
      <c r="S195">
        <f>IF(N195="Atraso",IF(Q195&lt;=30,INFORME_MENSAL!$A$12,IF(Q195&lt;=60,INFORME_MENSAL!$A$13,IF(Q195&lt;=90,INFORME_MENSAL!$A$14,IF(Q195&lt;=120,INFORME_MENSAL!$A$15,IF(Q195&lt;=150,INFORME_MENSAL!$A$16,IF(Q195&lt;=180,INFORME_MENSAL!$A$17,IF(Q195&lt;=360,INFORME_MENSAL!$A$18,IF(Q195&gt;360,INFORME_MENSAL!$A$19)))))))),"")</f>
        <v/>
      </c>
    </row>
    <row r="196">
      <c r="A196" t="inlineStr">
        <is>
          <t>166BOSQUE DAS CEREJEIRAS</t>
        </is>
      </c>
      <c r="B196" t="inlineStr">
        <is>
          <t>GABRIEL DENIS SILVA SANT ANA</t>
        </is>
      </c>
      <c r="C196" t="n">
        <v>1</v>
      </c>
      <c r="D196" t="inlineStr">
        <is>
          <t>INCC-FGV</t>
        </is>
      </c>
      <c r="E196" t="n">
        <v>0</v>
      </c>
      <c r="F196" t="inlineStr">
        <is>
          <t>MENSAL</t>
        </is>
      </c>
      <c r="G196" s="140" t="n">
        <v>45412</v>
      </c>
      <c r="H196" t="n">
        <v>45412</v>
      </c>
      <c r="I196" s="334" t="inlineStr">
        <is>
          <t>001/001</t>
        </is>
      </c>
      <c r="J196" t="inlineStr">
        <is>
          <t>CARTEIRA</t>
        </is>
      </c>
      <c r="K196" t="inlineStr">
        <is>
          <t>CONTRATO</t>
        </is>
      </c>
      <c r="L196" t="n">
        <v>246640.63</v>
      </c>
      <c r="M196">
        <f>DATE(YEAR(G196),MONTH(G196),1)</f>
        <v/>
      </c>
      <c r="N196">
        <f>IF(G196&gt;$L$3,"Futuro","Atraso")</f>
        <v/>
      </c>
      <c r="O196">
        <f>12*(YEAR(G196)-YEAR($L$3))+(MONTH(G196)-MONTH($L$3))</f>
        <v/>
      </c>
      <c r="P196">
        <f>IF(N196="Atraso",L196,L196/(1+$L$2)^O196)</f>
        <v/>
      </c>
      <c r="Q196">
        <f>IF(N196="Atraso",$L$3-G196,0)</f>
        <v/>
      </c>
      <c r="R196">
        <f>IF(Q196&lt;=15,"Até 15",IF(Q196&lt;=30,"Entre 15 e 30",IF(Q196&lt;=60,"Entre 30 e 60",IF(Q196&lt;=90,"Entre 60 e 90",IF(Q196&lt;=120,"Entre 90 e 120",IF(Q196&lt;=150,"Entre 120 e 150",IF(Q196&lt;=180,"Entre 150 e 180","Superior a 180")))))))</f>
        <v/>
      </c>
      <c r="S196">
        <f>IF(N196="Atraso",IF(Q196&lt;=30,INFORME_MENSAL!$A$12,IF(Q196&lt;=60,INFORME_MENSAL!$A$13,IF(Q196&lt;=90,INFORME_MENSAL!$A$14,IF(Q196&lt;=120,INFORME_MENSAL!$A$15,IF(Q196&lt;=150,INFORME_MENSAL!$A$16,IF(Q196&lt;=180,INFORME_MENSAL!$A$17,IF(Q196&lt;=360,INFORME_MENSAL!$A$18,IF(Q196&gt;360,INFORME_MENSAL!$A$19)))))))),"")</f>
        <v/>
      </c>
    </row>
    <row r="197">
      <c r="A197" t="inlineStr">
        <is>
          <t>176BOSQUE DAS CEREJEIRAS</t>
        </is>
      </c>
      <c r="B197" t="inlineStr">
        <is>
          <t>KLEBER POLITCHUK</t>
        </is>
      </c>
      <c r="C197" t="n">
        <v>1</v>
      </c>
      <c r="D197" t="inlineStr">
        <is>
          <t>INCC-FGV</t>
        </is>
      </c>
      <c r="E197" t="n">
        <v>0</v>
      </c>
      <c r="F197" t="inlineStr">
        <is>
          <t>MENSAL</t>
        </is>
      </c>
      <c r="G197" s="140" t="n">
        <v>45412</v>
      </c>
      <c r="H197" t="n">
        <v>45412</v>
      </c>
      <c r="I197" s="334" t="inlineStr">
        <is>
          <t>001/001</t>
        </is>
      </c>
      <c r="J197" t="inlineStr">
        <is>
          <t>CARTEIRA</t>
        </is>
      </c>
      <c r="K197" t="inlineStr">
        <is>
          <t>CONTRATO</t>
        </is>
      </c>
      <c r="L197" t="n">
        <v>242753.15</v>
      </c>
      <c r="M197">
        <f>DATE(YEAR(G197),MONTH(G197),1)</f>
        <v/>
      </c>
      <c r="N197">
        <f>IF(G197&gt;$L$3,"Futuro","Atraso")</f>
        <v/>
      </c>
      <c r="O197">
        <f>12*(YEAR(G197)-YEAR($L$3))+(MONTH(G197)-MONTH($L$3))</f>
        <v/>
      </c>
      <c r="P197">
        <f>IF(N197="Atraso",L197,L197/(1+$L$2)^O197)</f>
        <v/>
      </c>
      <c r="Q197">
        <f>IF(N197="Atraso",$L$3-G197,0)</f>
        <v/>
      </c>
      <c r="R197">
        <f>IF(Q197&lt;=15,"Até 15",IF(Q197&lt;=30,"Entre 15 e 30",IF(Q197&lt;=60,"Entre 30 e 60",IF(Q197&lt;=90,"Entre 60 e 90",IF(Q197&lt;=120,"Entre 90 e 120",IF(Q197&lt;=150,"Entre 120 e 150",IF(Q197&lt;=180,"Entre 150 e 180","Superior a 180")))))))</f>
        <v/>
      </c>
      <c r="S197">
        <f>IF(N197="Atraso",IF(Q197&lt;=30,INFORME_MENSAL!$A$12,IF(Q197&lt;=60,INFORME_MENSAL!$A$13,IF(Q197&lt;=90,INFORME_MENSAL!$A$14,IF(Q197&lt;=120,INFORME_MENSAL!$A$15,IF(Q197&lt;=150,INFORME_MENSAL!$A$16,IF(Q197&lt;=180,INFORME_MENSAL!$A$17,IF(Q197&lt;=360,INFORME_MENSAL!$A$18,IF(Q197&gt;360,INFORME_MENSAL!$A$19)))))))),"")</f>
        <v/>
      </c>
    </row>
    <row r="198">
      <c r="A198" t="inlineStr">
        <is>
          <t>173BOSQUE DAS CEREJEIRAS</t>
        </is>
      </c>
      <c r="B198" t="inlineStr">
        <is>
          <t>REGES ALVES MENEZES</t>
        </is>
      </c>
      <c r="C198" t="n">
        <v>1</v>
      </c>
      <c r="D198" t="inlineStr">
        <is>
          <t>INCC-FGV</t>
        </is>
      </c>
      <c r="E198" t="n">
        <v>0</v>
      </c>
      <c r="F198" t="inlineStr">
        <is>
          <t>MENSAL</t>
        </is>
      </c>
      <c r="G198" s="140" t="n">
        <v>45412</v>
      </c>
      <c r="H198" t="n">
        <v>45412</v>
      </c>
      <c r="I198" s="334" t="inlineStr">
        <is>
          <t>001/001</t>
        </is>
      </c>
      <c r="J198" t="inlineStr">
        <is>
          <t>CARTEIRA</t>
        </is>
      </c>
      <c r="K198" t="inlineStr">
        <is>
          <t>CONTRATO</t>
        </is>
      </c>
      <c r="L198" t="n">
        <v>274840.39</v>
      </c>
      <c r="M198">
        <f>DATE(YEAR(G198),MONTH(G198),1)</f>
        <v/>
      </c>
      <c r="N198">
        <f>IF(G198&gt;$L$3,"Futuro","Atraso")</f>
        <v/>
      </c>
      <c r="O198">
        <f>12*(YEAR(G198)-YEAR($L$3))+(MONTH(G198)-MONTH($L$3))</f>
        <v/>
      </c>
      <c r="P198">
        <f>IF(N198="Atraso",L198,L198/(1+$L$2)^O198)</f>
        <v/>
      </c>
      <c r="Q198">
        <f>IF(N198="Atraso",$L$3-G198,0)</f>
        <v/>
      </c>
      <c r="R198">
        <f>IF(Q198&lt;=15,"Até 15",IF(Q198&lt;=30,"Entre 15 e 30",IF(Q198&lt;=60,"Entre 30 e 60",IF(Q198&lt;=90,"Entre 60 e 90",IF(Q198&lt;=120,"Entre 90 e 120",IF(Q198&lt;=150,"Entre 120 e 150",IF(Q198&lt;=180,"Entre 150 e 180","Superior a 180")))))))</f>
        <v/>
      </c>
      <c r="S198">
        <f>IF(N198="Atraso",IF(Q198&lt;=30,INFORME_MENSAL!$A$12,IF(Q198&lt;=60,INFORME_MENSAL!$A$13,IF(Q198&lt;=90,INFORME_MENSAL!$A$14,IF(Q198&lt;=120,INFORME_MENSAL!$A$15,IF(Q198&lt;=150,INFORME_MENSAL!$A$16,IF(Q198&lt;=180,INFORME_MENSAL!$A$17,IF(Q198&lt;=360,INFORME_MENSAL!$A$18,IF(Q198&gt;360,INFORME_MENSAL!$A$19)))))))),"")</f>
        <v/>
      </c>
    </row>
    <row r="199">
      <c r="A199" t="inlineStr">
        <is>
          <t>194BOSQUE DAS CEREJEIRAS</t>
        </is>
      </c>
      <c r="B199" t="inlineStr">
        <is>
          <t>JHEFERSON ALEF DA SILVA</t>
        </is>
      </c>
      <c r="C199" t="n">
        <v>1</v>
      </c>
      <c r="D199" t="inlineStr">
        <is>
          <t>INCC-FGV</t>
        </is>
      </c>
      <c r="E199" t="n">
        <v>0</v>
      </c>
      <c r="F199" t="inlineStr">
        <is>
          <t>MENSAL</t>
        </is>
      </c>
      <c r="G199" s="140" t="n">
        <v>45412</v>
      </c>
      <c r="H199" t="n">
        <v>45412</v>
      </c>
      <c r="I199" s="334" t="inlineStr">
        <is>
          <t>001/001</t>
        </is>
      </c>
      <c r="J199" t="inlineStr">
        <is>
          <t>CARTEIRA</t>
        </is>
      </c>
      <c r="K199" t="inlineStr">
        <is>
          <t>CONTRATO</t>
        </is>
      </c>
      <c r="L199" t="n">
        <v>205054.89</v>
      </c>
      <c r="M199">
        <f>DATE(YEAR(G199),MONTH(G199),1)</f>
        <v/>
      </c>
      <c r="N199">
        <f>IF(G199&gt;$L$3,"Futuro","Atraso")</f>
        <v/>
      </c>
      <c r="O199">
        <f>12*(YEAR(G199)-YEAR($L$3))+(MONTH(G199)-MONTH($L$3))</f>
        <v/>
      </c>
      <c r="P199">
        <f>IF(N199="Atraso",L199,L199/(1+$L$2)^O199)</f>
        <v/>
      </c>
      <c r="Q199">
        <f>IF(N199="Atraso",$L$3-G199,0)</f>
        <v/>
      </c>
      <c r="R199">
        <f>IF(Q199&lt;=15,"Até 15",IF(Q199&lt;=30,"Entre 15 e 30",IF(Q199&lt;=60,"Entre 30 e 60",IF(Q199&lt;=90,"Entre 60 e 90",IF(Q199&lt;=120,"Entre 90 e 120",IF(Q199&lt;=150,"Entre 120 e 150",IF(Q199&lt;=180,"Entre 150 e 180","Superior a 180")))))))</f>
        <v/>
      </c>
      <c r="S199">
        <f>IF(N199="Atraso",IF(Q199&lt;=30,INFORME_MENSAL!$A$12,IF(Q199&lt;=60,INFORME_MENSAL!$A$13,IF(Q199&lt;=90,INFORME_MENSAL!$A$14,IF(Q199&lt;=120,INFORME_MENSAL!$A$15,IF(Q199&lt;=150,INFORME_MENSAL!$A$16,IF(Q199&lt;=180,INFORME_MENSAL!$A$17,IF(Q199&lt;=360,INFORME_MENSAL!$A$18,IF(Q199&gt;360,INFORME_MENSAL!$A$19)))))))),"")</f>
        <v/>
      </c>
    </row>
    <row r="200">
      <c r="A200" t="inlineStr">
        <is>
          <t>194BOSQUE DAS CEREJEIRAS</t>
        </is>
      </c>
      <c r="B200" t="inlineStr">
        <is>
          <t>JHEFERSON ALEF DA SILVA</t>
        </is>
      </c>
      <c r="C200" t="n">
        <v>1</v>
      </c>
      <c r="D200" t="inlineStr">
        <is>
          <t>INCC-FGV</t>
        </is>
      </c>
      <c r="E200" t="n">
        <v>0</v>
      </c>
      <c r="F200" t="inlineStr">
        <is>
          <t>MENSAL</t>
        </is>
      </c>
      <c r="G200" s="140" t="n">
        <v>45412</v>
      </c>
      <c r="H200" t="n">
        <v>45412</v>
      </c>
      <c r="I200" s="334" t="inlineStr">
        <is>
          <t>001/001</t>
        </is>
      </c>
      <c r="J200" t="inlineStr">
        <is>
          <t>CARTEIRA</t>
        </is>
      </c>
      <c r="K200" t="inlineStr">
        <is>
          <t>CONTRATO</t>
        </is>
      </c>
      <c r="L200" t="n">
        <v>10207.63</v>
      </c>
      <c r="M200">
        <f>DATE(YEAR(G200),MONTH(G200),1)</f>
        <v/>
      </c>
      <c r="N200">
        <f>IF(G200&gt;$L$3,"Futuro","Atraso")</f>
        <v/>
      </c>
      <c r="O200">
        <f>12*(YEAR(G200)-YEAR($L$3))+(MONTH(G200)-MONTH($L$3))</f>
        <v/>
      </c>
      <c r="P200">
        <f>IF(N200="Atraso",L200,L200/(1+$L$2)^O200)</f>
        <v/>
      </c>
      <c r="Q200">
        <f>IF(N200="Atraso",$L$3-G200,0)</f>
        <v/>
      </c>
      <c r="R200">
        <f>IF(Q200&lt;=15,"Até 15",IF(Q200&lt;=30,"Entre 15 e 30",IF(Q200&lt;=60,"Entre 30 e 60",IF(Q200&lt;=90,"Entre 60 e 90",IF(Q200&lt;=120,"Entre 90 e 120",IF(Q200&lt;=150,"Entre 120 e 150",IF(Q200&lt;=180,"Entre 150 e 180","Superior a 180")))))))</f>
        <v/>
      </c>
      <c r="S200">
        <f>IF(N200="Atraso",IF(Q200&lt;=30,INFORME_MENSAL!$A$12,IF(Q200&lt;=60,INFORME_MENSAL!$A$13,IF(Q200&lt;=90,INFORME_MENSAL!$A$14,IF(Q200&lt;=120,INFORME_MENSAL!$A$15,IF(Q200&lt;=150,INFORME_MENSAL!$A$16,IF(Q200&lt;=180,INFORME_MENSAL!$A$17,IF(Q200&lt;=360,INFORME_MENSAL!$A$18,IF(Q200&gt;360,INFORME_MENSAL!$A$19)))))))),"")</f>
        <v/>
      </c>
    </row>
    <row r="201">
      <c r="A201" t="inlineStr">
        <is>
          <t>195BOSQUE DAS CEREJEIRAS</t>
        </is>
      </c>
      <c r="B201" t="inlineStr">
        <is>
          <t>ADEMIR ALVES JUSTINO JUNIOR</t>
        </is>
      </c>
      <c r="C201" t="n">
        <v>1</v>
      </c>
      <c r="D201" t="inlineStr">
        <is>
          <t>INCC-FGV</t>
        </is>
      </c>
      <c r="E201" t="n">
        <v>0</v>
      </c>
      <c r="F201" t="inlineStr">
        <is>
          <t>MENSAL</t>
        </is>
      </c>
      <c r="G201" s="140" t="n">
        <v>45412</v>
      </c>
      <c r="H201" t="n">
        <v>45412</v>
      </c>
      <c r="I201" s="334" t="inlineStr">
        <is>
          <t>001/001</t>
        </is>
      </c>
      <c r="J201" t="inlineStr">
        <is>
          <t>CARTEIRA</t>
        </is>
      </c>
      <c r="K201" t="inlineStr">
        <is>
          <t>CONTRATO</t>
        </is>
      </c>
      <c r="L201" t="n">
        <v>224502.21</v>
      </c>
      <c r="M201">
        <f>DATE(YEAR(G201),MONTH(G201),1)</f>
        <v/>
      </c>
      <c r="N201">
        <f>IF(G201&gt;$L$3,"Futuro","Atraso")</f>
        <v/>
      </c>
      <c r="O201">
        <f>12*(YEAR(G201)-YEAR($L$3))+(MONTH(G201)-MONTH($L$3))</f>
        <v/>
      </c>
      <c r="P201">
        <f>IF(N201="Atraso",L201,L201/(1+$L$2)^O201)</f>
        <v/>
      </c>
      <c r="Q201">
        <f>IF(N201="Atraso",$L$3-G201,0)</f>
        <v/>
      </c>
      <c r="R201">
        <f>IF(Q201&lt;=15,"Até 15",IF(Q201&lt;=30,"Entre 15 e 30",IF(Q201&lt;=60,"Entre 30 e 60",IF(Q201&lt;=90,"Entre 60 e 90",IF(Q201&lt;=120,"Entre 90 e 120",IF(Q201&lt;=150,"Entre 120 e 150",IF(Q201&lt;=180,"Entre 150 e 180","Superior a 180")))))))</f>
        <v/>
      </c>
      <c r="S201">
        <f>IF(N201="Atraso",IF(Q201&lt;=30,INFORME_MENSAL!$A$12,IF(Q201&lt;=60,INFORME_MENSAL!$A$13,IF(Q201&lt;=90,INFORME_MENSAL!$A$14,IF(Q201&lt;=120,INFORME_MENSAL!$A$15,IF(Q201&lt;=150,INFORME_MENSAL!$A$16,IF(Q201&lt;=180,INFORME_MENSAL!$A$17,IF(Q201&lt;=360,INFORME_MENSAL!$A$18,IF(Q201&gt;360,INFORME_MENSAL!$A$19)))))))),"")</f>
        <v/>
      </c>
    </row>
    <row r="202">
      <c r="A202" t="inlineStr">
        <is>
          <t>4BOSQUE DAS CEREJEIRAS</t>
        </is>
      </c>
      <c r="B202" t="inlineStr">
        <is>
          <t>WILLIAM SANTOS DE LIMA</t>
        </is>
      </c>
      <c r="C202" t="n">
        <v>1</v>
      </c>
      <c r="D202" t="inlineStr">
        <is>
          <t>INCC-FGV</t>
        </is>
      </c>
      <c r="E202" t="n">
        <v>0</v>
      </c>
      <c r="F202" t="inlineStr">
        <is>
          <t>MENSAL</t>
        </is>
      </c>
      <c r="G202" s="140" t="n">
        <v>45412</v>
      </c>
      <c r="H202" t="n">
        <v>45412</v>
      </c>
      <c r="I202" s="334" t="inlineStr">
        <is>
          <t>001/001</t>
        </is>
      </c>
      <c r="J202" t="inlineStr">
        <is>
          <t>CARTEIRA</t>
        </is>
      </c>
      <c r="K202" t="inlineStr">
        <is>
          <t>CONTRATO</t>
        </is>
      </c>
      <c r="L202" t="n">
        <v>179302.61</v>
      </c>
      <c r="M202">
        <f>DATE(YEAR(G202),MONTH(G202),1)</f>
        <v/>
      </c>
      <c r="N202">
        <f>IF(G202&gt;$L$3,"Futuro","Atraso")</f>
        <v/>
      </c>
      <c r="O202">
        <f>12*(YEAR(G202)-YEAR($L$3))+(MONTH(G202)-MONTH($L$3))</f>
        <v/>
      </c>
      <c r="P202">
        <f>IF(N202="Atraso",L202,L202/(1+$L$2)^O202)</f>
        <v/>
      </c>
      <c r="Q202">
        <f>IF(N202="Atraso",$L$3-G202,0)</f>
        <v/>
      </c>
      <c r="R202">
        <f>IF(Q202&lt;=15,"Até 15",IF(Q202&lt;=30,"Entre 15 e 30",IF(Q202&lt;=60,"Entre 30 e 60",IF(Q202&lt;=90,"Entre 60 e 90",IF(Q202&lt;=120,"Entre 90 e 120",IF(Q202&lt;=150,"Entre 120 e 150",IF(Q202&lt;=180,"Entre 150 e 180","Superior a 180")))))))</f>
        <v/>
      </c>
      <c r="S202">
        <f>IF(N202="Atraso",IF(Q202&lt;=30,INFORME_MENSAL!$A$12,IF(Q202&lt;=60,INFORME_MENSAL!$A$13,IF(Q202&lt;=90,INFORME_MENSAL!$A$14,IF(Q202&lt;=120,INFORME_MENSAL!$A$15,IF(Q202&lt;=150,INFORME_MENSAL!$A$16,IF(Q202&lt;=180,INFORME_MENSAL!$A$17,IF(Q202&lt;=360,INFORME_MENSAL!$A$18,IF(Q202&gt;360,INFORME_MENSAL!$A$19)))))))),"")</f>
        <v/>
      </c>
    </row>
    <row r="203">
      <c r="A203" t="inlineStr">
        <is>
          <t>165BOSQUE DAS CEREJEIRAS</t>
        </is>
      </c>
      <c r="B203" t="inlineStr">
        <is>
          <t>BRUNO DI GIOVANNI</t>
        </is>
      </c>
      <c r="C203" t="n">
        <v>1</v>
      </c>
      <c r="D203" t="inlineStr">
        <is>
          <t>INCC-FGV</t>
        </is>
      </c>
      <c r="E203" t="n">
        <v>0</v>
      </c>
      <c r="F203" t="inlineStr">
        <is>
          <t>MENSAL</t>
        </is>
      </c>
      <c r="G203" s="140" t="n">
        <v>45412</v>
      </c>
      <c r="H203" t="n">
        <v>45412</v>
      </c>
      <c r="I203" s="334" t="inlineStr">
        <is>
          <t>001/001</t>
        </is>
      </c>
      <c r="J203" t="inlineStr">
        <is>
          <t>CARTEIRA</t>
        </is>
      </c>
      <c r="K203" t="inlineStr">
        <is>
          <t>CONTRATO</t>
        </is>
      </c>
      <c r="L203" t="n">
        <v>202349.85</v>
      </c>
      <c r="M203">
        <f>DATE(YEAR(G203),MONTH(G203),1)</f>
        <v/>
      </c>
      <c r="N203">
        <f>IF(G203&gt;$L$3,"Futuro","Atraso")</f>
        <v/>
      </c>
      <c r="O203">
        <f>12*(YEAR(G203)-YEAR($L$3))+(MONTH(G203)-MONTH($L$3))</f>
        <v/>
      </c>
      <c r="P203">
        <f>IF(N203="Atraso",L203,L203/(1+$L$2)^O203)</f>
        <v/>
      </c>
      <c r="Q203">
        <f>IF(N203="Atraso",$L$3-G203,0)</f>
        <v/>
      </c>
      <c r="R203">
        <f>IF(Q203&lt;=15,"Até 15",IF(Q203&lt;=30,"Entre 15 e 30",IF(Q203&lt;=60,"Entre 30 e 60",IF(Q203&lt;=90,"Entre 60 e 90",IF(Q203&lt;=120,"Entre 90 e 120",IF(Q203&lt;=150,"Entre 120 e 150",IF(Q203&lt;=180,"Entre 150 e 180","Superior a 180")))))))</f>
        <v/>
      </c>
      <c r="S203">
        <f>IF(N203="Atraso",IF(Q203&lt;=30,INFORME_MENSAL!$A$12,IF(Q203&lt;=60,INFORME_MENSAL!$A$13,IF(Q203&lt;=90,INFORME_MENSAL!$A$14,IF(Q203&lt;=120,INFORME_MENSAL!$A$15,IF(Q203&lt;=150,INFORME_MENSAL!$A$16,IF(Q203&lt;=180,INFORME_MENSAL!$A$17,IF(Q203&lt;=360,INFORME_MENSAL!$A$18,IF(Q203&gt;360,INFORME_MENSAL!$A$19)))))))),"")</f>
        <v/>
      </c>
    </row>
    <row r="204">
      <c r="A204" t="inlineStr">
        <is>
          <t>153BOSQUE DAS CEREJEIRAS</t>
        </is>
      </c>
      <c r="B204" t="inlineStr">
        <is>
          <t>JOSE ROBSON DE SOUZA</t>
        </is>
      </c>
      <c r="C204" t="n">
        <v>1</v>
      </c>
      <c r="D204" t="inlineStr">
        <is>
          <t>INCC-FGV</t>
        </is>
      </c>
      <c r="E204" t="n">
        <v>0</v>
      </c>
      <c r="F204" t="inlineStr">
        <is>
          <t>MENSAL</t>
        </is>
      </c>
      <c r="G204" s="140" t="n">
        <v>45412</v>
      </c>
      <c r="H204" t="n">
        <v>45412</v>
      </c>
      <c r="I204" s="334" t="inlineStr">
        <is>
          <t>001/001</t>
        </is>
      </c>
      <c r="J204" t="inlineStr">
        <is>
          <t>CARTEIRA</t>
        </is>
      </c>
      <c r="K204" t="inlineStr">
        <is>
          <t>CONTRATO</t>
        </is>
      </c>
      <c r="L204" t="n">
        <v>247554.38</v>
      </c>
      <c r="M204">
        <f>DATE(YEAR(G204),MONTH(G204),1)</f>
        <v/>
      </c>
      <c r="N204">
        <f>IF(G204&gt;$L$3,"Futuro","Atraso")</f>
        <v/>
      </c>
      <c r="O204">
        <f>12*(YEAR(G204)-YEAR($L$3))+(MONTH(G204)-MONTH($L$3))</f>
        <v/>
      </c>
      <c r="P204">
        <f>IF(N204="Atraso",L204,L204/(1+$L$2)^O204)</f>
        <v/>
      </c>
      <c r="Q204">
        <f>IF(N204="Atraso",$L$3-G204,0)</f>
        <v/>
      </c>
      <c r="R204">
        <f>IF(Q204&lt;=15,"Até 15",IF(Q204&lt;=30,"Entre 15 e 30",IF(Q204&lt;=60,"Entre 30 e 60",IF(Q204&lt;=90,"Entre 60 e 90",IF(Q204&lt;=120,"Entre 90 e 120",IF(Q204&lt;=150,"Entre 120 e 150",IF(Q204&lt;=180,"Entre 150 e 180","Superior a 180")))))))</f>
        <v/>
      </c>
      <c r="S204">
        <f>IF(N204="Atraso",IF(Q204&lt;=30,INFORME_MENSAL!$A$12,IF(Q204&lt;=60,INFORME_MENSAL!$A$13,IF(Q204&lt;=90,INFORME_MENSAL!$A$14,IF(Q204&lt;=120,INFORME_MENSAL!$A$15,IF(Q204&lt;=150,INFORME_MENSAL!$A$16,IF(Q204&lt;=180,INFORME_MENSAL!$A$17,IF(Q204&lt;=360,INFORME_MENSAL!$A$18,IF(Q204&gt;360,INFORME_MENSAL!$A$19)))))))),"")</f>
        <v/>
      </c>
    </row>
    <row r="205">
      <c r="A205" t="inlineStr">
        <is>
          <t>123BOSQUE DAS CEREJEIRAS</t>
        </is>
      </c>
      <c r="B205" t="inlineStr">
        <is>
          <t>FERNANDO LUIS DE ALMEIDA</t>
        </is>
      </c>
      <c r="C205" t="n">
        <v>1</v>
      </c>
      <c r="D205" t="inlineStr">
        <is>
          <t>INCC-FGV</t>
        </is>
      </c>
      <c r="E205" t="n">
        <v>0</v>
      </c>
      <c r="F205" t="inlineStr">
        <is>
          <t>MENSAL</t>
        </is>
      </c>
      <c r="G205" s="140" t="n">
        <v>45412</v>
      </c>
      <c r="H205" t="n">
        <v>45412</v>
      </c>
      <c r="I205" s="334" t="inlineStr">
        <is>
          <t>001/001</t>
        </is>
      </c>
      <c r="J205" t="inlineStr">
        <is>
          <t>CARTEIRA</t>
        </is>
      </c>
      <c r="K205" t="inlineStr">
        <is>
          <t>CONTRATO</t>
        </is>
      </c>
      <c r="L205" t="n">
        <v>237278.71</v>
      </c>
      <c r="M205">
        <f>DATE(YEAR(G205),MONTH(G205),1)</f>
        <v/>
      </c>
      <c r="N205">
        <f>IF(G205&gt;$L$3,"Futuro","Atraso")</f>
        <v/>
      </c>
      <c r="O205">
        <f>12*(YEAR(G205)-YEAR($L$3))+(MONTH(G205)-MONTH($L$3))</f>
        <v/>
      </c>
      <c r="P205">
        <f>IF(N205="Atraso",L205,L205/(1+$L$2)^O205)</f>
        <v/>
      </c>
      <c r="Q205">
        <f>IF(N205="Atraso",$L$3-G205,0)</f>
        <v/>
      </c>
      <c r="R205">
        <f>IF(Q205&lt;=15,"Até 15",IF(Q205&lt;=30,"Entre 15 e 30",IF(Q205&lt;=60,"Entre 30 e 60",IF(Q205&lt;=90,"Entre 60 e 90",IF(Q205&lt;=120,"Entre 90 e 120",IF(Q205&lt;=150,"Entre 120 e 150",IF(Q205&lt;=180,"Entre 150 e 180","Superior a 180")))))))</f>
        <v/>
      </c>
      <c r="S205">
        <f>IF(N205="Atraso",IF(Q205&lt;=30,INFORME_MENSAL!$A$12,IF(Q205&lt;=60,INFORME_MENSAL!$A$13,IF(Q205&lt;=90,INFORME_MENSAL!$A$14,IF(Q205&lt;=120,INFORME_MENSAL!$A$15,IF(Q205&lt;=150,INFORME_MENSAL!$A$16,IF(Q205&lt;=180,INFORME_MENSAL!$A$17,IF(Q205&lt;=360,INFORME_MENSAL!$A$18,IF(Q205&gt;360,INFORME_MENSAL!$A$19)))))))),"")</f>
        <v/>
      </c>
    </row>
    <row r="206">
      <c r="A206" t="inlineStr">
        <is>
          <t>123BOSQUE DAS CEREJEIRAS</t>
        </is>
      </c>
      <c r="B206" t="inlineStr">
        <is>
          <t>FERNANDO LUIS DE ALMEIDA</t>
        </is>
      </c>
      <c r="C206" t="n">
        <v>1</v>
      </c>
      <c r="D206" t="inlineStr">
        <is>
          <t>INCC-FGV</t>
        </is>
      </c>
      <c r="E206" t="n">
        <v>0</v>
      </c>
      <c r="F206" t="inlineStr">
        <is>
          <t>MENSAL</t>
        </is>
      </c>
      <c r="G206" s="140" t="n">
        <v>45412</v>
      </c>
      <c r="H206" t="n">
        <v>45412</v>
      </c>
      <c r="I206" s="334" t="inlineStr">
        <is>
          <t>001/001</t>
        </is>
      </c>
      <c r="J206" t="inlineStr">
        <is>
          <t>CARTEIRA</t>
        </is>
      </c>
      <c r="K206" t="inlineStr">
        <is>
          <t>CONTRATO</t>
        </is>
      </c>
      <c r="L206" t="n">
        <v>13235.37</v>
      </c>
      <c r="M206">
        <f>DATE(YEAR(G206),MONTH(G206),1)</f>
        <v/>
      </c>
      <c r="N206">
        <f>IF(G206&gt;$L$3,"Futuro","Atraso")</f>
        <v/>
      </c>
      <c r="O206">
        <f>12*(YEAR(G206)-YEAR($L$3))+(MONTH(G206)-MONTH($L$3))</f>
        <v/>
      </c>
      <c r="P206">
        <f>IF(N206="Atraso",L206,L206/(1+$L$2)^O206)</f>
        <v/>
      </c>
      <c r="Q206">
        <f>IF(N206="Atraso",$L$3-G206,0)</f>
        <v/>
      </c>
      <c r="R206">
        <f>IF(Q206&lt;=15,"Até 15",IF(Q206&lt;=30,"Entre 15 e 30",IF(Q206&lt;=60,"Entre 30 e 60",IF(Q206&lt;=90,"Entre 60 e 90",IF(Q206&lt;=120,"Entre 90 e 120",IF(Q206&lt;=150,"Entre 120 e 150",IF(Q206&lt;=180,"Entre 150 e 180","Superior a 180")))))))</f>
        <v/>
      </c>
      <c r="S206">
        <f>IF(N206="Atraso",IF(Q206&lt;=30,INFORME_MENSAL!$A$12,IF(Q206&lt;=60,INFORME_MENSAL!$A$13,IF(Q206&lt;=90,INFORME_MENSAL!$A$14,IF(Q206&lt;=120,INFORME_MENSAL!$A$15,IF(Q206&lt;=150,INFORME_MENSAL!$A$16,IF(Q206&lt;=180,INFORME_MENSAL!$A$17,IF(Q206&lt;=360,INFORME_MENSAL!$A$18,IF(Q206&gt;360,INFORME_MENSAL!$A$19)))))))),"")</f>
        <v/>
      </c>
    </row>
    <row r="207">
      <c r="A207" t="inlineStr">
        <is>
          <t>156BOSQUE DAS CEREJEIRAS</t>
        </is>
      </c>
      <c r="B207" t="inlineStr">
        <is>
          <t>JUNIO AUGUSTO RIBEIRO</t>
        </is>
      </c>
      <c r="C207" t="n">
        <v>1</v>
      </c>
      <c r="D207" t="inlineStr">
        <is>
          <t>INCC-FGV</t>
        </is>
      </c>
      <c r="E207" t="n">
        <v>0</v>
      </c>
      <c r="F207" t="inlineStr">
        <is>
          <t>MENSAL</t>
        </is>
      </c>
      <c r="G207" s="140" t="n">
        <v>45412</v>
      </c>
      <c r="H207" t="n">
        <v>45412</v>
      </c>
      <c r="I207" s="334" t="inlineStr">
        <is>
          <t>001/001</t>
        </is>
      </c>
      <c r="J207" t="inlineStr">
        <is>
          <t>CARTEIRA</t>
        </is>
      </c>
      <c r="K207" t="inlineStr">
        <is>
          <t>CONTRATO</t>
        </is>
      </c>
      <c r="L207" t="n">
        <v>241656.61</v>
      </c>
      <c r="M207">
        <f>DATE(YEAR(G207),MONTH(G207),1)</f>
        <v/>
      </c>
      <c r="N207">
        <f>IF(G207&gt;$L$3,"Futuro","Atraso")</f>
        <v/>
      </c>
      <c r="O207">
        <f>12*(YEAR(G207)-YEAR($L$3))+(MONTH(G207)-MONTH($L$3))</f>
        <v/>
      </c>
      <c r="P207">
        <f>IF(N207="Atraso",L207,L207/(1+$L$2)^O207)</f>
        <v/>
      </c>
      <c r="Q207">
        <f>IF(N207="Atraso",$L$3-G207,0)</f>
        <v/>
      </c>
      <c r="R207">
        <f>IF(Q207&lt;=15,"Até 15",IF(Q207&lt;=30,"Entre 15 e 30",IF(Q207&lt;=60,"Entre 30 e 60",IF(Q207&lt;=90,"Entre 60 e 90",IF(Q207&lt;=120,"Entre 90 e 120",IF(Q207&lt;=150,"Entre 120 e 150",IF(Q207&lt;=180,"Entre 150 e 180","Superior a 180")))))))</f>
        <v/>
      </c>
      <c r="S207">
        <f>IF(N207="Atraso",IF(Q207&lt;=30,INFORME_MENSAL!$A$12,IF(Q207&lt;=60,INFORME_MENSAL!$A$13,IF(Q207&lt;=90,INFORME_MENSAL!$A$14,IF(Q207&lt;=120,INFORME_MENSAL!$A$15,IF(Q207&lt;=150,INFORME_MENSAL!$A$16,IF(Q207&lt;=180,INFORME_MENSAL!$A$17,IF(Q207&lt;=360,INFORME_MENSAL!$A$18,IF(Q207&gt;360,INFORME_MENSAL!$A$19)))))))),"")</f>
        <v/>
      </c>
    </row>
    <row r="208">
      <c r="A208" t="inlineStr">
        <is>
          <t>164BOSQUE DAS CEREJEIRAS</t>
        </is>
      </c>
      <c r="B208" t="inlineStr">
        <is>
          <t>ZUMILDE AZEVEDO LOPES BISPO</t>
        </is>
      </c>
      <c r="C208" t="n">
        <v>1</v>
      </c>
      <c r="D208" t="inlineStr">
        <is>
          <t>INCC-FGV</t>
        </is>
      </c>
      <c r="E208" t="n">
        <v>0</v>
      </c>
      <c r="F208" t="inlineStr">
        <is>
          <t>MENSAL</t>
        </is>
      </c>
      <c r="G208" s="140" t="n">
        <v>45412</v>
      </c>
      <c r="H208" t="n">
        <v>45412</v>
      </c>
      <c r="I208" s="334" t="inlineStr">
        <is>
          <t>001/001</t>
        </is>
      </c>
      <c r="J208" t="inlineStr">
        <is>
          <t>CARTEIRA</t>
        </is>
      </c>
      <c r="K208" t="inlineStr">
        <is>
          <t>CONTRATO</t>
        </is>
      </c>
      <c r="L208" t="n">
        <v>240043.61</v>
      </c>
      <c r="M208">
        <f>DATE(YEAR(G208),MONTH(G208),1)</f>
        <v/>
      </c>
      <c r="N208">
        <f>IF(G208&gt;$L$3,"Futuro","Atraso")</f>
        <v/>
      </c>
      <c r="O208">
        <f>12*(YEAR(G208)-YEAR($L$3))+(MONTH(G208)-MONTH($L$3))</f>
        <v/>
      </c>
      <c r="P208">
        <f>IF(N208="Atraso",L208,L208/(1+$L$2)^O208)</f>
        <v/>
      </c>
      <c r="Q208">
        <f>IF(N208="Atraso",$L$3-G208,0)</f>
        <v/>
      </c>
      <c r="R208">
        <f>IF(Q208&lt;=15,"Até 15",IF(Q208&lt;=30,"Entre 15 e 30",IF(Q208&lt;=60,"Entre 30 e 60",IF(Q208&lt;=90,"Entre 60 e 90",IF(Q208&lt;=120,"Entre 90 e 120",IF(Q208&lt;=150,"Entre 120 e 150",IF(Q208&lt;=180,"Entre 150 e 180","Superior a 180")))))))</f>
        <v/>
      </c>
      <c r="S208">
        <f>IF(N208="Atraso",IF(Q208&lt;=30,INFORME_MENSAL!$A$12,IF(Q208&lt;=60,INFORME_MENSAL!$A$13,IF(Q208&lt;=90,INFORME_MENSAL!$A$14,IF(Q208&lt;=120,INFORME_MENSAL!$A$15,IF(Q208&lt;=150,INFORME_MENSAL!$A$16,IF(Q208&lt;=180,INFORME_MENSAL!$A$17,IF(Q208&lt;=360,INFORME_MENSAL!$A$18,IF(Q208&gt;360,INFORME_MENSAL!$A$19)))))))),"")</f>
        <v/>
      </c>
    </row>
    <row r="209">
      <c r="A209" t="inlineStr">
        <is>
          <t>163BOSQUE DAS CEREJEIRAS</t>
        </is>
      </c>
      <c r="B209" t="inlineStr">
        <is>
          <t>CAMILA RODRIGUES SOUZA</t>
        </is>
      </c>
      <c r="C209" t="n">
        <v>1</v>
      </c>
      <c r="D209" t="inlineStr">
        <is>
          <t>INCC-FGV</t>
        </is>
      </c>
      <c r="E209" t="n">
        <v>0</v>
      </c>
      <c r="F209" t="inlineStr">
        <is>
          <t>MENSAL</t>
        </is>
      </c>
      <c r="G209" s="140" t="n">
        <v>45412</v>
      </c>
      <c r="H209" t="n">
        <v>45412</v>
      </c>
      <c r="I209" s="334" t="inlineStr">
        <is>
          <t>001/001</t>
        </is>
      </c>
      <c r="J209" t="inlineStr">
        <is>
          <t>CARTEIRA</t>
        </is>
      </c>
      <c r="K209" t="inlineStr">
        <is>
          <t>CONTRATO</t>
        </is>
      </c>
      <c r="L209" t="n">
        <v>250282.85</v>
      </c>
      <c r="M209">
        <f>DATE(YEAR(G209),MONTH(G209),1)</f>
        <v/>
      </c>
      <c r="N209">
        <f>IF(G209&gt;$L$3,"Futuro","Atraso")</f>
        <v/>
      </c>
      <c r="O209">
        <f>12*(YEAR(G209)-YEAR($L$3))+(MONTH(G209)-MONTH($L$3))</f>
        <v/>
      </c>
      <c r="P209">
        <f>IF(N209="Atraso",L209,L209/(1+$L$2)^O209)</f>
        <v/>
      </c>
      <c r="Q209">
        <f>IF(N209="Atraso",$L$3-G209,0)</f>
        <v/>
      </c>
      <c r="R209">
        <f>IF(Q209&lt;=15,"Até 15",IF(Q209&lt;=30,"Entre 15 e 30",IF(Q209&lt;=60,"Entre 30 e 60",IF(Q209&lt;=90,"Entre 60 e 90",IF(Q209&lt;=120,"Entre 90 e 120",IF(Q209&lt;=150,"Entre 120 e 150",IF(Q209&lt;=180,"Entre 150 e 180","Superior a 180")))))))</f>
        <v/>
      </c>
      <c r="S209">
        <f>IF(N209="Atraso",IF(Q209&lt;=30,INFORME_MENSAL!$A$12,IF(Q209&lt;=60,INFORME_MENSAL!$A$13,IF(Q209&lt;=90,INFORME_MENSAL!$A$14,IF(Q209&lt;=120,INFORME_MENSAL!$A$15,IF(Q209&lt;=150,INFORME_MENSAL!$A$16,IF(Q209&lt;=180,INFORME_MENSAL!$A$17,IF(Q209&lt;=360,INFORME_MENSAL!$A$18,IF(Q209&gt;360,INFORME_MENSAL!$A$19)))))))),"")</f>
        <v/>
      </c>
    </row>
    <row r="210">
      <c r="A210" t="inlineStr">
        <is>
          <t>105BOSQUE DAS CEREJEIRAS</t>
        </is>
      </c>
      <c r="B210" t="inlineStr">
        <is>
          <t>ELIAS VIANA DE ALMEIDA</t>
        </is>
      </c>
      <c r="C210" t="n">
        <v>1</v>
      </c>
      <c r="D210" t="inlineStr">
        <is>
          <t>INCC-FGV</t>
        </is>
      </c>
      <c r="E210" t="n">
        <v>0</v>
      </c>
      <c r="F210" t="inlineStr">
        <is>
          <t>MENSAL</t>
        </is>
      </c>
      <c r="G210" s="140" t="n">
        <v>45412</v>
      </c>
      <c r="H210" t="n">
        <v>45412</v>
      </c>
      <c r="I210" s="334" t="inlineStr">
        <is>
          <t>001/001</t>
        </is>
      </c>
      <c r="J210" t="inlineStr">
        <is>
          <t>CARTEIRA</t>
        </is>
      </c>
      <c r="K210" t="inlineStr">
        <is>
          <t>CONTRATO</t>
        </is>
      </c>
      <c r="L210" t="n">
        <v>245692.67</v>
      </c>
      <c r="M210">
        <f>DATE(YEAR(G210),MONTH(G210),1)</f>
        <v/>
      </c>
      <c r="N210">
        <f>IF(G210&gt;$L$3,"Futuro","Atraso")</f>
        <v/>
      </c>
      <c r="O210">
        <f>12*(YEAR(G210)-YEAR($L$3))+(MONTH(G210)-MONTH($L$3))</f>
        <v/>
      </c>
      <c r="P210">
        <f>IF(N210="Atraso",L210,L210/(1+$L$2)^O210)</f>
        <v/>
      </c>
      <c r="Q210">
        <f>IF(N210="Atraso",$L$3-G210,0)</f>
        <v/>
      </c>
      <c r="R210">
        <f>IF(Q210&lt;=15,"Até 15",IF(Q210&lt;=30,"Entre 15 e 30",IF(Q210&lt;=60,"Entre 30 e 60",IF(Q210&lt;=90,"Entre 60 e 90",IF(Q210&lt;=120,"Entre 90 e 120",IF(Q210&lt;=150,"Entre 120 e 150",IF(Q210&lt;=180,"Entre 150 e 180","Superior a 180")))))))</f>
        <v/>
      </c>
      <c r="S210">
        <f>IF(N210="Atraso",IF(Q210&lt;=30,INFORME_MENSAL!$A$12,IF(Q210&lt;=60,INFORME_MENSAL!$A$13,IF(Q210&lt;=90,INFORME_MENSAL!$A$14,IF(Q210&lt;=120,INFORME_MENSAL!$A$15,IF(Q210&lt;=150,INFORME_MENSAL!$A$16,IF(Q210&lt;=180,INFORME_MENSAL!$A$17,IF(Q210&lt;=360,INFORME_MENSAL!$A$18,IF(Q210&gt;360,INFORME_MENSAL!$A$19)))))))),"")</f>
        <v/>
      </c>
    </row>
    <row r="211">
      <c r="A211" t="inlineStr">
        <is>
          <t>126BOSQUE DAS CEREJEIRAS</t>
        </is>
      </c>
      <c r="B211" t="inlineStr">
        <is>
          <t>LEANDRO COUTRIN MORAES LIMA</t>
        </is>
      </c>
      <c r="C211" t="n">
        <v>1</v>
      </c>
      <c r="D211" t="inlineStr">
        <is>
          <t>INCC-FGV</t>
        </is>
      </c>
      <c r="E211" t="n">
        <v>0</v>
      </c>
      <c r="F211" t="inlineStr">
        <is>
          <t>MENSAL</t>
        </is>
      </c>
      <c r="G211" s="140" t="n">
        <v>45412</v>
      </c>
      <c r="H211" t="n">
        <v>45412</v>
      </c>
      <c r="I211" s="334" t="inlineStr">
        <is>
          <t>001/001</t>
        </is>
      </c>
      <c r="J211" t="inlineStr">
        <is>
          <t>CARTEIRA</t>
        </is>
      </c>
      <c r="K211" t="inlineStr">
        <is>
          <t>CONTRATO</t>
        </is>
      </c>
      <c r="L211" t="n">
        <v>197756.46</v>
      </c>
      <c r="M211">
        <f>DATE(YEAR(G211),MONTH(G211),1)</f>
        <v/>
      </c>
      <c r="N211">
        <f>IF(G211&gt;$L$3,"Futuro","Atraso")</f>
        <v/>
      </c>
      <c r="O211">
        <f>12*(YEAR(G211)-YEAR($L$3))+(MONTH(G211)-MONTH($L$3))</f>
        <v/>
      </c>
      <c r="P211">
        <f>IF(N211="Atraso",L211,L211/(1+$L$2)^O211)</f>
        <v/>
      </c>
      <c r="Q211">
        <f>IF(N211="Atraso",$L$3-G211,0)</f>
        <v/>
      </c>
      <c r="R211">
        <f>IF(Q211&lt;=15,"Até 15",IF(Q211&lt;=30,"Entre 15 e 30",IF(Q211&lt;=60,"Entre 30 e 60",IF(Q211&lt;=90,"Entre 60 e 90",IF(Q211&lt;=120,"Entre 90 e 120",IF(Q211&lt;=150,"Entre 120 e 150",IF(Q211&lt;=180,"Entre 150 e 180","Superior a 180")))))))</f>
        <v/>
      </c>
      <c r="S211">
        <f>IF(N211="Atraso",IF(Q211&lt;=30,INFORME_MENSAL!$A$12,IF(Q211&lt;=60,INFORME_MENSAL!$A$13,IF(Q211&lt;=90,INFORME_MENSAL!$A$14,IF(Q211&lt;=120,INFORME_MENSAL!$A$15,IF(Q211&lt;=150,INFORME_MENSAL!$A$16,IF(Q211&lt;=180,INFORME_MENSAL!$A$17,IF(Q211&lt;=360,INFORME_MENSAL!$A$18,IF(Q211&gt;360,INFORME_MENSAL!$A$19)))))))),"")</f>
        <v/>
      </c>
    </row>
    <row r="212">
      <c r="A212" t="inlineStr">
        <is>
          <t>126BOSQUE DAS CEREJEIRAS</t>
        </is>
      </c>
      <c r="B212" t="inlineStr">
        <is>
          <t>LEANDRO COUTRIN MORAES LIMA</t>
        </is>
      </c>
      <c r="C212" t="n">
        <v>1</v>
      </c>
      <c r="D212" t="inlineStr">
        <is>
          <t>INCC-FGV</t>
        </is>
      </c>
      <c r="E212" t="n">
        <v>0</v>
      </c>
      <c r="F212" t="inlineStr">
        <is>
          <t>MENSAL</t>
        </is>
      </c>
      <c r="G212" s="140" t="n">
        <v>45412</v>
      </c>
      <c r="H212" t="n">
        <v>45412</v>
      </c>
      <c r="I212" s="334" t="inlineStr">
        <is>
          <t>001/001</t>
        </is>
      </c>
      <c r="J212" t="inlineStr">
        <is>
          <t>CARTEIRA</t>
        </is>
      </c>
      <c r="K212" t="inlineStr">
        <is>
          <t>CONTRATO</t>
        </is>
      </c>
      <c r="L212" t="n">
        <v>3866.27</v>
      </c>
      <c r="M212">
        <f>DATE(YEAR(G212),MONTH(G212),1)</f>
        <v/>
      </c>
      <c r="N212">
        <f>IF(G212&gt;$L$3,"Futuro","Atraso")</f>
        <v/>
      </c>
      <c r="O212">
        <f>12*(YEAR(G212)-YEAR($L$3))+(MONTH(G212)-MONTH($L$3))</f>
        <v/>
      </c>
      <c r="P212">
        <f>IF(N212="Atraso",L212,L212/(1+$L$2)^O212)</f>
        <v/>
      </c>
      <c r="Q212">
        <f>IF(N212="Atraso",$L$3-G212,0)</f>
        <v/>
      </c>
      <c r="R212">
        <f>IF(Q212&lt;=15,"Até 15",IF(Q212&lt;=30,"Entre 15 e 30",IF(Q212&lt;=60,"Entre 30 e 60",IF(Q212&lt;=90,"Entre 60 e 90",IF(Q212&lt;=120,"Entre 90 e 120",IF(Q212&lt;=150,"Entre 120 e 150",IF(Q212&lt;=180,"Entre 150 e 180","Superior a 180")))))))</f>
        <v/>
      </c>
      <c r="S212">
        <f>IF(N212="Atraso",IF(Q212&lt;=30,INFORME_MENSAL!$A$12,IF(Q212&lt;=60,INFORME_MENSAL!$A$13,IF(Q212&lt;=90,INFORME_MENSAL!$A$14,IF(Q212&lt;=120,INFORME_MENSAL!$A$15,IF(Q212&lt;=150,INFORME_MENSAL!$A$16,IF(Q212&lt;=180,INFORME_MENSAL!$A$17,IF(Q212&lt;=360,INFORME_MENSAL!$A$18,IF(Q212&gt;360,INFORME_MENSAL!$A$19)))))))),"")</f>
        <v/>
      </c>
    </row>
    <row r="213">
      <c r="A213" t="inlineStr">
        <is>
          <t>133BOSQUE DAS CEREJEIRAS</t>
        </is>
      </c>
      <c r="B213" t="inlineStr">
        <is>
          <t>JORGE ALVES DE MACEDO JUNIOR</t>
        </is>
      </c>
      <c r="C213" t="n">
        <v>1</v>
      </c>
      <c r="D213" t="inlineStr">
        <is>
          <t>INCC-FGV</t>
        </is>
      </c>
      <c r="E213" t="n">
        <v>0</v>
      </c>
      <c r="F213" t="inlineStr">
        <is>
          <t>MENSAL</t>
        </is>
      </c>
      <c r="G213" s="140" t="n">
        <v>45412</v>
      </c>
      <c r="H213" t="n">
        <v>45412</v>
      </c>
      <c r="I213" s="334" t="inlineStr">
        <is>
          <t>001/001</t>
        </is>
      </c>
      <c r="J213" t="inlineStr">
        <is>
          <t>CARTEIRA</t>
        </is>
      </c>
      <c r="K213" t="inlineStr">
        <is>
          <t>CONTRATO</t>
        </is>
      </c>
      <c r="L213" t="n">
        <v>248586.58</v>
      </c>
      <c r="M213">
        <f>DATE(YEAR(G213),MONTH(G213),1)</f>
        <v/>
      </c>
      <c r="N213">
        <f>IF(G213&gt;$L$3,"Futuro","Atraso")</f>
        <v/>
      </c>
      <c r="O213">
        <f>12*(YEAR(G213)-YEAR($L$3))+(MONTH(G213)-MONTH($L$3))</f>
        <v/>
      </c>
      <c r="P213">
        <f>IF(N213="Atraso",L213,L213/(1+$L$2)^O213)</f>
        <v/>
      </c>
      <c r="Q213">
        <f>IF(N213="Atraso",$L$3-G213,0)</f>
        <v/>
      </c>
      <c r="R213">
        <f>IF(Q213&lt;=15,"Até 15",IF(Q213&lt;=30,"Entre 15 e 30",IF(Q213&lt;=60,"Entre 30 e 60",IF(Q213&lt;=90,"Entre 60 e 90",IF(Q213&lt;=120,"Entre 90 e 120",IF(Q213&lt;=150,"Entre 120 e 150",IF(Q213&lt;=180,"Entre 150 e 180","Superior a 180")))))))</f>
        <v/>
      </c>
      <c r="S213">
        <f>IF(N213="Atraso",IF(Q213&lt;=30,INFORME_MENSAL!$A$12,IF(Q213&lt;=60,INFORME_MENSAL!$A$13,IF(Q213&lt;=90,INFORME_MENSAL!$A$14,IF(Q213&lt;=120,INFORME_MENSAL!$A$15,IF(Q213&lt;=150,INFORME_MENSAL!$A$16,IF(Q213&lt;=180,INFORME_MENSAL!$A$17,IF(Q213&lt;=360,INFORME_MENSAL!$A$18,IF(Q213&gt;360,INFORME_MENSAL!$A$19)))))))),"")</f>
        <v/>
      </c>
    </row>
    <row r="214">
      <c r="A214" t="inlineStr">
        <is>
          <t>143BOSQUE DAS CEREJEIRAS</t>
        </is>
      </c>
      <c r="B214" t="inlineStr">
        <is>
          <t>WEBERSON RODRIGO RIBEIRO</t>
        </is>
      </c>
      <c r="C214" t="n">
        <v>1</v>
      </c>
      <c r="D214" t="inlineStr">
        <is>
          <t>INCC-FGV</t>
        </is>
      </c>
      <c r="E214" t="n">
        <v>0</v>
      </c>
      <c r="F214" t="inlineStr">
        <is>
          <t>MENSAL</t>
        </is>
      </c>
      <c r="G214" s="140" t="n">
        <v>45412</v>
      </c>
      <c r="H214" t="n">
        <v>45412</v>
      </c>
      <c r="I214" s="334" t="inlineStr">
        <is>
          <t>001/001</t>
        </is>
      </c>
      <c r="J214" t="inlineStr">
        <is>
          <t>CARTEIRA</t>
        </is>
      </c>
      <c r="K214" t="inlineStr">
        <is>
          <t>CONTRATO</t>
        </is>
      </c>
      <c r="L214" t="n">
        <v>260383.34</v>
      </c>
      <c r="M214">
        <f>DATE(YEAR(G214),MONTH(G214),1)</f>
        <v/>
      </c>
      <c r="N214">
        <f>IF(G214&gt;$L$3,"Futuro","Atraso")</f>
        <v/>
      </c>
      <c r="O214">
        <f>12*(YEAR(G214)-YEAR($L$3))+(MONTH(G214)-MONTH($L$3))</f>
        <v/>
      </c>
      <c r="P214">
        <f>IF(N214="Atraso",L214,L214/(1+$L$2)^O214)</f>
        <v/>
      </c>
      <c r="Q214">
        <f>IF(N214="Atraso",$L$3-G214,0)</f>
        <v/>
      </c>
      <c r="R214">
        <f>IF(Q214&lt;=15,"Até 15",IF(Q214&lt;=30,"Entre 15 e 30",IF(Q214&lt;=60,"Entre 30 e 60",IF(Q214&lt;=90,"Entre 60 e 90",IF(Q214&lt;=120,"Entre 90 e 120",IF(Q214&lt;=150,"Entre 120 e 150",IF(Q214&lt;=180,"Entre 150 e 180","Superior a 180")))))))</f>
        <v/>
      </c>
      <c r="S214">
        <f>IF(N214="Atraso",IF(Q214&lt;=30,INFORME_MENSAL!$A$12,IF(Q214&lt;=60,INFORME_MENSAL!$A$13,IF(Q214&lt;=90,INFORME_MENSAL!$A$14,IF(Q214&lt;=120,INFORME_MENSAL!$A$15,IF(Q214&lt;=150,INFORME_MENSAL!$A$16,IF(Q214&lt;=180,INFORME_MENSAL!$A$17,IF(Q214&lt;=360,INFORME_MENSAL!$A$18,IF(Q214&gt;360,INFORME_MENSAL!$A$19)))))))),"")</f>
        <v/>
      </c>
    </row>
    <row r="215">
      <c r="A215" t="inlineStr">
        <is>
          <t>125BOSQUE DAS CEREJEIRAS</t>
        </is>
      </c>
      <c r="B215" t="inlineStr">
        <is>
          <t>LEANDRO PEREIRA DE LAES</t>
        </is>
      </c>
      <c r="C215" t="n">
        <v>1</v>
      </c>
      <c r="D215" t="inlineStr">
        <is>
          <t>INCC-FGV</t>
        </is>
      </c>
      <c r="E215" t="n">
        <v>0</v>
      </c>
      <c r="F215" t="inlineStr">
        <is>
          <t>MENSAL</t>
        </is>
      </c>
      <c r="G215" s="140" t="n">
        <v>45412</v>
      </c>
      <c r="H215" t="n">
        <v>45412</v>
      </c>
      <c r="I215" s="334" t="inlineStr">
        <is>
          <t>001/001</t>
        </is>
      </c>
      <c r="J215" t="inlineStr">
        <is>
          <t>CARTEIRA</t>
        </is>
      </c>
      <c r="K215" t="inlineStr">
        <is>
          <t>CONTRATO</t>
        </is>
      </c>
      <c r="L215" t="n">
        <v>252124.34</v>
      </c>
      <c r="M215">
        <f>DATE(YEAR(G215),MONTH(G215),1)</f>
        <v/>
      </c>
      <c r="N215">
        <f>IF(G215&gt;$L$3,"Futuro","Atraso")</f>
        <v/>
      </c>
      <c r="O215">
        <f>12*(YEAR(G215)-YEAR($L$3))+(MONTH(G215)-MONTH($L$3))</f>
        <v/>
      </c>
      <c r="P215">
        <f>IF(N215="Atraso",L215,L215/(1+$L$2)^O215)</f>
        <v/>
      </c>
      <c r="Q215">
        <f>IF(N215="Atraso",$L$3-G215,0)</f>
        <v/>
      </c>
      <c r="R215">
        <f>IF(Q215&lt;=15,"Até 15",IF(Q215&lt;=30,"Entre 15 e 30",IF(Q215&lt;=60,"Entre 30 e 60",IF(Q215&lt;=90,"Entre 60 e 90",IF(Q215&lt;=120,"Entre 90 e 120",IF(Q215&lt;=150,"Entre 120 e 150",IF(Q215&lt;=180,"Entre 150 e 180","Superior a 180")))))))</f>
        <v/>
      </c>
      <c r="S215">
        <f>IF(N215="Atraso",IF(Q215&lt;=30,INFORME_MENSAL!$A$12,IF(Q215&lt;=60,INFORME_MENSAL!$A$13,IF(Q215&lt;=90,INFORME_MENSAL!$A$14,IF(Q215&lt;=120,INFORME_MENSAL!$A$15,IF(Q215&lt;=150,INFORME_MENSAL!$A$16,IF(Q215&lt;=180,INFORME_MENSAL!$A$17,IF(Q215&lt;=360,INFORME_MENSAL!$A$18,IF(Q215&gt;360,INFORME_MENSAL!$A$19)))))))),"")</f>
        <v/>
      </c>
    </row>
    <row r="216">
      <c r="A216" t="inlineStr">
        <is>
          <t>116BOSQUE DAS CEREJEIRAS</t>
        </is>
      </c>
      <c r="B216" t="inlineStr">
        <is>
          <t>ANDREIA MATIAS DOMINGOS DE CAMPOS</t>
        </is>
      </c>
      <c r="C216" t="n">
        <v>1</v>
      </c>
      <c r="D216" t="inlineStr">
        <is>
          <t>INCC-FGV</t>
        </is>
      </c>
      <c r="E216" t="n">
        <v>0</v>
      </c>
      <c r="F216" t="inlineStr">
        <is>
          <t>MENSAL</t>
        </is>
      </c>
      <c r="G216" s="140" t="n">
        <v>45412</v>
      </c>
      <c r="H216" t="n">
        <v>45412</v>
      </c>
      <c r="I216" s="334" t="inlineStr">
        <is>
          <t>001/001</t>
        </is>
      </c>
      <c r="J216" t="inlineStr">
        <is>
          <t>CARTEIRA</t>
        </is>
      </c>
      <c r="K216" t="inlineStr">
        <is>
          <t>CONTRATO</t>
        </is>
      </c>
      <c r="L216" t="n">
        <v>211980.23</v>
      </c>
      <c r="M216">
        <f>DATE(YEAR(G216),MONTH(G216),1)</f>
        <v/>
      </c>
      <c r="N216">
        <f>IF(G216&gt;$L$3,"Futuro","Atraso")</f>
        <v/>
      </c>
      <c r="O216">
        <f>12*(YEAR(G216)-YEAR($L$3))+(MONTH(G216)-MONTH($L$3))</f>
        <v/>
      </c>
      <c r="P216">
        <f>IF(N216="Atraso",L216,L216/(1+$L$2)^O216)</f>
        <v/>
      </c>
      <c r="Q216">
        <f>IF(N216="Atraso",$L$3-G216,0)</f>
        <v/>
      </c>
      <c r="R216">
        <f>IF(Q216&lt;=15,"Até 15",IF(Q216&lt;=30,"Entre 15 e 30",IF(Q216&lt;=60,"Entre 30 e 60",IF(Q216&lt;=90,"Entre 60 e 90",IF(Q216&lt;=120,"Entre 90 e 120",IF(Q216&lt;=150,"Entre 120 e 150",IF(Q216&lt;=180,"Entre 150 e 180","Superior a 180")))))))</f>
        <v/>
      </c>
      <c r="S216">
        <f>IF(N216="Atraso",IF(Q216&lt;=30,INFORME_MENSAL!$A$12,IF(Q216&lt;=60,INFORME_MENSAL!$A$13,IF(Q216&lt;=90,INFORME_MENSAL!$A$14,IF(Q216&lt;=120,INFORME_MENSAL!$A$15,IF(Q216&lt;=150,INFORME_MENSAL!$A$16,IF(Q216&lt;=180,INFORME_MENSAL!$A$17,IF(Q216&lt;=360,INFORME_MENSAL!$A$18,IF(Q216&gt;360,INFORME_MENSAL!$A$19)))))))),"")</f>
        <v/>
      </c>
    </row>
    <row r="217">
      <c r="A217" t="inlineStr">
        <is>
          <t>115BOSQUE DAS CEREJEIRAS</t>
        </is>
      </c>
      <c r="B217" t="inlineStr">
        <is>
          <t>GRAZIELLE RIBEIRO DO VALE</t>
        </is>
      </c>
      <c r="C217" t="n">
        <v>1</v>
      </c>
      <c r="D217" t="inlineStr">
        <is>
          <t>INCC-FGV</t>
        </is>
      </c>
      <c r="E217" t="n">
        <v>0</v>
      </c>
      <c r="F217" t="inlineStr">
        <is>
          <t>MENSAL</t>
        </is>
      </c>
      <c r="G217" s="140" t="n">
        <v>45412</v>
      </c>
      <c r="H217" t="n">
        <v>45412</v>
      </c>
      <c r="I217" s="334" t="inlineStr">
        <is>
          <t>001/001</t>
        </is>
      </c>
      <c r="J217" t="inlineStr">
        <is>
          <t>CARTEIRA</t>
        </is>
      </c>
      <c r="K217" t="inlineStr">
        <is>
          <t>CONTRATO</t>
        </is>
      </c>
      <c r="L217" t="n">
        <v>262571.53</v>
      </c>
      <c r="M217">
        <f>DATE(YEAR(G217),MONTH(G217),1)</f>
        <v/>
      </c>
      <c r="N217">
        <f>IF(G217&gt;$L$3,"Futuro","Atraso")</f>
        <v/>
      </c>
      <c r="O217">
        <f>12*(YEAR(G217)-YEAR($L$3))+(MONTH(G217)-MONTH($L$3))</f>
        <v/>
      </c>
      <c r="P217">
        <f>IF(N217="Atraso",L217,L217/(1+$L$2)^O217)</f>
        <v/>
      </c>
      <c r="Q217">
        <f>IF(N217="Atraso",$L$3-G217,0)</f>
        <v/>
      </c>
      <c r="R217">
        <f>IF(Q217&lt;=15,"Até 15",IF(Q217&lt;=30,"Entre 15 e 30",IF(Q217&lt;=60,"Entre 30 e 60",IF(Q217&lt;=90,"Entre 60 e 90",IF(Q217&lt;=120,"Entre 90 e 120",IF(Q217&lt;=150,"Entre 120 e 150",IF(Q217&lt;=180,"Entre 150 e 180","Superior a 180")))))))</f>
        <v/>
      </c>
      <c r="S217">
        <f>IF(N217="Atraso",IF(Q217&lt;=30,INFORME_MENSAL!$A$12,IF(Q217&lt;=60,INFORME_MENSAL!$A$13,IF(Q217&lt;=90,INFORME_MENSAL!$A$14,IF(Q217&lt;=120,INFORME_MENSAL!$A$15,IF(Q217&lt;=150,INFORME_MENSAL!$A$16,IF(Q217&lt;=180,INFORME_MENSAL!$A$17,IF(Q217&lt;=360,INFORME_MENSAL!$A$18,IF(Q217&gt;360,INFORME_MENSAL!$A$19)))))))),"")</f>
        <v/>
      </c>
    </row>
    <row r="218">
      <c r="A218" t="inlineStr">
        <is>
          <t>136BOSQUE DAS CEREJEIRAS</t>
        </is>
      </c>
      <c r="B218" t="inlineStr">
        <is>
          <t>SANDRA APARECIDA SAMPAIO REIS</t>
        </is>
      </c>
      <c r="C218" t="n">
        <v>1</v>
      </c>
      <c r="D218" t="inlineStr">
        <is>
          <t>INCC-FGV</t>
        </is>
      </c>
      <c r="E218" t="n">
        <v>0</v>
      </c>
      <c r="F218" t="inlineStr">
        <is>
          <t>MENSAL</t>
        </is>
      </c>
      <c r="G218" s="140" t="n">
        <v>45412</v>
      </c>
      <c r="H218" t="n">
        <v>45412</v>
      </c>
      <c r="I218" s="334" t="inlineStr">
        <is>
          <t>001/001</t>
        </is>
      </c>
      <c r="J218" t="inlineStr">
        <is>
          <t>CARTEIRA</t>
        </is>
      </c>
      <c r="K218" t="inlineStr">
        <is>
          <t>CONTRATO</t>
        </is>
      </c>
      <c r="L218" t="n">
        <v>206209.65</v>
      </c>
      <c r="M218">
        <f>DATE(YEAR(G218),MONTH(G218),1)</f>
        <v/>
      </c>
      <c r="N218">
        <f>IF(G218&gt;$L$3,"Futuro","Atraso")</f>
        <v/>
      </c>
      <c r="O218">
        <f>12*(YEAR(G218)-YEAR($L$3))+(MONTH(G218)-MONTH($L$3))</f>
        <v/>
      </c>
      <c r="P218">
        <f>IF(N218="Atraso",L218,L218/(1+$L$2)^O218)</f>
        <v/>
      </c>
      <c r="Q218">
        <f>IF(N218="Atraso",$L$3-G218,0)</f>
        <v/>
      </c>
      <c r="R218">
        <f>IF(Q218&lt;=15,"Até 15",IF(Q218&lt;=30,"Entre 15 e 30",IF(Q218&lt;=60,"Entre 30 e 60",IF(Q218&lt;=90,"Entre 60 e 90",IF(Q218&lt;=120,"Entre 90 e 120",IF(Q218&lt;=150,"Entre 120 e 150",IF(Q218&lt;=180,"Entre 150 e 180","Superior a 180")))))))</f>
        <v/>
      </c>
      <c r="S218">
        <f>IF(N218="Atraso",IF(Q218&lt;=30,INFORME_MENSAL!$A$12,IF(Q218&lt;=60,INFORME_MENSAL!$A$13,IF(Q218&lt;=90,INFORME_MENSAL!$A$14,IF(Q218&lt;=120,INFORME_MENSAL!$A$15,IF(Q218&lt;=150,INFORME_MENSAL!$A$16,IF(Q218&lt;=180,INFORME_MENSAL!$A$17,IF(Q218&lt;=360,INFORME_MENSAL!$A$18,IF(Q218&gt;360,INFORME_MENSAL!$A$19)))))))),"")</f>
        <v/>
      </c>
    </row>
    <row r="219">
      <c r="A219" t="inlineStr">
        <is>
          <t>154BOSQUE DAS CEREJEIRAS</t>
        </is>
      </c>
      <c r="B219" t="inlineStr">
        <is>
          <t>VITOR RENATO SOUSA LINS</t>
        </is>
      </c>
      <c r="C219" t="n">
        <v>1</v>
      </c>
      <c r="D219" t="inlineStr">
        <is>
          <t>INCC-FGV</t>
        </is>
      </c>
      <c r="E219" t="n">
        <v>0</v>
      </c>
      <c r="F219" t="inlineStr">
        <is>
          <t>MENSAL</t>
        </is>
      </c>
      <c r="G219" s="140" t="n">
        <v>45412</v>
      </c>
      <c r="H219" t="n">
        <v>45412</v>
      </c>
      <c r="I219" s="334" t="inlineStr">
        <is>
          <t>001/001</t>
        </is>
      </c>
      <c r="J219" t="inlineStr">
        <is>
          <t>CARTEIRA</t>
        </is>
      </c>
      <c r="K219" t="inlineStr">
        <is>
          <t>CONTRATO</t>
        </is>
      </c>
      <c r="L219" t="n">
        <v>228521.59</v>
      </c>
      <c r="M219">
        <f>DATE(YEAR(G219),MONTH(G219),1)</f>
        <v/>
      </c>
      <c r="N219">
        <f>IF(G219&gt;$L$3,"Futuro","Atraso")</f>
        <v/>
      </c>
      <c r="O219">
        <f>12*(YEAR(G219)-YEAR($L$3))+(MONTH(G219)-MONTH($L$3))</f>
        <v/>
      </c>
      <c r="P219">
        <f>IF(N219="Atraso",L219,L219/(1+$L$2)^O219)</f>
        <v/>
      </c>
      <c r="Q219">
        <f>IF(N219="Atraso",$L$3-G219,0)</f>
        <v/>
      </c>
      <c r="R219">
        <f>IF(Q219&lt;=15,"Até 15",IF(Q219&lt;=30,"Entre 15 e 30",IF(Q219&lt;=60,"Entre 30 e 60",IF(Q219&lt;=90,"Entre 60 e 90",IF(Q219&lt;=120,"Entre 90 e 120",IF(Q219&lt;=150,"Entre 120 e 150",IF(Q219&lt;=180,"Entre 150 e 180","Superior a 180")))))))</f>
        <v/>
      </c>
      <c r="S219">
        <f>IF(N219="Atraso",IF(Q219&lt;=30,INFORME_MENSAL!$A$12,IF(Q219&lt;=60,INFORME_MENSAL!$A$13,IF(Q219&lt;=90,INFORME_MENSAL!$A$14,IF(Q219&lt;=120,INFORME_MENSAL!$A$15,IF(Q219&lt;=150,INFORME_MENSAL!$A$16,IF(Q219&lt;=180,INFORME_MENSAL!$A$17,IF(Q219&lt;=360,INFORME_MENSAL!$A$18,IF(Q219&gt;360,INFORME_MENSAL!$A$19)))))))),"")</f>
        <v/>
      </c>
    </row>
    <row r="220">
      <c r="A220" t="inlineStr">
        <is>
          <t>154BOSQUE DAS CEREJEIRAS</t>
        </is>
      </c>
      <c r="B220" t="inlineStr">
        <is>
          <t>VITOR RENATO SOUSA LINS</t>
        </is>
      </c>
      <c r="C220" t="n">
        <v>1</v>
      </c>
      <c r="D220" t="inlineStr">
        <is>
          <t>INCC-FGV</t>
        </is>
      </c>
      <c r="E220" t="n">
        <v>0</v>
      </c>
      <c r="F220" t="inlineStr">
        <is>
          <t>MENSAL</t>
        </is>
      </c>
      <c r="G220" s="140" t="n">
        <v>45412</v>
      </c>
      <c r="H220" t="n">
        <v>45412</v>
      </c>
      <c r="I220" s="334" t="inlineStr">
        <is>
          <t>001/001</t>
        </is>
      </c>
      <c r="J220" t="inlineStr">
        <is>
          <t>CARTEIRA</t>
        </is>
      </c>
      <c r="K220" t="inlineStr">
        <is>
          <t>CONTRATO</t>
        </is>
      </c>
      <c r="L220" t="n">
        <v>20464.62</v>
      </c>
      <c r="M220">
        <f>DATE(YEAR(G220),MONTH(G220),1)</f>
        <v/>
      </c>
      <c r="N220">
        <f>IF(G220&gt;$L$3,"Futuro","Atraso")</f>
        <v/>
      </c>
      <c r="O220">
        <f>12*(YEAR(G220)-YEAR($L$3))+(MONTH(G220)-MONTH($L$3))</f>
        <v/>
      </c>
      <c r="P220">
        <f>IF(N220="Atraso",L220,L220/(1+$L$2)^O220)</f>
        <v/>
      </c>
      <c r="Q220">
        <f>IF(N220="Atraso",$L$3-G220,0)</f>
        <v/>
      </c>
      <c r="R220">
        <f>IF(Q220&lt;=15,"Até 15",IF(Q220&lt;=30,"Entre 15 e 30",IF(Q220&lt;=60,"Entre 30 e 60",IF(Q220&lt;=90,"Entre 60 e 90",IF(Q220&lt;=120,"Entre 90 e 120",IF(Q220&lt;=150,"Entre 120 e 150",IF(Q220&lt;=180,"Entre 150 e 180","Superior a 180")))))))</f>
        <v/>
      </c>
      <c r="S220">
        <f>IF(N220="Atraso",IF(Q220&lt;=30,INFORME_MENSAL!$A$12,IF(Q220&lt;=60,INFORME_MENSAL!$A$13,IF(Q220&lt;=90,INFORME_MENSAL!$A$14,IF(Q220&lt;=120,INFORME_MENSAL!$A$15,IF(Q220&lt;=150,INFORME_MENSAL!$A$16,IF(Q220&lt;=180,INFORME_MENSAL!$A$17,IF(Q220&lt;=360,INFORME_MENSAL!$A$18,IF(Q220&gt;360,INFORME_MENSAL!$A$19)))))))),"")</f>
        <v/>
      </c>
    </row>
    <row r="221">
      <c r="A221" t="inlineStr">
        <is>
          <t>145BOSQUE DAS CEREJEIRAS</t>
        </is>
      </c>
      <c r="B221" t="inlineStr">
        <is>
          <t>FRANCISCO XAVIER FILHO</t>
        </is>
      </c>
      <c r="C221" t="n">
        <v>1</v>
      </c>
      <c r="D221" t="inlineStr">
        <is>
          <t>INCC-FGV</t>
        </is>
      </c>
      <c r="E221" t="n">
        <v>0</v>
      </c>
      <c r="F221" t="inlineStr">
        <is>
          <t>MENSAL</t>
        </is>
      </c>
      <c r="G221" s="140" t="n">
        <v>45412</v>
      </c>
      <c r="H221" t="n">
        <v>45412</v>
      </c>
      <c r="I221" s="334" t="inlineStr">
        <is>
          <t>001/001</t>
        </is>
      </c>
      <c r="J221" t="inlineStr">
        <is>
          <t>CARTEIRA</t>
        </is>
      </c>
      <c r="K221" t="inlineStr">
        <is>
          <t>CONTRATO</t>
        </is>
      </c>
      <c r="L221" t="n">
        <v>268540.34</v>
      </c>
      <c r="M221">
        <f>DATE(YEAR(G221),MONTH(G221),1)</f>
        <v/>
      </c>
      <c r="N221">
        <f>IF(G221&gt;$L$3,"Futuro","Atraso")</f>
        <v/>
      </c>
      <c r="O221">
        <f>12*(YEAR(G221)-YEAR($L$3))+(MONTH(G221)-MONTH($L$3))</f>
        <v/>
      </c>
      <c r="P221">
        <f>IF(N221="Atraso",L221,L221/(1+$L$2)^O221)</f>
        <v/>
      </c>
      <c r="Q221">
        <f>IF(N221="Atraso",$L$3-G221,0)</f>
        <v/>
      </c>
      <c r="R221">
        <f>IF(Q221&lt;=15,"Até 15",IF(Q221&lt;=30,"Entre 15 e 30",IF(Q221&lt;=60,"Entre 30 e 60",IF(Q221&lt;=90,"Entre 60 e 90",IF(Q221&lt;=120,"Entre 90 e 120",IF(Q221&lt;=150,"Entre 120 e 150",IF(Q221&lt;=180,"Entre 150 e 180","Superior a 180")))))))</f>
        <v/>
      </c>
      <c r="S221">
        <f>IF(N221="Atraso",IF(Q221&lt;=30,INFORME_MENSAL!$A$12,IF(Q221&lt;=60,INFORME_MENSAL!$A$13,IF(Q221&lt;=90,INFORME_MENSAL!$A$14,IF(Q221&lt;=120,INFORME_MENSAL!$A$15,IF(Q221&lt;=150,INFORME_MENSAL!$A$16,IF(Q221&lt;=180,INFORME_MENSAL!$A$17,IF(Q221&lt;=360,INFORME_MENSAL!$A$18,IF(Q221&gt;360,INFORME_MENSAL!$A$19)))))))),"")</f>
        <v/>
      </c>
    </row>
    <row r="222">
      <c r="A222" t="inlineStr">
        <is>
          <t>134BOSQUE DAS CEREJEIRAS</t>
        </is>
      </c>
      <c r="B222" t="inlineStr">
        <is>
          <t>LETICIA DE SOUZA CUNTIERI DE OLIVEIRA</t>
        </is>
      </c>
      <c r="C222" t="n">
        <v>1</v>
      </c>
      <c r="D222" t="inlineStr">
        <is>
          <t>INCC-FGV</t>
        </is>
      </c>
      <c r="E222" t="n">
        <v>0</v>
      </c>
      <c r="F222" t="inlineStr">
        <is>
          <t>MENSAL</t>
        </is>
      </c>
      <c r="G222" s="140" t="n">
        <v>45412</v>
      </c>
      <c r="H222" t="n">
        <v>45412</v>
      </c>
      <c r="I222" s="334" t="inlineStr">
        <is>
          <t>001/001</t>
        </is>
      </c>
      <c r="J222" t="inlineStr">
        <is>
          <t>CARTEIRA</t>
        </is>
      </c>
      <c r="K222" t="inlineStr">
        <is>
          <t>CONTRATO</t>
        </is>
      </c>
      <c r="L222" t="n">
        <v>257233.44</v>
      </c>
      <c r="M222">
        <f>DATE(YEAR(G222),MONTH(G222),1)</f>
        <v/>
      </c>
      <c r="N222">
        <f>IF(G222&gt;$L$3,"Futuro","Atraso")</f>
        <v/>
      </c>
      <c r="O222">
        <f>12*(YEAR(G222)-YEAR($L$3))+(MONTH(G222)-MONTH($L$3))</f>
        <v/>
      </c>
      <c r="P222">
        <f>IF(N222="Atraso",L222,L222/(1+$L$2)^O222)</f>
        <v/>
      </c>
      <c r="Q222">
        <f>IF(N222="Atraso",$L$3-G222,0)</f>
        <v/>
      </c>
      <c r="R222">
        <f>IF(Q222&lt;=15,"Até 15",IF(Q222&lt;=30,"Entre 15 e 30",IF(Q222&lt;=60,"Entre 30 e 60",IF(Q222&lt;=90,"Entre 60 e 90",IF(Q222&lt;=120,"Entre 90 e 120",IF(Q222&lt;=150,"Entre 120 e 150",IF(Q222&lt;=180,"Entre 150 e 180","Superior a 180")))))))</f>
        <v/>
      </c>
      <c r="S222">
        <f>IF(N222="Atraso",IF(Q222&lt;=30,INFORME_MENSAL!$A$12,IF(Q222&lt;=60,INFORME_MENSAL!$A$13,IF(Q222&lt;=90,INFORME_MENSAL!$A$14,IF(Q222&lt;=120,INFORME_MENSAL!$A$15,IF(Q222&lt;=150,INFORME_MENSAL!$A$16,IF(Q222&lt;=180,INFORME_MENSAL!$A$17,IF(Q222&lt;=360,INFORME_MENSAL!$A$18,IF(Q222&gt;360,INFORME_MENSAL!$A$19)))))))),"")</f>
        <v/>
      </c>
    </row>
    <row r="223">
      <c r="A223" t="inlineStr">
        <is>
          <t>155BOSQUE DAS CEREJEIRAS</t>
        </is>
      </c>
      <c r="B223" t="inlineStr">
        <is>
          <t>VANESSA DE ARAUJO GRAMACHO DA SILVA</t>
        </is>
      </c>
      <c r="C223" t="n">
        <v>1</v>
      </c>
      <c r="D223" t="inlineStr">
        <is>
          <t>INCC-FGV</t>
        </is>
      </c>
      <c r="E223" t="n">
        <v>0</v>
      </c>
      <c r="F223" t="inlineStr">
        <is>
          <t>MENSAL</t>
        </is>
      </c>
      <c r="G223" s="140" t="n">
        <v>45412</v>
      </c>
      <c r="H223" t="n">
        <v>45412</v>
      </c>
      <c r="I223" s="334" t="inlineStr">
        <is>
          <t>001/001</t>
        </is>
      </c>
      <c r="J223" t="inlineStr">
        <is>
          <t>CARTEIRA</t>
        </is>
      </c>
      <c r="K223" t="inlineStr">
        <is>
          <t>CONTRATO</t>
        </is>
      </c>
      <c r="L223" t="n">
        <v>288978.36</v>
      </c>
      <c r="M223">
        <f>DATE(YEAR(G223),MONTH(G223),1)</f>
        <v/>
      </c>
      <c r="N223">
        <f>IF(G223&gt;$L$3,"Futuro","Atraso")</f>
        <v/>
      </c>
      <c r="O223">
        <f>12*(YEAR(G223)-YEAR($L$3))+(MONTH(G223)-MONTH($L$3))</f>
        <v/>
      </c>
      <c r="P223">
        <f>IF(N223="Atraso",L223,L223/(1+$L$2)^O223)</f>
        <v/>
      </c>
      <c r="Q223">
        <f>IF(N223="Atraso",$L$3-G223,0)</f>
        <v/>
      </c>
      <c r="R223">
        <f>IF(Q223&lt;=15,"Até 15",IF(Q223&lt;=30,"Entre 15 e 30",IF(Q223&lt;=60,"Entre 30 e 60",IF(Q223&lt;=90,"Entre 60 e 90",IF(Q223&lt;=120,"Entre 90 e 120",IF(Q223&lt;=150,"Entre 120 e 150",IF(Q223&lt;=180,"Entre 150 e 180","Superior a 180")))))))</f>
        <v/>
      </c>
      <c r="S223">
        <f>IF(N223="Atraso",IF(Q223&lt;=30,INFORME_MENSAL!$A$12,IF(Q223&lt;=60,INFORME_MENSAL!$A$13,IF(Q223&lt;=90,INFORME_MENSAL!$A$14,IF(Q223&lt;=120,INFORME_MENSAL!$A$15,IF(Q223&lt;=150,INFORME_MENSAL!$A$16,IF(Q223&lt;=180,INFORME_MENSAL!$A$17,IF(Q223&lt;=360,INFORME_MENSAL!$A$18,IF(Q223&gt;360,INFORME_MENSAL!$A$19)))))))),"")</f>
        <v/>
      </c>
    </row>
    <row r="224">
      <c r="A224" t="inlineStr">
        <is>
          <t>73BOSQUE DAS CEREJEIRAS</t>
        </is>
      </c>
      <c r="B224" t="inlineStr">
        <is>
          <t>VITORIA GARCIA FAGUNDES</t>
        </is>
      </c>
      <c r="C224" t="n">
        <v>1</v>
      </c>
      <c r="D224" t="inlineStr">
        <is>
          <t>INCC-FGV</t>
        </is>
      </c>
      <c r="E224" t="n">
        <v>0</v>
      </c>
      <c r="F224" t="inlineStr">
        <is>
          <t>MENSAL</t>
        </is>
      </c>
      <c r="G224" s="140" t="n">
        <v>45412</v>
      </c>
      <c r="H224" t="n">
        <v>45412</v>
      </c>
      <c r="I224" s="334" t="inlineStr">
        <is>
          <t>001/001</t>
        </is>
      </c>
      <c r="J224" t="inlineStr">
        <is>
          <t>CARTEIRA</t>
        </is>
      </c>
      <c r="K224" t="inlineStr">
        <is>
          <t>CONTRATO</t>
        </is>
      </c>
      <c r="L224" t="n">
        <v>130355.58</v>
      </c>
      <c r="M224">
        <f>DATE(YEAR(G224),MONTH(G224),1)</f>
        <v/>
      </c>
      <c r="N224">
        <f>IF(G224&gt;$L$3,"Futuro","Atraso")</f>
        <v/>
      </c>
      <c r="O224">
        <f>12*(YEAR(G224)-YEAR($L$3))+(MONTH(G224)-MONTH($L$3))</f>
        <v/>
      </c>
      <c r="P224">
        <f>IF(N224="Atraso",L224,L224/(1+$L$2)^O224)</f>
        <v/>
      </c>
      <c r="Q224">
        <f>IF(N224="Atraso",$L$3-G224,0)</f>
        <v/>
      </c>
      <c r="R224">
        <f>IF(Q224&lt;=15,"Até 15",IF(Q224&lt;=30,"Entre 15 e 30",IF(Q224&lt;=60,"Entre 30 e 60",IF(Q224&lt;=90,"Entre 60 e 90",IF(Q224&lt;=120,"Entre 90 e 120",IF(Q224&lt;=150,"Entre 120 e 150",IF(Q224&lt;=180,"Entre 150 e 180","Superior a 180")))))))</f>
        <v/>
      </c>
      <c r="S224">
        <f>IF(N224="Atraso",IF(Q224&lt;=30,INFORME_MENSAL!$A$12,IF(Q224&lt;=60,INFORME_MENSAL!$A$13,IF(Q224&lt;=90,INFORME_MENSAL!$A$14,IF(Q224&lt;=120,INFORME_MENSAL!$A$15,IF(Q224&lt;=150,INFORME_MENSAL!$A$16,IF(Q224&lt;=180,INFORME_MENSAL!$A$17,IF(Q224&lt;=360,INFORME_MENSAL!$A$18,IF(Q224&gt;360,INFORME_MENSAL!$A$19)))))))),"")</f>
        <v/>
      </c>
    </row>
    <row r="225">
      <c r="A225" t="inlineStr">
        <is>
          <t>65BOSQUE DAS CEREJEIRAS</t>
        </is>
      </c>
      <c r="B225" t="inlineStr">
        <is>
          <t>FELIPE CLEMENTE DOS SANTOS</t>
        </is>
      </c>
      <c r="C225" t="n">
        <v>1</v>
      </c>
      <c r="D225" t="inlineStr">
        <is>
          <t>INCC-FGV</t>
        </is>
      </c>
      <c r="E225" t="n">
        <v>0</v>
      </c>
      <c r="F225" t="inlineStr">
        <is>
          <t>MENSAL</t>
        </is>
      </c>
      <c r="G225" s="140" t="n">
        <v>45412</v>
      </c>
      <c r="H225" t="n">
        <v>45412</v>
      </c>
      <c r="I225" s="334" t="inlineStr">
        <is>
          <t>001/001</t>
        </is>
      </c>
      <c r="J225" t="inlineStr">
        <is>
          <t>CARTEIRA</t>
        </is>
      </c>
      <c r="K225" t="inlineStr">
        <is>
          <t>CONTRATO</t>
        </is>
      </c>
      <c r="L225" t="n">
        <v>251491.58</v>
      </c>
      <c r="M225">
        <f>DATE(YEAR(G225),MONTH(G225),1)</f>
        <v/>
      </c>
      <c r="N225">
        <f>IF(G225&gt;$L$3,"Futuro","Atraso")</f>
        <v/>
      </c>
      <c r="O225">
        <f>12*(YEAR(G225)-YEAR($L$3))+(MONTH(G225)-MONTH($L$3))</f>
        <v/>
      </c>
      <c r="P225">
        <f>IF(N225="Atraso",L225,L225/(1+$L$2)^O225)</f>
        <v/>
      </c>
      <c r="Q225">
        <f>IF(N225="Atraso",$L$3-G225,0)</f>
        <v/>
      </c>
      <c r="R225">
        <f>IF(Q225&lt;=15,"Até 15",IF(Q225&lt;=30,"Entre 15 e 30",IF(Q225&lt;=60,"Entre 30 e 60",IF(Q225&lt;=90,"Entre 60 e 90",IF(Q225&lt;=120,"Entre 90 e 120",IF(Q225&lt;=150,"Entre 120 e 150",IF(Q225&lt;=180,"Entre 150 e 180","Superior a 180")))))))</f>
        <v/>
      </c>
      <c r="S225">
        <f>IF(N225="Atraso",IF(Q225&lt;=30,INFORME_MENSAL!$A$12,IF(Q225&lt;=60,INFORME_MENSAL!$A$13,IF(Q225&lt;=90,INFORME_MENSAL!$A$14,IF(Q225&lt;=120,INFORME_MENSAL!$A$15,IF(Q225&lt;=150,INFORME_MENSAL!$A$16,IF(Q225&lt;=180,INFORME_MENSAL!$A$17,IF(Q225&lt;=360,INFORME_MENSAL!$A$18,IF(Q225&gt;360,INFORME_MENSAL!$A$19)))))))),"")</f>
        <v/>
      </c>
    </row>
    <row r="226">
      <c r="A226" t="inlineStr">
        <is>
          <t>56BOSQUE DAS CEREJEIRAS</t>
        </is>
      </c>
      <c r="B226" t="inlineStr">
        <is>
          <t>CLEBER HENRIQUE FAGUNDES DE SOUZA</t>
        </is>
      </c>
      <c r="C226" t="n">
        <v>1</v>
      </c>
      <c r="D226" t="inlineStr">
        <is>
          <t>INCC-FGV</t>
        </is>
      </c>
      <c r="E226" t="n">
        <v>0</v>
      </c>
      <c r="F226" t="inlineStr">
        <is>
          <t>MENSAL</t>
        </is>
      </c>
      <c r="G226" s="140" t="n">
        <v>45412</v>
      </c>
      <c r="H226" t="n">
        <v>45412</v>
      </c>
      <c r="I226" s="334" t="inlineStr">
        <is>
          <t>001/001</t>
        </is>
      </c>
      <c r="J226" t="inlineStr">
        <is>
          <t>CARTEIRA</t>
        </is>
      </c>
      <c r="K226" t="inlineStr">
        <is>
          <t>CONTRATO</t>
        </is>
      </c>
      <c r="L226" t="n">
        <v>187015.44</v>
      </c>
      <c r="M226">
        <f>DATE(YEAR(G226),MONTH(G226),1)</f>
        <v/>
      </c>
      <c r="N226">
        <f>IF(G226&gt;$L$3,"Futuro","Atraso")</f>
        <v/>
      </c>
      <c r="O226">
        <f>12*(YEAR(G226)-YEAR($L$3))+(MONTH(G226)-MONTH($L$3))</f>
        <v/>
      </c>
      <c r="P226">
        <f>IF(N226="Atraso",L226,L226/(1+$L$2)^O226)</f>
        <v/>
      </c>
      <c r="Q226">
        <f>IF(N226="Atraso",$L$3-G226,0)</f>
        <v/>
      </c>
      <c r="R226">
        <f>IF(Q226&lt;=15,"Até 15",IF(Q226&lt;=30,"Entre 15 e 30",IF(Q226&lt;=60,"Entre 30 e 60",IF(Q226&lt;=90,"Entre 60 e 90",IF(Q226&lt;=120,"Entre 90 e 120",IF(Q226&lt;=150,"Entre 120 e 150",IF(Q226&lt;=180,"Entre 150 e 180","Superior a 180")))))))</f>
        <v/>
      </c>
      <c r="S226">
        <f>IF(N226="Atraso",IF(Q226&lt;=30,INFORME_MENSAL!$A$12,IF(Q226&lt;=60,INFORME_MENSAL!$A$13,IF(Q226&lt;=90,INFORME_MENSAL!$A$14,IF(Q226&lt;=120,INFORME_MENSAL!$A$15,IF(Q226&lt;=150,INFORME_MENSAL!$A$16,IF(Q226&lt;=180,INFORME_MENSAL!$A$17,IF(Q226&lt;=360,INFORME_MENSAL!$A$18,IF(Q226&gt;360,INFORME_MENSAL!$A$19)))))))),"")</f>
        <v/>
      </c>
    </row>
    <row r="227">
      <c r="A227" t="inlineStr">
        <is>
          <t>56BOSQUE DAS CEREJEIRAS</t>
        </is>
      </c>
      <c r="B227" t="inlineStr">
        <is>
          <t>CLEBER HENRIQUE FAGUNDES DE SOUZA</t>
        </is>
      </c>
      <c r="C227" t="n">
        <v>1</v>
      </c>
      <c r="D227" t="inlineStr">
        <is>
          <t>INCC-FGV</t>
        </is>
      </c>
      <c r="E227" t="n">
        <v>0</v>
      </c>
      <c r="F227" t="inlineStr">
        <is>
          <t>MENSAL</t>
        </is>
      </c>
      <c r="G227" s="140" t="n">
        <v>45412</v>
      </c>
      <c r="H227" t="n">
        <v>45412</v>
      </c>
      <c r="I227" s="334" t="inlineStr">
        <is>
          <t>001/001</t>
        </is>
      </c>
      <c r="J227" t="inlineStr">
        <is>
          <t>CARTEIRA</t>
        </is>
      </c>
      <c r="K227" t="inlineStr">
        <is>
          <t>CONTRATO</t>
        </is>
      </c>
      <c r="L227" t="n">
        <v>8575.17</v>
      </c>
      <c r="M227">
        <f>DATE(YEAR(G227),MONTH(G227),1)</f>
        <v/>
      </c>
      <c r="N227">
        <f>IF(G227&gt;$L$3,"Futuro","Atraso")</f>
        <v/>
      </c>
      <c r="O227">
        <f>12*(YEAR(G227)-YEAR($L$3))+(MONTH(G227)-MONTH($L$3))</f>
        <v/>
      </c>
      <c r="P227">
        <f>IF(N227="Atraso",L227,L227/(1+$L$2)^O227)</f>
        <v/>
      </c>
      <c r="Q227">
        <f>IF(N227="Atraso",$L$3-G227,0)</f>
        <v/>
      </c>
      <c r="R227">
        <f>IF(Q227&lt;=15,"Até 15",IF(Q227&lt;=30,"Entre 15 e 30",IF(Q227&lt;=60,"Entre 30 e 60",IF(Q227&lt;=90,"Entre 60 e 90",IF(Q227&lt;=120,"Entre 90 e 120",IF(Q227&lt;=150,"Entre 120 e 150",IF(Q227&lt;=180,"Entre 150 e 180","Superior a 180")))))))</f>
        <v/>
      </c>
      <c r="S227">
        <f>IF(N227="Atraso",IF(Q227&lt;=30,INFORME_MENSAL!$A$12,IF(Q227&lt;=60,INFORME_MENSAL!$A$13,IF(Q227&lt;=90,INFORME_MENSAL!$A$14,IF(Q227&lt;=120,INFORME_MENSAL!$A$15,IF(Q227&lt;=150,INFORME_MENSAL!$A$16,IF(Q227&lt;=180,INFORME_MENSAL!$A$17,IF(Q227&lt;=360,INFORME_MENSAL!$A$18,IF(Q227&gt;360,INFORME_MENSAL!$A$19)))))))),"")</f>
        <v/>
      </c>
    </row>
    <row r="228">
      <c r="A228" t="inlineStr">
        <is>
          <t>35BOSQUE DAS CEREJEIRAS</t>
        </is>
      </c>
      <c r="B228" t="inlineStr">
        <is>
          <t>QUELI CRISTINA ALVES LOPES</t>
        </is>
      </c>
      <c r="C228" t="n">
        <v>1</v>
      </c>
      <c r="D228" t="inlineStr">
        <is>
          <t>INCC-FGV</t>
        </is>
      </c>
      <c r="E228" t="n">
        <v>0</v>
      </c>
      <c r="F228" t="inlineStr">
        <is>
          <t>MENSAL</t>
        </is>
      </c>
      <c r="G228" s="140" t="n">
        <v>45412</v>
      </c>
      <c r="H228" t="n">
        <v>45412</v>
      </c>
      <c r="I228" s="334" t="inlineStr">
        <is>
          <t>001/001</t>
        </is>
      </c>
      <c r="J228" t="inlineStr">
        <is>
          <t>CARTEIRA</t>
        </is>
      </c>
      <c r="K228" t="inlineStr">
        <is>
          <t>CONTRATO</t>
        </is>
      </c>
      <c r="L228" t="n">
        <v>220845.35</v>
      </c>
      <c r="M228">
        <f>DATE(YEAR(G228),MONTH(G228),1)</f>
        <v/>
      </c>
      <c r="N228">
        <f>IF(G228&gt;$L$3,"Futuro","Atraso")</f>
        <v/>
      </c>
      <c r="O228">
        <f>12*(YEAR(G228)-YEAR($L$3))+(MONTH(G228)-MONTH($L$3))</f>
        <v/>
      </c>
      <c r="P228">
        <f>IF(N228="Atraso",L228,L228/(1+$L$2)^O228)</f>
        <v/>
      </c>
      <c r="Q228">
        <f>IF(N228="Atraso",$L$3-G228,0)</f>
        <v/>
      </c>
      <c r="R228">
        <f>IF(Q228&lt;=15,"Até 15",IF(Q228&lt;=30,"Entre 15 e 30",IF(Q228&lt;=60,"Entre 30 e 60",IF(Q228&lt;=90,"Entre 60 e 90",IF(Q228&lt;=120,"Entre 90 e 120",IF(Q228&lt;=150,"Entre 120 e 150",IF(Q228&lt;=180,"Entre 150 e 180","Superior a 180")))))))</f>
        <v/>
      </c>
      <c r="S228">
        <f>IF(N228="Atraso",IF(Q228&lt;=30,INFORME_MENSAL!$A$12,IF(Q228&lt;=60,INFORME_MENSAL!$A$13,IF(Q228&lt;=90,INFORME_MENSAL!$A$14,IF(Q228&lt;=120,INFORME_MENSAL!$A$15,IF(Q228&lt;=150,INFORME_MENSAL!$A$16,IF(Q228&lt;=180,INFORME_MENSAL!$A$17,IF(Q228&lt;=360,INFORME_MENSAL!$A$18,IF(Q228&gt;360,INFORME_MENSAL!$A$19)))))))),"")</f>
        <v/>
      </c>
    </row>
    <row r="229">
      <c r="A229" t="inlineStr">
        <is>
          <t>75BOSQUE DAS CEREJEIRAS</t>
        </is>
      </c>
      <c r="B229" t="inlineStr">
        <is>
          <t>EDIMILSON PAES LANDIM</t>
        </is>
      </c>
      <c r="C229" t="n">
        <v>1</v>
      </c>
      <c r="D229" t="inlineStr">
        <is>
          <t>INCC-FGV</t>
        </is>
      </c>
      <c r="E229" t="n">
        <v>0</v>
      </c>
      <c r="F229" t="inlineStr">
        <is>
          <t>MENSAL</t>
        </is>
      </c>
      <c r="G229" s="140" t="n">
        <v>45412</v>
      </c>
      <c r="H229" t="n">
        <v>45412</v>
      </c>
      <c r="I229" s="334" t="inlineStr">
        <is>
          <t>001/001</t>
        </is>
      </c>
      <c r="J229" t="inlineStr">
        <is>
          <t>CARTEIRA</t>
        </is>
      </c>
      <c r="K229" t="inlineStr">
        <is>
          <t>CONTRATO</t>
        </is>
      </c>
      <c r="L229" t="n">
        <v>225733.08</v>
      </c>
      <c r="M229">
        <f>DATE(YEAR(G229),MONTH(G229),1)</f>
        <v/>
      </c>
      <c r="N229">
        <f>IF(G229&gt;$L$3,"Futuro","Atraso")</f>
        <v/>
      </c>
      <c r="O229">
        <f>12*(YEAR(G229)-YEAR($L$3))+(MONTH(G229)-MONTH($L$3))</f>
        <v/>
      </c>
      <c r="P229">
        <f>IF(N229="Atraso",L229,L229/(1+$L$2)^O229)</f>
        <v/>
      </c>
      <c r="Q229">
        <f>IF(N229="Atraso",$L$3-G229,0)</f>
        <v/>
      </c>
      <c r="R229">
        <f>IF(Q229&lt;=15,"Até 15",IF(Q229&lt;=30,"Entre 15 e 30",IF(Q229&lt;=60,"Entre 30 e 60",IF(Q229&lt;=90,"Entre 60 e 90",IF(Q229&lt;=120,"Entre 90 e 120",IF(Q229&lt;=150,"Entre 120 e 150",IF(Q229&lt;=180,"Entre 150 e 180","Superior a 180")))))))</f>
        <v/>
      </c>
      <c r="S229">
        <f>IF(N229="Atraso",IF(Q229&lt;=30,INFORME_MENSAL!$A$12,IF(Q229&lt;=60,INFORME_MENSAL!$A$13,IF(Q229&lt;=90,INFORME_MENSAL!$A$14,IF(Q229&lt;=120,INFORME_MENSAL!$A$15,IF(Q229&lt;=150,INFORME_MENSAL!$A$16,IF(Q229&lt;=180,INFORME_MENSAL!$A$17,IF(Q229&lt;=360,INFORME_MENSAL!$A$18,IF(Q229&gt;360,INFORME_MENSAL!$A$19)))))))),"")</f>
        <v/>
      </c>
    </row>
    <row r="230">
      <c r="A230" t="inlineStr">
        <is>
          <t>36BOSQUE DAS CEREJEIRAS</t>
        </is>
      </c>
      <c r="B230" t="inlineStr">
        <is>
          <t>EVANDRO GALVAO DIAS</t>
        </is>
      </c>
      <c r="C230" t="n">
        <v>1</v>
      </c>
      <c r="D230" t="inlineStr">
        <is>
          <t>INCC-FGV</t>
        </is>
      </c>
      <c r="E230" t="n">
        <v>0</v>
      </c>
      <c r="F230" t="inlineStr">
        <is>
          <t>MENSAL</t>
        </is>
      </c>
      <c r="G230" s="140" t="n">
        <v>45412</v>
      </c>
      <c r="H230" t="n">
        <v>45412</v>
      </c>
      <c r="I230" s="334" t="inlineStr">
        <is>
          <t>001/001</t>
        </is>
      </c>
      <c r="J230" t="inlineStr">
        <is>
          <t>CARTEIRA</t>
        </is>
      </c>
      <c r="K230" t="inlineStr">
        <is>
          <t>CONTRATO</t>
        </is>
      </c>
      <c r="L230" t="n">
        <v>185692.57</v>
      </c>
      <c r="M230">
        <f>DATE(YEAR(G230),MONTH(G230),1)</f>
        <v/>
      </c>
      <c r="N230">
        <f>IF(G230&gt;$L$3,"Futuro","Atraso")</f>
        <v/>
      </c>
      <c r="O230">
        <f>12*(YEAR(G230)-YEAR($L$3))+(MONTH(G230)-MONTH($L$3))</f>
        <v/>
      </c>
      <c r="P230">
        <f>IF(N230="Atraso",L230,L230/(1+$L$2)^O230)</f>
        <v/>
      </c>
      <c r="Q230">
        <f>IF(N230="Atraso",$L$3-G230,0)</f>
        <v/>
      </c>
      <c r="R230">
        <f>IF(Q230&lt;=15,"Até 15",IF(Q230&lt;=30,"Entre 15 e 30",IF(Q230&lt;=60,"Entre 30 e 60",IF(Q230&lt;=90,"Entre 60 e 90",IF(Q230&lt;=120,"Entre 90 e 120",IF(Q230&lt;=150,"Entre 120 e 150",IF(Q230&lt;=180,"Entre 150 e 180","Superior a 180")))))))</f>
        <v/>
      </c>
      <c r="S230">
        <f>IF(N230="Atraso",IF(Q230&lt;=30,INFORME_MENSAL!$A$12,IF(Q230&lt;=60,INFORME_MENSAL!$A$13,IF(Q230&lt;=90,INFORME_MENSAL!$A$14,IF(Q230&lt;=120,INFORME_MENSAL!$A$15,IF(Q230&lt;=150,INFORME_MENSAL!$A$16,IF(Q230&lt;=180,INFORME_MENSAL!$A$17,IF(Q230&lt;=360,INFORME_MENSAL!$A$18,IF(Q230&gt;360,INFORME_MENSAL!$A$19)))))))),"")</f>
        <v/>
      </c>
    </row>
    <row r="231">
      <c r="A231" t="inlineStr">
        <is>
          <t>36BOSQUE DAS CEREJEIRAS</t>
        </is>
      </c>
      <c r="B231" t="inlineStr">
        <is>
          <t>EVANDRO GALVAO DIAS</t>
        </is>
      </c>
      <c r="C231" t="n">
        <v>1</v>
      </c>
      <c r="D231" t="inlineStr">
        <is>
          <t>INCC-FGV</t>
        </is>
      </c>
      <c r="E231" t="n">
        <v>0</v>
      </c>
      <c r="F231" t="inlineStr">
        <is>
          <t>MENSAL</t>
        </is>
      </c>
      <c r="G231" s="140" t="n">
        <v>45412</v>
      </c>
      <c r="H231" t="n">
        <v>45412</v>
      </c>
      <c r="I231" s="334" t="inlineStr">
        <is>
          <t>001/001</t>
        </is>
      </c>
      <c r="J231" t="inlineStr">
        <is>
          <t>CARTEIRA</t>
        </is>
      </c>
      <c r="K231" t="inlineStr">
        <is>
          <t>CONTRATO</t>
        </is>
      </c>
      <c r="L231" t="n">
        <v>9844.27</v>
      </c>
      <c r="M231">
        <f>DATE(YEAR(G231),MONTH(G231),1)</f>
        <v/>
      </c>
      <c r="N231">
        <f>IF(G231&gt;$L$3,"Futuro","Atraso")</f>
        <v/>
      </c>
      <c r="O231">
        <f>12*(YEAR(G231)-YEAR($L$3))+(MONTH(G231)-MONTH($L$3))</f>
        <v/>
      </c>
      <c r="P231">
        <f>IF(N231="Atraso",L231,L231/(1+$L$2)^O231)</f>
        <v/>
      </c>
      <c r="Q231">
        <f>IF(N231="Atraso",$L$3-G231,0)</f>
        <v/>
      </c>
      <c r="R231">
        <f>IF(Q231&lt;=15,"Até 15",IF(Q231&lt;=30,"Entre 15 e 30",IF(Q231&lt;=60,"Entre 30 e 60",IF(Q231&lt;=90,"Entre 60 e 90",IF(Q231&lt;=120,"Entre 90 e 120",IF(Q231&lt;=150,"Entre 120 e 150",IF(Q231&lt;=180,"Entre 150 e 180","Superior a 180")))))))</f>
        <v/>
      </c>
      <c r="S231">
        <f>IF(N231="Atraso",IF(Q231&lt;=30,INFORME_MENSAL!$A$12,IF(Q231&lt;=60,INFORME_MENSAL!$A$13,IF(Q231&lt;=90,INFORME_MENSAL!$A$14,IF(Q231&lt;=120,INFORME_MENSAL!$A$15,IF(Q231&lt;=150,INFORME_MENSAL!$A$16,IF(Q231&lt;=180,INFORME_MENSAL!$A$17,IF(Q231&lt;=360,INFORME_MENSAL!$A$18,IF(Q231&gt;360,INFORME_MENSAL!$A$19)))))))),"")</f>
        <v/>
      </c>
    </row>
    <row r="232">
      <c r="A232" t="inlineStr">
        <is>
          <t>42BOSQUE DAS CEREJEIRAS</t>
        </is>
      </c>
      <c r="B232" t="inlineStr">
        <is>
          <t>FABIO CAMPOS DA SILVA</t>
        </is>
      </c>
      <c r="C232" t="n">
        <v>1</v>
      </c>
      <c r="D232" t="inlineStr">
        <is>
          <t>INCC-FGV</t>
        </is>
      </c>
      <c r="E232" t="n">
        <v>0</v>
      </c>
      <c r="F232" t="inlineStr">
        <is>
          <t>MENSAL</t>
        </is>
      </c>
      <c r="G232" s="140" t="n">
        <v>45412</v>
      </c>
      <c r="H232" t="n">
        <v>45412</v>
      </c>
      <c r="I232" s="334" t="inlineStr">
        <is>
          <t>001/001</t>
        </is>
      </c>
      <c r="J232" t="inlineStr">
        <is>
          <t>CARTEIRA</t>
        </is>
      </c>
      <c r="K232" t="inlineStr">
        <is>
          <t>CONTRATO</t>
        </is>
      </c>
      <c r="L232" t="n">
        <v>7768.82</v>
      </c>
      <c r="M232">
        <f>DATE(YEAR(G232),MONTH(G232),1)</f>
        <v/>
      </c>
      <c r="N232">
        <f>IF(G232&gt;$L$3,"Futuro","Atraso")</f>
        <v/>
      </c>
      <c r="O232">
        <f>12*(YEAR(G232)-YEAR($L$3))+(MONTH(G232)-MONTH($L$3))</f>
        <v/>
      </c>
      <c r="P232">
        <f>IF(N232="Atraso",L232,L232/(1+$L$2)^O232)</f>
        <v/>
      </c>
      <c r="Q232">
        <f>IF(N232="Atraso",$L$3-G232,0)</f>
        <v/>
      </c>
      <c r="R232">
        <f>IF(Q232&lt;=15,"Até 15",IF(Q232&lt;=30,"Entre 15 e 30",IF(Q232&lt;=60,"Entre 30 e 60",IF(Q232&lt;=90,"Entre 60 e 90",IF(Q232&lt;=120,"Entre 90 e 120",IF(Q232&lt;=150,"Entre 120 e 150",IF(Q232&lt;=180,"Entre 150 e 180","Superior a 180")))))))</f>
        <v/>
      </c>
      <c r="S232">
        <f>IF(N232="Atraso",IF(Q232&lt;=30,INFORME_MENSAL!$A$12,IF(Q232&lt;=60,INFORME_MENSAL!$A$13,IF(Q232&lt;=90,INFORME_MENSAL!$A$14,IF(Q232&lt;=120,INFORME_MENSAL!$A$15,IF(Q232&lt;=150,INFORME_MENSAL!$A$16,IF(Q232&lt;=180,INFORME_MENSAL!$A$17,IF(Q232&lt;=360,INFORME_MENSAL!$A$18,IF(Q232&gt;360,INFORME_MENSAL!$A$19)))))))),"")</f>
        <v/>
      </c>
    </row>
    <row r="233">
      <c r="A233" t="inlineStr">
        <is>
          <t>42BOSQUE DAS CEREJEIRAS</t>
        </is>
      </c>
      <c r="B233" t="inlineStr">
        <is>
          <t>FABIO CAMPOS DA SILVA</t>
        </is>
      </c>
      <c r="C233" t="n">
        <v>1</v>
      </c>
      <c r="D233" t="inlineStr">
        <is>
          <t>INCC-FGV</t>
        </is>
      </c>
      <c r="E233" t="n">
        <v>0</v>
      </c>
      <c r="F233" t="inlineStr">
        <is>
          <t>MENSAL</t>
        </is>
      </c>
      <c r="G233" s="140" t="n">
        <v>45412</v>
      </c>
      <c r="H233" t="n">
        <v>45412</v>
      </c>
      <c r="I233" s="334" t="inlineStr">
        <is>
          <t>001/001</t>
        </is>
      </c>
      <c r="J233" t="inlineStr">
        <is>
          <t>CARTEIRA</t>
        </is>
      </c>
      <c r="K233" t="inlineStr">
        <is>
          <t>CONTRATO</t>
        </is>
      </c>
      <c r="L233" t="n">
        <v>187534.48</v>
      </c>
      <c r="M233">
        <f>DATE(YEAR(G233),MONTH(G233),1)</f>
        <v/>
      </c>
      <c r="N233">
        <f>IF(G233&gt;$L$3,"Futuro","Atraso")</f>
        <v/>
      </c>
      <c r="O233">
        <f>12*(YEAR(G233)-YEAR($L$3))+(MONTH(G233)-MONTH($L$3))</f>
        <v/>
      </c>
      <c r="P233">
        <f>IF(N233="Atraso",L233,L233/(1+$L$2)^O233)</f>
        <v/>
      </c>
      <c r="Q233">
        <f>IF(N233="Atraso",$L$3-G233,0)</f>
        <v/>
      </c>
      <c r="R233">
        <f>IF(Q233&lt;=15,"Até 15",IF(Q233&lt;=30,"Entre 15 e 30",IF(Q233&lt;=60,"Entre 30 e 60",IF(Q233&lt;=90,"Entre 60 e 90",IF(Q233&lt;=120,"Entre 90 e 120",IF(Q233&lt;=150,"Entre 120 e 150",IF(Q233&lt;=180,"Entre 150 e 180","Superior a 180")))))))</f>
        <v/>
      </c>
      <c r="S233">
        <f>IF(N233="Atraso",IF(Q233&lt;=30,INFORME_MENSAL!$A$12,IF(Q233&lt;=60,INFORME_MENSAL!$A$13,IF(Q233&lt;=90,INFORME_MENSAL!$A$14,IF(Q233&lt;=120,INFORME_MENSAL!$A$15,IF(Q233&lt;=150,INFORME_MENSAL!$A$16,IF(Q233&lt;=180,INFORME_MENSAL!$A$17,IF(Q233&lt;=360,INFORME_MENSAL!$A$18,IF(Q233&gt;360,INFORME_MENSAL!$A$19)))))))),"")</f>
        <v/>
      </c>
    </row>
    <row r="234">
      <c r="A234" t="inlineStr">
        <is>
          <t>46BOSQUE DAS CEREJEIRAS</t>
        </is>
      </c>
      <c r="B234" t="inlineStr">
        <is>
          <t>NADJA SOARES SILVA</t>
        </is>
      </c>
      <c r="C234" t="n">
        <v>1</v>
      </c>
      <c r="D234" t="inlineStr">
        <is>
          <t>INCC-FGV</t>
        </is>
      </c>
      <c r="E234" t="n">
        <v>0</v>
      </c>
      <c r="F234" t="inlineStr">
        <is>
          <t>MENSAL</t>
        </is>
      </c>
      <c r="G234" s="140" t="n">
        <v>45412</v>
      </c>
      <c r="H234" t="n">
        <v>45412</v>
      </c>
      <c r="I234" s="334" t="inlineStr">
        <is>
          <t>001/001</t>
        </is>
      </c>
      <c r="J234" t="inlineStr">
        <is>
          <t>CARTEIRA</t>
        </is>
      </c>
      <c r="K234" t="inlineStr">
        <is>
          <t>CONTRATO</t>
        </is>
      </c>
      <c r="L234" t="n">
        <v>192879.34</v>
      </c>
      <c r="M234">
        <f>DATE(YEAR(G234),MONTH(G234),1)</f>
        <v/>
      </c>
      <c r="N234">
        <f>IF(G234&gt;$L$3,"Futuro","Atraso")</f>
        <v/>
      </c>
      <c r="O234">
        <f>12*(YEAR(G234)-YEAR($L$3))+(MONTH(G234)-MONTH($L$3))</f>
        <v/>
      </c>
      <c r="P234">
        <f>IF(N234="Atraso",L234,L234/(1+$L$2)^O234)</f>
        <v/>
      </c>
      <c r="Q234">
        <f>IF(N234="Atraso",$L$3-G234,0)</f>
        <v/>
      </c>
      <c r="R234">
        <f>IF(Q234&lt;=15,"Até 15",IF(Q234&lt;=30,"Entre 15 e 30",IF(Q234&lt;=60,"Entre 30 e 60",IF(Q234&lt;=90,"Entre 60 e 90",IF(Q234&lt;=120,"Entre 90 e 120",IF(Q234&lt;=150,"Entre 120 e 150",IF(Q234&lt;=180,"Entre 150 e 180","Superior a 180")))))))</f>
        <v/>
      </c>
      <c r="S234">
        <f>IF(N234="Atraso",IF(Q234&lt;=30,INFORME_MENSAL!$A$12,IF(Q234&lt;=60,INFORME_MENSAL!$A$13,IF(Q234&lt;=90,INFORME_MENSAL!$A$14,IF(Q234&lt;=120,INFORME_MENSAL!$A$15,IF(Q234&lt;=150,INFORME_MENSAL!$A$16,IF(Q234&lt;=180,INFORME_MENSAL!$A$17,IF(Q234&lt;=360,INFORME_MENSAL!$A$18,IF(Q234&gt;360,INFORME_MENSAL!$A$19)))))))),"")</f>
        <v/>
      </c>
    </row>
    <row r="235">
      <c r="A235" t="inlineStr">
        <is>
          <t>57BOSQUE DAS CEREJEIRAS</t>
        </is>
      </c>
      <c r="B235" t="inlineStr">
        <is>
          <t>NIVALDO EUSTAQUIO DA SILVA</t>
        </is>
      </c>
      <c r="C235" t="n">
        <v>1</v>
      </c>
      <c r="D235" t="inlineStr">
        <is>
          <t>INCC-FGV</t>
        </is>
      </c>
      <c r="E235" t="n">
        <v>0</v>
      </c>
      <c r="F235" t="inlineStr">
        <is>
          <t>MENSAL</t>
        </is>
      </c>
      <c r="G235" s="140" t="n">
        <v>45412</v>
      </c>
      <c r="H235" t="n">
        <v>45412</v>
      </c>
      <c r="I235" s="334" t="inlineStr">
        <is>
          <t>001/001</t>
        </is>
      </c>
      <c r="J235" t="inlineStr">
        <is>
          <t>CARTEIRA</t>
        </is>
      </c>
      <c r="K235" t="inlineStr">
        <is>
          <t>CONTRATO</t>
        </is>
      </c>
      <c r="L235" t="n">
        <v>5330.48</v>
      </c>
      <c r="M235">
        <f>DATE(YEAR(G235),MONTH(G235),1)</f>
        <v/>
      </c>
      <c r="N235">
        <f>IF(G235&gt;$L$3,"Futuro","Atraso")</f>
        <v/>
      </c>
      <c r="O235">
        <f>12*(YEAR(G235)-YEAR($L$3))+(MONTH(G235)-MONTH($L$3))</f>
        <v/>
      </c>
      <c r="P235">
        <f>IF(N235="Atraso",L235,L235/(1+$L$2)^O235)</f>
        <v/>
      </c>
      <c r="Q235">
        <f>IF(N235="Atraso",$L$3-G235,0)</f>
        <v/>
      </c>
      <c r="R235">
        <f>IF(Q235&lt;=15,"Até 15",IF(Q235&lt;=30,"Entre 15 e 30",IF(Q235&lt;=60,"Entre 30 e 60",IF(Q235&lt;=90,"Entre 60 e 90",IF(Q235&lt;=120,"Entre 90 e 120",IF(Q235&lt;=150,"Entre 120 e 150",IF(Q235&lt;=180,"Entre 150 e 180","Superior a 180")))))))</f>
        <v/>
      </c>
      <c r="S235">
        <f>IF(N235="Atraso",IF(Q235&lt;=30,INFORME_MENSAL!$A$12,IF(Q235&lt;=60,INFORME_MENSAL!$A$13,IF(Q235&lt;=90,INFORME_MENSAL!$A$14,IF(Q235&lt;=120,INFORME_MENSAL!$A$15,IF(Q235&lt;=150,INFORME_MENSAL!$A$16,IF(Q235&lt;=180,INFORME_MENSAL!$A$17,IF(Q235&lt;=360,INFORME_MENSAL!$A$18,IF(Q235&gt;360,INFORME_MENSAL!$A$19)))))))),"")</f>
        <v/>
      </c>
    </row>
    <row r="236">
      <c r="A236" t="inlineStr">
        <is>
          <t>58BOSQUE DAS CEREJEIRAS</t>
        </is>
      </c>
      <c r="B236" t="inlineStr">
        <is>
          <t>JEFFERSON MARIANNO LAZARINI</t>
        </is>
      </c>
      <c r="C236" t="n">
        <v>1</v>
      </c>
      <c r="D236" t="inlineStr">
        <is>
          <t>INCC-FGV</t>
        </is>
      </c>
      <c r="E236" t="n">
        <v>0</v>
      </c>
      <c r="F236" t="inlineStr">
        <is>
          <t>MENSAL</t>
        </is>
      </c>
      <c r="G236" s="140" t="n">
        <v>45412</v>
      </c>
      <c r="H236" t="n">
        <v>45412</v>
      </c>
      <c r="I236" s="334" t="inlineStr">
        <is>
          <t>001/001</t>
        </is>
      </c>
      <c r="J236" t="inlineStr">
        <is>
          <t>CARTEIRA</t>
        </is>
      </c>
      <c r="K236" t="inlineStr">
        <is>
          <t>CONTRATO</t>
        </is>
      </c>
      <c r="L236" t="n">
        <v>113021.56</v>
      </c>
      <c r="M236">
        <f>DATE(YEAR(G236),MONTH(G236),1)</f>
        <v/>
      </c>
      <c r="N236">
        <f>IF(G236&gt;$L$3,"Futuro","Atraso")</f>
        <v/>
      </c>
      <c r="O236">
        <f>12*(YEAR(G236)-YEAR($L$3))+(MONTH(G236)-MONTH($L$3))</f>
        <v/>
      </c>
      <c r="P236">
        <f>IF(N236="Atraso",L236,L236/(1+$L$2)^O236)</f>
        <v/>
      </c>
      <c r="Q236">
        <f>IF(N236="Atraso",$L$3-G236,0)</f>
        <v/>
      </c>
      <c r="R236">
        <f>IF(Q236&lt;=15,"Até 15",IF(Q236&lt;=30,"Entre 15 e 30",IF(Q236&lt;=60,"Entre 30 e 60",IF(Q236&lt;=90,"Entre 60 e 90",IF(Q236&lt;=120,"Entre 90 e 120",IF(Q236&lt;=150,"Entre 120 e 150",IF(Q236&lt;=180,"Entre 150 e 180","Superior a 180")))))))</f>
        <v/>
      </c>
      <c r="S236">
        <f>IF(N236="Atraso",IF(Q236&lt;=30,INFORME_MENSAL!$A$12,IF(Q236&lt;=60,INFORME_MENSAL!$A$13,IF(Q236&lt;=90,INFORME_MENSAL!$A$14,IF(Q236&lt;=120,INFORME_MENSAL!$A$15,IF(Q236&lt;=150,INFORME_MENSAL!$A$16,IF(Q236&lt;=180,INFORME_MENSAL!$A$17,IF(Q236&lt;=360,INFORME_MENSAL!$A$18,IF(Q236&gt;360,INFORME_MENSAL!$A$19)))))))),"")</f>
        <v/>
      </c>
    </row>
    <row r="237">
      <c r="A237" t="inlineStr">
        <is>
          <t>103BOSQUE DAS CEREJEIRAS</t>
        </is>
      </c>
      <c r="B237" t="inlineStr">
        <is>
          <t>MAYARA CARVALHO DE LIMA</t>
        </is>
      </c>
      <c r="C237" t="n">
        <v>1</v>
      </c>
      <c r="D237" t="inlineStr">
        <is>
          <t>INCC-FGV</t>
        </is>
      </c>
      <c r="E237" t="n">
        <v>0</v>
      </c>
      <c r="F237" t="inlineStr">
        <is>
          <t>MENSAL</t>
        </is>
      </c>
      <c r="G237" s="140" t="n">
        <v>45412</v>
      </c>
      <c r="H237" t="n">
        <v>45412</v>
      </c>
      <c r="I237" s="334" t="inlineStr">
        <is>
          <t>001/001</t>
        </is>
      </c>
      <c r="J237" t="inlineStr">
        <is>
          <t>CARTEIRA</t>
        </is>
      </c>
      <c r="K237" t="inlineStr">
        <is>
          <t>CONTRATO</t>
        </is>
      </c>
      <c r="L237" t="n">
        <v>171251.09</v>
      </c>
      <c r="M237">
        <f>DATE(YEAR(G237),MONTH(G237),1)</f>
        <v/>
      </c>
      <c r="N237">
        <f>IF(G237&gt;$L$3,"Futuro","Atraso")</f>
        <v/>
      </c>
      <c r="O237">
        <f>12*(YEAR(G237)-YEAR($L$3))+(MONTH(G237)-MONTH($L$3))</f>
        <v/>
      </c>
      <c r="P237">
        <f>IF(N237="Atraso",L237,L237/(1+$L$2)^O237)</f>
        <v/>
      </c>
      <c r="Q237">
        <f>IF(N237="Atraso",$L$3-G237,0)</f>
        <v/>
      </c>
      <c r="R237">
        <f>IF(Q237&lt;=15,"Até 15",IF(Q237&lt;=30,"Entre 15 e 30",IF(Q237&lt;=60,"Entre 30 e 60",IF(Q237&lt;=90,"Entre 60 e 90",IF(Q237&lt;=120,"Entre 90 e 120",IF(Q237&lt;=150,"Entre 120 e 150",IF(Q237&lt;=180,"Entre 150 e 180","Superior a 180")))))))</f>
        <v/>
      </c>
      <c r="S237">
        <f>IF(N237="Atraso",IF(Q237&lt;=30,INFORME_MENSAL!$A$12,IF(Q237&lt;=60,INFORME_MENSAL!$A$13,IF(Q237&lt;=90,INFORME_MENSAL!$A$14,IF(Q237&lt;=120,INFORME_MENSAL!$A$15,IF(Q237&lt;=150,INFORME_MENSAL!$A$16,IF(Q237&lt;=180,INFORME_MENSAL!$A$17,IF(Q237&lt;=360,INFORME_MENSAL!$A$18,IF(Q237&gt;360,INFORME_MENSAL!$A$19)))))))),"")</f>
        <v/>
      </c>
    </row>
    <row r="238">
      <c r="A238" t="inlineStr">
        <is>
          <t>54BOSQUE DAS CEREJEIRAS</t>
        </is>
      </c>
      <c r="B238" t="inlineStr">
        <is>
          <t>CAROLINE BARBOSA DE  ALMEIDA</t>
        </is>
      </c>
      <c r="C238" t="n">
        <v>1</v>
      </c>
      <c r="D238" t="inlineStr">
        <is>
          <t>INCC-FGV</t>
        </is>
      </c>
      <c r="E238" t="n">
        <v>0</v>
      </c>
      <c r="F238" t="inlineStr">
        <is>
          <t>MENSAL</t>
        </is>
      </c>
      <c r="G238" s="140" t="n">
        <v>45412</v>
      </c>
      <c r="H238" t="n">
        <v>45412</v>
      </c>
      <c r="I238" s="334" t="inlineStr">
        <is>
          <t>001/001</t>
        </is>
      </c>
      <c r="J238" t="inlineStr">
        <is>
          <t>CARTEIRA</t>
        </is>
      </c>
      <c r="K238" t="inlineStr">
        <is>
          <t>CONTRATO</t>
        </is>
      </c>
      <c r="L238" t="n">
        <v>172014.29</v>
      </c>
      <c r="M238">
        <f>DATE(YEAR(G238),MONTH(G238),1)</f>
        <v/>
      </c>
      <c r="N238">
        <f>IF(G238&gt;$L$3,"Futuro","Atraso")</f>
        <v/>
      </c>
      <c r="O238">
        <f>12*(YEAR(G238)-YEAR($L$3))+(MONTH(G238)-MONTH($L$3))</f>
        <v/>
      </c>
      <c r="P238">
        <f>IF(N238="Atraso",L238,L238/(1+$L$2)^O238)</f>
        <v/>
      </c>
      <c r="Q238">
        <f>IF(N238="Atraso",$L$3-G238,0)</f>
        <v/>
      </c>
      <c r="R238">
        <f>IF(Q238&lt;=15,"Até 15",IF(Q238&lt;=30,"Entre 15 e 30",IF(Q238&lt;=60,"Entre 30 e 60",IF(Q238&lt;=90,"Entre 60 e 90",IF(Q238&lt;=120,"Entre 90 e 120",IF(Q238&lt;=150,"Entre 120 e 150",IF(Q238&lt;=180,"Entre 150 e 180","Superior a 180")))))))</f>
        <v/>
      </c>
      <c r="S238">
        <f>IF(N238="Atraso",IF(Q238&lt;=30,INFORME_MENSAL!$A$12,IF(Q238&lt;=60,INFORME_MENSAL!$A$13,IF(Q238&lt;=90,INFORME_MENSAL!$A$14,IF(Q238&lt;=120,INFORME_MENSAL!$A$15,IF(Q238&lt;=150,INFORME_MENSAL!$A$16,IF(Q238&lt;=180,INFORME_MENSAL!$A$17,IF(Q238&lt;=360,INFORME_MENSAL!$A$18,IF(Q238&gt;360,INFORME_MENSAL!$A$19)))))))),"")</f>
        <v/>
      </c>
    </row>
    <row r="239">
      <c r="A239" t="inlineStr">
        <is>
          <t>51BOSQUE DAS CEREJEIRAS</t>
        </is>
      </c>
      <c r="B239" t="inlineStr">
        <is>
          <t>JAIR BARBOSA DA SILVA</t>
        </is>
      </c>
      <c r="C239" t="n">
        <v>1</v>
      </c>
      <c r="D239" t="inlineStr">
        <is>
          <t>INCC-FGV</t>
        </is>
      </c>
      <c r="E239" t="n">
        <v>0</v>
      </c>
      <c r="F239" t="inlineStr">
        <is>
          <t>MENSAL</t>
        </is>
      </c>
      <c r="G239" s="140" t="n">
        <v>45412</v>
      </c>
      <c r="H239" t="n">
        <v>45412</v>
      </c>
      <c r="I239" s="334" t="inlineStr">
        <is>
          <t>001/001</t>
        </is>
      </c>
      <c r="J239" t="inlineStr">
        <is>
          <t>CARTEIRA</t>
        </is>
      </c>
      <c r="K239" t="inlineStr">
        <is>
          <t>CONTRATO</t>
        </is>
      </c>
      <c r="L239" t="n">
        <v>172117.99</v>
      </c>
      <c r="M239">
        <f>DATE(YEAR(G239),MONTH(G239),1)</f>
        <v/>
      </c>
      <c r="N239">
        <f>IF(G239&gt;$L$3,"Futuro","Atraso")</f>
        <v/>
      </c>
      <c r="O239">
        <f>12*(YEAR(G239)-YEAR($L$3))+(MONTH(G239)-MONTH($L$3))</f>
        <v/>
      </c>
      <c r="P239">
        <f>IF(N239="Atraso",L239,L239/(1+$L$2)^O239)</f>
        <v/>
      </c>
      <c r="Q239">
        <f>IF(N239="Atraso",$L$3-G239,0)</f>
        <v/>
      </c>
      <c r="R239">
        <f>IF(Q239&lt;=15,"Até 15",IF(Q239&lt;=30,"Entre 15 e 30",IF(Q239&lt;=60,"Entre 30 e 60",IF(Q239&lt;=90,"Entre 60 e 90",IF(Q239&lt;=120,"Entre 90 e 120",IF(Q239&lt;=150,"Entre 120 e 150",IF(Q239&lt;=180,"Entre 150 e 180","Superior a 180")))))))</f>
        <v/>
      </c>
      <c r="S239">
        <f>IF(N239="Atraso",IF(Q239&lt;=30,INFORME_MENSAL!$A$12,IF(Q239&lt;=60,INFORME_MENSAL!$A$13,IF(Q239&lt;=90,INFORME_MENSAL!$A$14,IF(Q239&lt;=120,INFORME_MENSAL!$A$15,IF(Q239&lt;=150,INFORME_MENSAL!$A$16,IF(Q239&lt;=180,INFORME_MENSAL!$A$17,IF(Q239&lt;=360,INFORME_MENSAL!$A$18,IF(Q239&gt;360,INFORME_MENSAL!$A$19)))))))),"")</f>
        <v/>
      </c>
    </row>
    <row r="240">
      <c r="A240" t="inlineStr">
        <is>
          <t>51BOSQUE DAS CEREJEIRAS</t>
        </is>
      </c>
      <c r="B240" t="inlineStr">
        <is>
          <t>JAIR BARBOSA DA SILVA</t>
        </is>
      </c>
      <c r="C240" t="n">
        <v>1</v>
      </c>
      <c r="D240" t="inlineStr">
        <is>
          <t>INCC-FGV</t>
        </is>
      </c>
      <c r="E240" t="n">
        <v>0</v>
      </c>
      <c r="F240" t="inlineStr">
        <is>
          <t>MENSAL</t>
        </is>
      </c>
      <c r="G240" s="140" t="n">
        <v>45412</v>
      </c>
      <c r="H240" t="n">
        <v>45412</v>
      </c>
      <c r="I240" s="334" t="inlineStr">
        <is>
          <t>001/001</t>
        </is>
      </c>
      <c r="J240" t="inlineStr">
        <is>
          <t>CARTEIRA</t>
        </is>
      </c>
      <c r="K240" t="inlineStr">
        <is>
          <t>CONTRATO</t>
        </is>
      </c>
      <c r="L240" t="n">
        <v>10726.67</v>
      </c>
      <c r="M240">
        <f>DATE(YEAR(G240),MONTH(G240),1)</f>
        <v/>
      </c>
      <c r="N240">
        <f>IF(G240&gt;$L$3,"Futuro","Atraso")</f>
        <v/>
      </c>
      <c r="O240">
        <f>12*(YEAR(G240)-YEAR($L$3))+(MONTH(G240)-MONTH($L$3))</f>
        <v/>
      </c>
      <c r="P240">
        <f>IF(N240="Atraso",L240,L240/(1+$L$2)^O240)</f>
        <v/>
      </c>
      <c r="Q240">
        <f>IF(N240="Atraso",$L$3-G240,0)</f>
        <v/>
      </c>
      <c r="R240">
        <f>IF(Q240&lt;=15,"Até 15",IF(Q240&lt;=30,"Entre 15 e 30",IF(Q240&lt;=60,"Entre 30 e 60",IF(Q240&lt;=90,"Entre 60 e 90",IF(Q240&lt;=120,"Entre 90 e 120",IF(Q240&lt;=150,"Entre 120 e 150",IF(Q240&lt;=180,"Entre 150 e 180","Superior a 180")))))))</f>
        <v/>
      </c>
      <c r="S240">
        <f>IF(N240="Atraso",IF(Q240&lt;=30,INFORME_MENSAL!$A$12,IF(Q240&lt;=60,INFORME_MENSAL!$A$13,IF(Q240&lt;=90,INFORME_MENSAL!$A$14,IF(Q240&lt;=120,INFORME_MENSAL!$A$15,IF(Q240&lt;=150,INFORME_MENSAL!$A$16,IF(Q240&lt;=180,INFORME_MENSAL!$A$17,IF(Q240&lt;=360,INFORME_MENSAL!$A$18,IF(Q240&gt;360,INFORME_MENSAL!$A$19)))))))),"")</f>
        <v/>
      </c>
    </row>
    <row r="241">
      <c r="A241" t="inlineStr">
        <is>
          <t>43BOSQUE DAS CEREJEIRAS</t>
        </is>
      </c>
      <c r="B241" t="inlineStr">
        <is>
          <t>TAMIRES SILVA NUNES DE OLIVEIRA</t>
        </is>
      </c>
      <c r="C241" t="n">
        <v>1</v>
      </c>
      <c r="D241" t="inlineStr">
        <is>
          <t>INCC-FGV</t>
        </is>
      </c>
      <c r="E241" t="n">
        <v>0</v>
      </c>
      <c r="F241" t="inlineStr">
        <is>
          <t>MENSAL</t>
        </is>
      </c>
      <c r="G241" s="140" t="n">
        <v>45412</v>
      </c>
      <c r="H241" t="n">
        <v>45412</v>
      </c>
      <c r="I241" s="334" t="inlineStr">
        <is>
          <t>001/001</t>
        </is>
      </c>
      <c r="J241" t="inlineStr">
        <is>
          <t>CARTEIRA</t>
        </is>
      </c>
      <c r="K241" t="inlineStr">
        <is>
          <t>CONTRATO</t>
        </is>
      </c>
      <c r="L241" t="n">
        <v>211596.7</v>
      </c>
      <c r="M241">
        <f>DATE(YEAR(G241),MONTH(G241),1)</f>
        <v/>
      </c>
      <c r="N241">
        <f>IF(G241&gt;$L$3,"Futuro","Atraso")</f>
        <v/>
      </c>
      <c r="O241">
        <f>12*(YEAR(G241)-YEAR($L$3))+(MONTH(G241)-MONTH($L$3))</f>
        <v/>
      </c>
      <c r="P241">
        <f>IF(N241="Atraso",L241,L241/(1+$L$2)^O241)</f>
        <v/>
      </c>
      <c r="Q241">
        <f>IF(N241="Atraso",$L$3-G241,0)</f>
        <v/>
      </c>
      <c r="R241">
        <f>IF(Q241&lt;=15,"Até 15",IF(Q241&lt;=30,"Entre 15 e 30",IF(Q241&lt;=60,"Entre 30 e 60",IF(Q241&lt;=90,"Entre 60 e 90",IF(Q241&lt;=120,"Entre 90 e 120",IF(Q241&lt;=150,"Entre 120 e 150",IF(Q241&lt;=180,"Entre 150 e 180","Superior a 180")))))))</f>
        <v/>
      </c>
      <c r="S241">
        <f>IF(N241="Atraso",IF(Q241&lt;=30,INFORME_MENSAL!$A$12,IF(Q241&lt;=60,INFORME_MENSAL!$A$13,IF(Q241&lt;=90,INFORME_MENSAL!$A$14,IF(Q241&lt;=120,INFORME_MENSAL!$A$15,IF(Q241&lt;=150,INFORME_MENSAL!$A$16,IF(Q241&lt;=180,INFORME_MENSAL!$A$17,IF(Q241&lt;=360,INFORME_MENSAL!$A$18,IF(Q241&gt;360,INFORME_MENSAL!$A$19)))))))),"")</f>
        <v/>
      </c>
    </row>
    <row r="242">
      <c r="A242" t="inlineStr">
        <is>
          <t>43BOSQUE DAS CEREJEIRAS</t>
        </is>
      </c>
      <c r="B242" t="inlineStr">
        <is>
          <t>TAMIRES SILVA NUNES DE OLIVEIRA</t>
        </is>
      </c>
      <c r="C242" t="n">
        <v>1</v>
      </c>
      <c r="D242" t="inlineStr">
        <is>
          <t>INCC-FGV</t>
        </is>
      </c>
      <c r="E242" t="n">
        <v>0</v>
      </c>
      <c r="F242" t="inlineStr">
        <is>
          <t>MENSAL</t>
        </is>
      </c>
      <c r="G242" s="140" t="n">
        <v>45412</v>
      </c>
      <c r="H242" t="n">
        <v>45412</v>
      </c>
      <c r="I242" s="334" t="inlineStr">
        <is>
          <t>001/001</t>
        </is>
      </c>
      <c r="J242" t="inlineStr">
        <is>
          <t>CARTEIRA</t>
        </is>
      </c>
      <c r="K242" t="inlineStr">
        <is>
          <t>CONTRATO</t>
        </is>
      </c>
      <c r="L242" t="n">
        <v>2644.95</v>
      </c>
      <c r="M242">
        <f>DATE(YEAR(G242),MONTH(G242),1)</f>
        <v/>
      </c>
      <c r="N242">
        <f>IF(G242&gt;$L$3,"Futuro","Atraso")</f>
        <v/>
      </c>
      <c r="O242">
        <f>12*(YEAR(G242)-YEAR($L$3))+(MONTH(G242)-MONTH($L$3))</f>
        <v/>
      </c>
      <c r="P242">
        <f>IF(N242="Atraso",L242,L242/(1+$L$2)^O242)</f>
        <v/>
      </c>
      <c r="Q242">
        <f>IF(N242="Atraso",$L$3-G242,0)</f>
        <v/>
      </c>
      <c r="R242">
        <f>IF(Q242&lt;=15,"Até 15",IF(Q242&lt;=30,"Entre 15 e 30",IF(Q242&lt;=60,"Entre 30 e 60",IF(Q242&lt;=90,"Entre 60 e 90",IF(Q242&lt;=120,"Entre 90 e 120",IF(Q242&lt;=150,"Entre 120 e 150",IF(Q242&lt;=180,"Entre 150 e 180","Superior a 180")))))))</f>
        <v/>
      </c>
      <c r="S242">
        <f>IF(N242="Atraso",IF(Q242&lt;=30,INFORME_MENSAL!$A$12,IF(Q242&lt;=60,INFORME_MENSAL!$A$13,IF(Q242&lt;=90,INFORME_MENSAL!$A$14,IF(Q242&lt;=120,INFORME_MENSAL!$A$15,IF(Q242&lt;=150,INFORME_MENSAL!$A$16,IF(Q242&lt;=180,INFORME_MENSAL!$A$17,IF(Q242&lt;=360,INFORME_MENSAL!$A$18,IF(Q242&gt;360,INFORME_MENSAL!$A$19)))))))),"")</f>
        <v/>
      </c>
    </row>
    <row r="243">
      <c r="A243" t="inlineStr">
        <is>
          <t>24BOSQUE DAS CEREJEIRAS</t>
        </is>
      </c>
      <c r="B243" t="inlineStr">
        <is>
          <t>PEDRO MATHEUS ALVES GERTRUDES</t>
        </is>
      </c>
      <c r="C243" t="n">
        <v>1</v>
      </c>
      <c r="D243" t="inlineStr">
        <is>
          <t>INCC-FGV</t>
        </is>
      </c>
      <c r="E243" t="n">
        <v>0</v>
      </c>
      <c r="F243" t="inlineStr">
        <is>
          <t>MENSAL</t>
        </is>
      </c>
      <c r="G243" s="140" t="n">
        <v>45412</v>
      </c>
      <c r="H243" t="n">
        <v>45412</v>
      </c>
      <c r="I243" s="334" t="inlineStr">
        <is>
          <t>001/001</t>
        </is>
      </c>
      <c r="J243" t="inlineStr">
        <is>
          <t>CARTEIRA</t>
        </is>
      </c>
      <c r="K243" t="inlineStr">
        <is>
          <t>CONTRATO</t>
        </is>
      </c>
      <c r="L243" t="n">
        <v>201375.54</v>
      </c>
      <c r="M243">
        <f>DATE(YEAR(G243),MONTH(G243),1)</f>
        <v/>
      </c>
      <c r="N243">
        <f>IF(G243&gt;$L$3,"Futuro","Atraso")</f>
        <v/>
      </c>
      <c r="O243">
        <f>12*(YEAR(G243)-YEAR($L$3))+(MONTH(G243)-MONTH($L$3))</f>
        <v/>
      </c>
      <c r="P243">
        <f>IF(N243="Atraso",L243,L243/(1+$L$2)^O243)</f>
        <v/>
      </c>
      <c r="Q243">
        <f>IF(N243="Atraso",$L$3-G243,0)</f>
        <v/>
      </c>
      <c r="R243">
        <f>IF(Q243&lt;=15,"Até 15",IF(Q243&lt;=30,"Entre 15 e 30",IF(Q243&lt;=60,"Entre 30 e 60",IF(Q243&lt;=90,"Entre 60 e 90",IF(Q243&lt;=120,"Entre 90 e 120",IF(Q243&lt;=150,"Entre 120 e 150",IF(Q243&lt;=180,"Entre 150 e 180","Superior a 180")))))))</f>
        <v/>
      </c>
      <c r="S243">
        <f>IF(N243="Atraso",IF(Q243&lt;=30,INFORME_MENSAL!$A$12,IF(Q243&lt;=60,INFORME_MENSAL!$A$13,IF(Q243&lt;=90,INFORME_MENSAL!$A$14,IF(Q243&lt;=120,INFORME_MENSAL!$A$15,IF(Q243&lt;=150,INFORME_MENSAL!$A$16,IF(Q243&lt;=180,INFORME_MENSAL!$A$17,IF(Q243&lt;=360,INFORME_MENSAL!$A$18,IF(Q243&gt;360,INFORME_MENSAL!$A$19)))))))),"")</f>
        <v/>
      </c>
    </row>
    <row r="244">
      <c r="A244" t="inlineStr">
        <is>
          <t>15BOSQUE DAS CEREJEIRAS</t>
        </is>
      </c>
      <c r="B244" t="inlineStr">
        <is>
          <t>EDVANDO GOMES ALMEIDA</t>
        </is>
      </c>
      <c r="C244" t="n">
        <v>1</v>
      </c>
      <c r="D244" t="inlineStr">
        <is>
          <t>INCC-FGV</t>
        </is>
      </c>
      <c r="E244" t="n">
        <v>0</v>
      </c>
      <c r="F244" t="inlineStr">
        <is>
          <t>MENSAL</t>
        </is>
      </c>
      <c r="G244" s="140" t="n">
        <v>45412</v>
      </c>
      <c r="H244" t="n">
        <v>45412</v>
      </c>
      <c r="I244" s="334" t="inlineStr">
        <is>
          <t>001/001</t>
        </is>
      </c>
      <c r="J244" t="inlineStr">
        <is>
          <t>CARTEIRA</t>
        </is>
      </c>
      <c r="K244" t="inlineStr">
        <is>
          <t>CONTRATO</t>
        </is>
      </c>
      <c r="L244" t="n">
        <v>204250.97</v>
      </c>
      <c r="M244">
        <f>DATE(YEAR(G244),MONTH(G244),1)</f>
        <v/>
      </c>
      <c r="N244">
        <f>IF(G244&gt;$L$3,"Futuro","Atraso")</f>
        <v/>
      </c>
      <c r="O244">
        <f>12*(YEAR(G244)-YEAR($L$3))+(MONTH(G244)-MONTH($L$3))</f>
        <v/>
      </c>
      <c r="P244">
        <f>IF(N244="Atraso",L244,L244/(1+$L$2)^O244)</f>
        <v/>
      </c>
      <c r="Q244">
        <f>IF(N244="Atraso",$L$3-G244,0)</f>
        <v/>
      </c>
      <c r="R244">
        <f>IF(Q244&lt;=15,"Até 15",IF(Q244&lt;=30,"Entre 15 e 30",IF(Q244&lt;=60,"Entre 30 e 60",IF(Q244&lt;=90,"Entre 60 e 90",IF(Q244&lt;=120,"Entre 90 e 120",IF(Q244&lt;=150,"Entre 120 e 150",IF(Q244&lt;=180,"Entre 150 e 180","Superior a 180")))))))</f>
        <v/>
      </c>
      <c r="S244">
        <f>IF(N244="Atraso",IF(Q244&lt;=30,INFORME_MENSAL!$A$12,IF(Q244&lt;=60,INFORME_MENSAL!$A$13,IF(Q244&lt;=90,INFORME_MENSAL!$A$14,IF(Q244&lt;=120,INFORME_MENSAL!$A$15,IF(Q244&lt;=150,INFORME_MENSAL!$A$16,IF(Q244&lt;=180,INFORME_MENSAL!$A$17,IF(Q244&lt;=360,INFORME_MENSAL!$A$18,IF(Q244&gt;360,INFORME_MENSAL!$A$19)))))))),"")</f>
        <v/>
      </c>
    </row>
    <row r="245">
      <c r="A245" t="inlineStr">
        <is>
          <t>13BOSQUE DAS CEREJEIRAS</t>
        </is>
      </c>
      <c r="B245" t="inlineStr">
        <is>
          <t>ALEX SANDRO DA SILVA MEDEIROS</t>
        </is>
      </c>
      <c r="C245" t="n">
        <v>1</v>
      </c>
      <c r="D245" t="inlineStr">
        <is>
          <t>INCC-FGV</t>
        </is>
      </c>
      <c r="E245" t="n">
        <v>0</v>
      </c>
      <c r="F245" t="inlineStr">
        <is>
          <t>MENSAL</t>
        </is>
      </c>
      <c r="G245" s="140" t="n">
        <v>45412</v>
      </c>
      <c r="H245" t="n">
        <v>45412</v>
      </c>
      <c r="I245" s="334" t="inlineStr">
        <is>
          <t>001/001</t>
        </is>
      </c>
      <c r="J245" t="inlineStr">
        <is>
          <t>CARTEIRA</t>
        </is>
      </c>
      <c r="K245" t="inlineStr">
        <is>
          <t>CONTRATO</t>
        </is>
      </c>
      <c r="L245" t="n">
        <v>201513.08</v>
      </c>
      <c r="M245">
        <f>DATE(YEAR(G245),MONTH(G245),1)</f>
        <v/>
      </c>
      <c r="N245">
        <f>IF(G245&gt;$L$3,"Futuro","Atraso")</f>
        <v/>
      </c>
      <c r="O245">
        <f>12*(YEAR(G245)-YEAR($L$3))+(MONTH(G245)-MONTH($L$3))</f>
        <v/>
      </c>
      <c r="P245">
        <f>IF(N245="Atraso",L245,L245/(1+$L$2)^O245)</f>
        <v/>
      </c>
      <c r="Q245">
        <f>IF(N245="Atraso",$L$3-G245,0)</f>
        <v/>
      </c>
      <c r="R245">
        <f>IF(Q245&lt;=15,"Até 15",IF(Q245&lt;=30,"Entre 15 e 30",IF(Q245&lt;=60,"Entre 30 e 60",IF(Q245&lt;=90,"Entre 60 e 90",IF(Q245&lt;=120,"Entre 90 e 120",IF(Q245&lt;=150,"Entre 120 e 150",IF(Q245&lt;=180,"Entre 150 e 180","Superior a 180")))))))</f>
        <v/>
      </c>
      <c r="S245">
        <f>IF(N245="Atraso",IF(Q245&lt;=30,INFORME_MENSAL!$A$12,IF(Q245&lt;=60,INFORME_MENSAL!$A$13,IF(Q245&lt;=90,INFORME_MENSAL!$A$14,IF(Q245&lt;=120,INFORME_MENSAL!$A$15,IF(Q245&lt;=150,INFORME_MENSAL!$A$16,IF(Q245&lt;=180,INFORME_MENSAL!$A$17,IF(Q245&lt;=360,INFORME_MENSAL!$A$18,IF(Q245&gt;360,INFORME_MENSAL!$A$19)))))))),"")</f>
        <v/>
      </c>
    </row>
    <row r="246">
      <c r="A246" t="inlineStr">
        <is>
          <t>6BOSQUE DAS CEREJEIRAS</t>
        </is>
      </c>
      <c r="B246" t="inlineStr">
        <is>
          <t>WESLEY SANTOS XAVIER</t>
        </is>
      </c>
      <c r="C246" t="n">
        <v>1</v>
      </c>
      <c r="D246" t="inlineStr">
        <is>
          <t>INCC-FGV</t>
        </is>
      </c>
      <c r="E246" t="n">
        <v>0</v>
      </c>
      <c r="F246" t="inlineStr">
        <is>
          <t>MENSAL</t>
        </is>
      </c>
      <c r="G246" s="140" t="n">
        <v>45412</v>
      </c>
      <c r="H246" t="n">
        <v>45412</v>
      </c>
      <c r="I246" s="334" t="inlineStr">
        <is>
          <t>002/002</t>
        </is>
      </c>
      <c r="J246" t="inlineStr">
        <is>
          <t>CARTEIRA</t>
        </is>
      </c>
      <c r="K246" t="inlineStr">
        <is>
          <t>CONTRATO</t>
        </is>
      </c>
      <c r="L246" t="n">
        <v>2008.34</v>
      </c>
      <c r="M246">
        <f>DATE(YEAR(G246),MONTH(G246),1)</f>
        <v/>
      </c>
      <c r="N246">
        <f>IF(G246&gt;$L$3,"Futuro","Atraso")</f>
        <v/>
      </c>
      <c r="O246">
        <f>12*(YEAR(G246)-YEAR($L$3))+(MONTH(G246)-MONTH($L$3))</f>
        <v/>
      </c>
      <c r="P246">
        <f>IF(N246="Atraso",L246,L246/(1+$L$2)^O246)</f>
        <v/>
      </c>
      <c r="Q246">
        <f>IF(N246="Atraso",$L$3-G246,0)</f>
        <v/>
      </c>
      <c r="R246">
        <f>IF(Q246&lt;=15,"Até 15",IF(Q246&lt;=30,"Entre 15 e 30",IF(Q246&lt;=60,"Entre 30 e 60",IF(Q246&lt;=90,"Entre 60 e 90",IF(Q246&lt;=120,"Entre 90 e 120",IF(Q246&lt;=150,"Entre 120 e 150",IF(Q246&lt;=180,"Entre 150 e 180","Superior a 180")))))))</f>
        <v/>
      </c>
      <c r="S246">
        <f>IF(N246="Atraso",IF(Q246&lt;=30,INFORME_MENSAL!$A$12,IF(Q246&lt;=60,INFORME_MENSAL!$A$13,IF(Q246&lt;=90,INFORME_MENSAL!$A$14,IF(Q246&lt;=120,INFORME_MENSAL!$A$15,IF(Q246&lt;=150,INFORME_MENSAL!$A$16,IF(Q246&lt;=180,INFORME_MENSAL!$A$17,IF(Q246&lt;=360,INFORME_MENSAL!$A$18,IF(Q246&gt;360,INFORME_MENSAL!$A$19)))))))),"")</f>
        <v/>
      </c>
    </row>
    <row r="247">
      <c r="A247" t="inlineStr">
        <is>
          <t>6BOSQUE DAS CEREJEIRAS</t>
        </is>
      </c>
      <c r="B247" t="inlineStr">
        <is>
          <t>WESLEY SANTOS XAVIER</t>
        </is>
      </c>
      <c r="C247" t="n">
        <v>1</v>
      </c>
      <c r="D247" t="inlineStr">
        <is>
          <t>INCC-FGV</t>
        </is>
      </c>
      <c r="E247" t="n">
        <v>0</v>
      </c>
      <c r="F247" t="inlineStr">
        <is>
          <t>MENSAL</t>
        </is>
      </c>
      <c r="G247" s="140" t="n">
        <v>45412</v>
      </c>
      <c r="H247" t="n">
        <v>45412</v>
      </c>
      <c r="I247" s="334" t="inlineStr">
        <is>
          <t>001/001</t>
        </is>
      </c>
      <c r="J247" t="inlineStr">
        <is>
          <t>CARTEIRA</t>
        </is>
      </c>
      <c r="K247" t="inlineStr">
        <is>
          <t>CONTRATO</t>
        </is>
      </c>
      <c r="L247" t="n">
        <v>186790.22</v>
      </c>
      <c r="M247">
        <f>DATE(YEAR(G247),MONTH(G247),1)</f>
        <v/>
      </c>
      <c r="N247">
        <f>IF(G247&gt;$L$3,"Futuro","Atraso")</f>
        <v/>
      </c>
      <c r="O247">
        <f>12*(YEAR(G247)-YEAR($L$3))+(MONTH(G247)-MONTH($L$3))</f>
        <v/>
      </c>
      <c r="P247">
        <f>IF(N247="Atraso",L247,L247/(1+$L$2)^O247)</f>
        <v/>
      </c>
      <c r="Q247">
        <f>IF(N247="Atraso",$L$3-G247,0)</f>
        <v/>
      </c>
      <c r="R247">
        <f>IF(Q247&lt;=15,"Até 15",IF(Q247&lt;=30,"Entre 15 e 30",IF(Q247&lt;=60,"Entre 30 e 60",IF(Q247&lt;=90,"Entre 60 e 90",IF(Q247&lt;=120,"Entre 90 e 120",IF(Q247&lt;=150,"Entre 120 e 150",IF(Q247&lt;=180,"Entre 150 e 180","Superior a 180")))))))</f>
        <v/>
      </c>
      <c r="S247">
        <f>IF(N247="Atraso",IF(Q247&lt;=30,INFORME_MENSAL!$A$12,IF(Q247&lt;=60,INFORME_MENSAL!$A$13,IF(Q247&lt;=90,INFORME_MENSAL!$A$14,IF(Q247&lt;=120,INFORME_MENSAL!$A$15,IF(Q247&lt;=150,INFORME_MENSAL!$A$16,IF(Q247&lt;=180,INFORME_MENSAL!$A$17,IF(Q247&lt;=360,INFORME_MENSAL!$A$18,IF(Q247&gt;360,INFORME_MENSAL!$A$19)))))))),"")</f>
        <v/>
      </c>
    </row>
    <row r="248">
      <c r="A248" t="inlineStr">
        <is>
          <t>26BOSQUE DAS CEREJEIRAS</t>
        </is>
      </c>
      <c r="B248" t="inlineStr">
        <is>
          <t>BEATRIZ MENDONÇA DE AGUIAR</t>
        </is>
      </c>
      <c r="C248" t="n">
        <v>1</v>
      </c>
      <c r="D248" t="inlineStr">
        <is>
          <t>INCC-FGV</t>
        </is>
      </c>
      <c r="E248" t="n">
        <v>0</v>
      </c>
      <c r="F248" t="inlineStr">
        <is>
          <t>MENSAL</t>
        </is>
      </c>
      <c r="G248" s="140" t="n">
        <v>45412</v>
      </c>
      <c r="H248" t="n">
        <v>45412</v>
      </c>
      <c r="I248" s="334" t="inlineStr">
        <is>
          <t>001/001</t>
        </is>
      </c>
      <c r="J248" t="inlineStr">
        <is>
          <t>CARTEIRA</t>
        </is>
      </c>
      <c r="K248" t="inlineStr">
        <is>
          <t>CONTRATO</t>
        </is>
      </c>
      <c r="L248" t="n">
        <v>178062.48</v>
      </c>
      <c r="M248">
        <f>DATE(YEAR(G248),MONTH(G248),1)</f>
        <v/>
      </c>
      <c r="N248">
        <f>IF(G248&gt;$L$3,"Futuro","Atraso")</f>
        <v/>
      </c>
      <c r="O248">
        <f>12*(YEAR(G248)-YEAR($L$3))+(MONTH(G248)-MONTH($L$3))</f>
        <v/>
      </c>
      <c r="P248">
        <f>IF(N248="Atraso",L248,L248/(1+$L$2)^O248)</f>
        <v/>
      </c>
      <c r="Q248">
        <f>IF(N248="Atraso",$L$3-G248,0)</f>
        <v/>
      </c>
      <c r="R248">
        <f>IF(Q248&lt;=15,"Até 15",IF(Q248&lt;=30,"Entre 15 e 30",IF(Q248&lt;=60,"Entre 30 e 60",IF(Q248&lt;=90,"Entre 60 e 90",IF(Q248&lt;=120,"Entre 90 e 120",IF(Q248&lt;=150,"Entre 120 e 150",IF(Q248&lt;=180,"Entre 150 e 180","Superior a 180")))))))</f>
        <v/>
      </c>
      <c r="S248">
        <f>IF(N248="Atraso",IF(Q248&lt;=30,INFORME_MENSAL!$A$12,IF(Q248&lt;=60,INFORME_MENSAL!$A$13,IF(Q248&lt;=90,INFORME_MENSAL!$A$14,IF(Q248&lt;=120,INFORME_MENSAL!$A$15,IF(Q248&lt;=150,INFORME_MENSAL!$A$16,IF(Q248&lt;=180,INFORME_MENSAL!$A$17,IF(Q248&lt;=360,INFORME_MENSAL!$A$18,IF(Q248&gt;360,INFORME_MENSAL!$A$19)))))))),"")</f>
        <v/>
      </c>
    </row>
    <row r="249">
      <c r="A249" t="inlineStr">
        <is>
          <t>23BOSQUE DAS CEREJEIRAS</t>
        </is>
      </c>
      <c r="B249" t="inlineStr">
        <is>
          <t>FELIPE ALMEIDA SILVA</t>
        </is>
      </c>
      <c r="C249" t="n">
        <v>1</v>
      </c>
      <c r="D249" t="inlineStr">
        <is>
          <t>INCC-FGV</t>
        </is>
      </c>
      <c r="E249" t="n">
        <v>0</v>
      </c>
      <c r="F249" t="inlineStr">
        <is>
          <t>MENSAL</t>
        </is>
      </c>
      <c r="G249" s="140" t="n">
        <v>45412</v>
      </c>
      <c r="H249" t="n">
        <v>45412</v>
      </c>
      <c r="I249" s="334" t="inlineStr">
        <is>
          <t>001/001</t>
        </is>
      </c>
      <c r="J249" t="inlineStr">
        <is>
          <t>CARTEIRA</t>
        </is>
      </c>
      <c r="K249" t="inlineStr">
        <is>
          <t>CONTRATO</t>
        </is>
      </c>
      <c r="L249" t="n">
        <v>167405.07</v>
      </c>
      <c r="M249">
        <f>DATE(YEAR(G249),MONTH(G249),1)</f>
        <v/>
      </c>
      <c r="N249">
        <f>IF(G249&gt;$L$3,"Futuro","Atraso")</f>
        <v/>
      </c>
      <c r="O249">
        <f>12*(YEAR(G249)-YEAR($L$3))+(MONTH(G249)-MONTH($L$3))</f>
        <v/>
      </c>
      <c r="P249">
        <f>IF(N249="Atraso",L249,L249/(1+$L$2)^O249)</f>
        <v/>
      </c>
      <c r="Q249">
        <f>IF(N249="Atraso",$L$3-G249,0)</f>
        <v/>
      </c>
      <c r="R249">
        <f>IF(Q249&lt;=15,"Até 15",IF(Q249&lt;=30,"Entre 15 e 30",IF(Q249&lt;=60,"Entre 30 e 60",IF(Q249&lt;=90,"Entre 60 e 90",IF(Q249&lt;=120,"Entre 90 e 120",IF(Q249&lt;=150,"Entre 120 e 150",IF(Q249&lt;=180,"Entre 150 e 180","Superior a 180")))))))</f>
        <v/>
      </c>
      <c r="S249">
        <f>IF(N249="Atraso",IF(Q249&lt;=30,INFORME_MENSAL!$A$12,IF(Q249&lt;=60,INFORME_MENSAL!$A$13,IF(Q249&lt;=90,INFORME_MENSAL!$A$14,IF(Q249&lt;=120,INFORME_MENSAL!$A$15,IF(Q249&lt;=150,INFORME_MENSAL!$A$16,IF(Q249&lt;=180,INFORME_MENSAL!$A$17,IF(Q249&lt;=360,INFORME_MENSAL!$A$18,IF(Q249&gt;360,INFORME_MENSAL!$A$19)))))))),"")</f>
        <v/>
      </c>
    </row>
    <row r="250">
      <c r="A250" t="inlineStr">
        <is>
          <t>71BOSQUE DAS CEREJEIRAS</t>
        </is>
      </c>
      <c r="B250" t="inlineStr">
        <is>
          <t>GABRIELA DE ALMEIDA AGOSTINHO</t>
        </is>
      </c>
      <c r="C250" t="n">
        <v>1</v>
      </c>
      <c r="D250" t="inlineStr">
        <is>
          <t>INCC-FGV</t>
        </is>
      </c>
      <c r="E250" t="n">
        <v>0</v>
      </c>
      <c r="F250" t="inlineStr">
        <is>
          <t>MENSAL</t>
        </is>
      </c>
      <c r="G250" s="140" t="n">
        <v>45417</v>
      </c>
      <c r="H250" t="n">
        <v>45417</v>
      </c>
      <c r="I250" s="334" t="inlineStr">
        <is>
          <t>009/010</t>
        </is>
      </c>
      <c r="J250" t="inlineStr">
        <is>
          <t>CARTEIRA</t>
        </is>
      </c>
      <c r="K250" t="inlineStr">
        <is>
          <t>CONTRATO</t>
        </is>
      </c>
      <c r="L250" t="n">
        <v>635.97</v>
      </c>
      <c r="M250">
        <f>DATE(YEAR(G250),MONTH(G250),1)</f>
        <v/>
      </c>
      <c r="N250">
        <f>IF(G250&gt;$L$3,"Futuro","Atraso")</f>
        <v/>
      </c>
      <c r="O250">
        <f>12*(YEAR(G250)-YEAR($L$3))+(MONTH(G250)-MONTH($L$3))</f>
        <v/>
      </c>
      <c r="P250">
        <f>IF(N250="Atraso",L250,L250/(1+$L$2)^O250)</f>
        <v/>
      </c>
      <c r="Q250">
        <f>IF(N250="Atraso",$L$3-G250,0)</f>
        <v/>
      </c>
      <c r="R250">
        <f>IF(Q250&lt;=15,"Até 15",IF(Q250&lt;=30,"Entre 15 e 30",IF(Q250&lt;=60,"Entre 30 e 60",IF(Q250&lt;=90,"Entre 60 e 90",IF(Q250&lt;=120,"Entre 90 e 120",IF(Q250&lt;=150,"Entre 120 e 150",IF(Q250&lt;=180,"Entre 150 e 180","Superior a 180")))))))</f>
        <v/>
      </c>
      <c r="S250">
        <f>IF(N250="Atraso",IF(Q250&lt;=30,INFORME_MENSAL!$A$12,IF(Q250&lt;=60,INFORME_MENSAL!$A$13,IF(Q250&lt;=90,INFORME_MENSAL!$A$14,IF(Q250&lt;=120,INFORME_MENSAL!$A$15,IF(Q250&lt;=150,INFORME_MENSAL!$A$16,IF(Q250&lt;=180,INFORME_MENSAL!$A$17,IF(Q250&lt;=360,INFORME_MENSAL!$A$18,IF(Q250&gt;360,INFORME_MENSAL!$A$19)))))))),"")</f>
        <v/>
      </c>
    </row>
    <row r="251">
      <c r="A251" t="inlineStr">
        <is>
          <t>97BOSQUE DAS CEREJEIRAS</t>
        </is>
      </c>
      <c r="B251" t="inlineStr">
        <is>
          <t>FABIO JOSE DA SILVA</t>
        </is>
      </c>
      <c r="C251" t="n">
        <v>1</v>
      </c>
      <c r="D251" t="inlineStr">
        <is>
          <t>INCC-FGV</t>
        </is>
      </c>
      <c r="E251" t="n">
        <v>0</v>
      </c>
      <c r="F251" t="inlineStr">
        <is>
          <t>MENSAL</t>
        </is>
      </c>
      <c r="G251" s="140" t="n">
        <v>45417</v>
      </c>
      <c r="H251" t="n">
        <v>45417</v>
      </c>
      <c r="I251" s="334" t="inlineStr">
        <is>
          <t>012/012</t>
        </is>
      </c>
      <c r="J251" t="inlineStr">
        <is>
          <t>CARTEIRA</t>
        </is>
      </c>
      <c r="K251" t="inlineStr">
        <is>
          <t>CONTRATO</t>
        </is>
      </c>
      <c r="L251" t="n">
        <v>816.2</v>
      </c>
      <c r="M251">
        <f>DATE(YEAR(G251),MONTH(G251),1)</f>
        <v/>
      </c>
      <c r="N251">
        <f>IF(G251&gt;$L$3,"Futuro","Atraso")</f>
        <v/>
      </c>
      <c r="O251">
        <f>12*(YEAR(G251)-YEAR($L$3))+(MONTH(G251)-MONTH($L$3))</f>
        <v/>
      </c>
      <c r="P251">
        <f>IF(N251="Atraso",L251,L251/(1+$L$2)^O251)</f>
        <v/>
      </c>
      <c r="Q251">
        <f>IF(N251="Atraso",$L$3-G251,0)</f>
        <v/>
      </c>
      <c r="R251">
        <f>IF(Q251&lt;=15,"Até 15",IF(Q251&lt;=30,"Entre 15 e 30",IF(Q251&lt;=60,"Entre 30 e 60",IF(Q251&lt;=90,"Entre 60 e 90",IF(Q251&lt;=120,"Entre 90 e 120",IF(Q251&lt;=150,"Entre 120 e 150",IF(Q251&lt;=180,"Entre 150 e 180","Superior a 180")))))))</f>
        <v/>
      </c>
      <c r="S251">
        <f>IF(N251="Atraso",IF(Q251&lt;=30,INFORME_MENSAL!$A$12,IF(Q251&lt;=60,INFORME_MENSAL!$A$13,IF(Q251&lt;=90,INFORME_MENSAL!$A$14,IF(Q251&lt;=120,INFORME_MENSAL!$A$15,IF(Q251&lt;=150,INFORME_MENSAL!$A$16,IF(Q251&lt;=180,INFORME_MENSAL!$A$17,IF(Q251&lt;=360,INFORME_MENSAL!$A$18,IF(Q251&gt;360,INFORME_MENSAL!$A$19)))))))),"")</f>
        <v/>
      </c>
    </row>
    <row r="252">
      <c r="A252" t="inlineStr">
        <is>
          <t>23BOSQUE DAS CEREJEIRAS</t>
        </is>
      </c>
      <c r="B252" t="inlineStr">
        <is>
          <t>FELIPE ALMEIDA SILVA</t>
        </is>
      </c>
      <c r="C252" t="n">
        <v>1</v>
      </c>
      <c r="D252" t="inlineStr">
        <is>
          <t>INCC-FGV</t>
        </is>
      </c>
      <c r="E252" t="n">
        <v>0</v>
      </c>
      <c r="F252" t="inlineStr">
        <is>
          <t>MENSAL</t>
        </is>
      </c>
      <c r="G252" s="140" t="n">
        <v>45422</v>
      </c>
      <c r="H252" t="n">
        <v>45422</v>
      </c>
      <c r="I252" s="334" t="inlineStr">
        <is>
          <t>014/015</t>
        </is>
      </c>
      <c r="J252" t="inlineStr">
        <is>
          <t>CARTEIRA</t>
        </is>
      </c>
      <c r="K252" t="inlineStr">
        <is>
          <t>CONTRATO</t>
        </is>
      </c>
      <c r="L252" t="n">
        <v>1497.12</v>
      </c>
      <c r="M252">
        <f>DATE(YEAR(G252),MONTH(G252),1)</f>
        <v/>
      </c>
      <c r="N252">
        <f>IF(G252&gt;$L$3,"Futuro","Atraso")</f>
        <v/>
      </c>
      <c r="O252">
        <f>12*(YEAR(G252)-YEAR($L$3))+(MONTH(G252)-MONTH($L$3))</f>
        <v/>
      </c>
      <c r="P252">
        <f>IF(N252="Atraso",L252,L252/(1+$L$2)^O252)</f>
        <v/>
      </c>
      <c r="Q252">
        <f>IF(N252="Atraso",$L$3-G252,0)</f>
        <v/>
      </c>
      <c r="R252">
        <f>IF(Q252&lt;=15,"Até 15",IF(Q252&lt;=30,"Entre 15 e 30",IF(Q252&lt;=60,"Entre 30 e 60",IF(Q252&lt;=90,"Entre 60 e 90",IF(Q252&lt;=120,"Entre 90 e 120",IF(Q252&lt;=150,"Entre 120 e 150",IF(Q252&lt;=180,"Entre 150 e 180","Superior a 180")))))))</f>
        <v/>
      </c>
      <c r="S252">
        <f>IF(N252="Atraso",IF(Q252&lt;=30,INFORME_MENSAL!$A$12,IF(Q252&lt;=60,INFORME_MENSAL!$A$13,IF(Q252&lt;=90,INFORME_MENSAL!$A$14,IF(Q252&lt;=120,INFORME_MENSAL!$A$15,IF(Q252&lt;=150,INFORME_MENSAL!$A$16,IF(Q252&lt;=180,INFORME_MENSAL!$A$17,IF(Q252&lt;=360,INFORME_MENSAL!$A$18,IF(Q252&gt;360,INFORME_MENSAL!$A$19)))))))),"")</f>
        <v/>
      </c>
    </row>
    <row r="253">
      <c r="A253" t="inlineStr">
        <is>
          <t>197BOSQUE DAS CEREJEIRAS</t>
        </is>
      </c>
      <c r="B253" t="inlineStr">
        <is>
          <t>WESLEY ARAUJO TEIXEIRA DA SILVA</t>
        </is>
      </c>
      <c r="C253" t="n">
        <v>1</v>
      </c>
      <c r="D253" t="inlineStr">
        <is>
          <t>INCC-FGV</t>
        </is>
      </c>
      <c r="E253" t="n">
        <v>0</v>
      </c>
      <c r="F253" t="inlineStr">
        <is>
          <t>MENSAL</t>
        </is>
      </c>
      <c r="G253" s="140" t="n">
        <v>45432</v>
      </c>
      <c r="H253" t="n">
        <v>45432</v>
      </c>
      <c r="I253" s="334" t="inlineStr">
        <is>
          <t>012/012</t>
        </is>
      </c>
      <c r="J253" t="inlineStr">
        <is>
          <t>CARTEIRA</t>
        </is>
      </c>
      <c r="K253" t="inlineStr">
        <is>
          <t>CONTRATO</t>
        </is>
      </c>
      <c r="L253" t="n">
        <v>1530.38</v>
      </c>
      <c r="M253">
        <f>DATE(YEAR(G253),MONTH(G253),1)</f>
        <v/>
      </c>
      <c r="N253">
        <f>IF(G253&gt;$L$3,"Futuro","Atraso")</f>
        <v/>
      </c>
      <c r="O253">
        <f>12*(YEAR(G253)-YEAR($L$3))+(MONTH(G253)-MONTH($L$3))</f>
        <v/>
      </c>
      <c r="P253">
        <f>IF(N253="Atraso",L253,L253/(1+$L$2)^O253)</f>
        <v/>
      </c>
      <c r="Q253">
        <f>IF(N253="Atraso",$L$3-G253,0)</f>
        <v/>
      </c>
      <c r="R253">
        <f>IF(Q253&lt;=15,"Até 15",IF(Q253&lt;=30,"Entre 15 e 30",IF(Q253&lt;=60,"Entre 30 e 60",IF(Q253&lt;=90,"Entre 60 e 90",IF(Q253&lt;=120,"Entre 90 e 120",IF(Q253&lt;=150,"Entre 120 e 150",IF(Q253&lt;=180,"Entre 150 e 180","Superior a 180")))))))</f>
        <v/>
      </c>
      <c r="S253">
        <f>IF(N253="Atraso",IF(Q253&lt;=30,INFORME_MENSAL!$A$12,IF(Q253&lt;=60,INFORME_MENSAL!$A$13,IF(Q253&lt;=90,INFORME_MENSAL!$A$14,IF(Q253&lt;=120,INFORME_MENSAL!$A$15,IF(Q253&lt;=150,INFORME_MENSAL!$A$16,IF(Q253&lt;=180,INFORME_MENSAL!$A$17,IF(Q253&lt;=360,INFORME_MENSAL!$A$18,IF(Q253&gt;360,INFORME_MENSAL!$A$19)))))))),"")</f>
        <v/>
      </c>
    </row>
    <row r="254">
      <c r="A254" t="inlineStr">
        <is>
          <t>63BOSQUE DAS CEREJEIRAS</t>
        </is>
      </c>
      <c r="B254" t="inlineStr">
        <is>
          <t>RAPHAEL FERREIRA GONCALVES</t>
        </is>
      </c>
      <c r="C254" t="n">
        <v>1</v>
      </c>
      <c r="D254" t="inlineStr">
        <is>
          <t>INCC-FGV</t>
        </is>
      </c>
      <c r="E254" t="n">
        <v>0</v>
      </c>
      <c r="F254" t="inlineStr">
        <is>
          <t>MENSAL</t>
        </is>
      </c>
      <c r="G254" s="140" t="n">
        <v>45437</v>
      </c>
      <c r="H254" t="n">
        <v>45437</v>
      </c>
      <c r="I254" s="334" t="inlineStr">
        <is>
          <t>010/010</t>
        </is>
      </c>
      <c r="J254" t="inlineStr">
        <is>
          <t>CARTEIRA</t>
        </is>
      </c>
      <c r="K254" t="inlineStr">
        <is>
          <t>CONTRATO</t>
        </is>
      </c>
      <c r="L254" t="n">
        <v>867.01</v>
      </c>
      <c r="M254">
        <f>DATE(YEAR(G254),MONTH(G254),1)</f>
        <v/>
      </c>
      <c r="N254">
        <f>IF(G254&gt;$L$3,"Futuro","Atraso")</f>
        <v/>
      </c>
      <c r="O254">
        <f>12*(YEAR(G254)-YEAR($L$3))+(MONTH(G254)-MONTH($L$3))</f>
        <v/>
      </c>
      <c r="P254">
        <f>IF(N254="Atraso",L254,L254/(1+$L$2)^O254)</f>
        <v/>
      </c>
      <c r="Q254">
        <f>IF(N254="Atraso",$L$3-G254,0)</f>
        <v/>
      </c>
      <c r="R254">
        <f>IF(Q254&lt;=15,"Até 15",IF(Q254&lt;=30,"Entre 15 e 30",IF(Q254&lt;=60,"Entre 30 e 60",IF(Q254&lt;=90,"Entre 60 e 90",IF(Q254&lt;=120,"Entre 90 e 120",IF(Q254&lt;=150,"Entre 120 e 150",IF(Q254&lt;=180,"Entre 150 e 180","Superior a 180")))))))</f>
        <v/>
      </c>
      <c r="S254">
        <f>IF(N254="Atraso",IF(Q254&lt;=30,INFORME_MENSAL!$A$12,IF(Q254&lt;=60,INFORME_MENSAL!$A$13,IF(Q254&lt;=90,INFORME_MENSAL!$A$14,IF(Q254&lt;=120,INFORME_MENSAL!$A$15,IF(Q254&lt;=150,INFORME_MENSAL!$A$16,IF(Q254&lt;=180,INFORME_MENSAL!$A$17,IF(Q254&lt;=360,INFORME_MENSAL!$A$18,IF(Q254&gt;360,INFORME_MENSAL!$A$19)))))))),"")</f>
        <v/>
      </c>
    </row>
    <row r="255">
      <c r="A255" t="inlineStr">
        <is>
          <t>97BOSQUE DAS CEREJEIRAS</t>
        </is>
      </c>
      <c r="B255" t="inlineStr">
        <is>
          <t>FABIO JOSE DA SILVA</t>
        </is>
      </c>
      <c r="C255" t="n">
        <v>1</v>
      </c>
      <c r="D255" t="inlineStr">
        <is>
          <t>INCC-FGV</t>
        </is>
      </c>
      <c r="E255" t="n">
        <v>0</v>
      </c>
      <c r="F255" t="inlineStr">
        <is>
          <t>MENSAL</t>
        </is>
      </c>
      <c r="G255" s="140" t="n">
        <v>45440</v>
      </c>
      <c r="H255" t="n">
        <v>45440</v>
      </c>
      <c r="I255" s="334" t="inlineStr">
        <is>
          <t>006/006</t>
        </is>
      </c>
      <c r="J255" t="inlineStr">
        <is>
          <t>CARTEIRA</t>
        </is>
      </c>
      <c r="K255" t="inlineStr">
        <is>
          <t>CONTRATO</t>
        </is>
      </c>
      <c r="L255" t="n">
        <v>2397.59</v>
      </c>
      <c r="M255">
        <f>DATE(YEAR(G255),MONTH(G255),1)</f>
        <v/>
      </c>
      <c r="N255">
        <f>IF(G255&gt;$L$3,"Futuro","Atraso")</f>
        <v/>
      </c>
      <c r="O255">
        <f>12*(YEAR(G255)-YEAR($L$3))+(MONTH(G255)-MONTH($L$3))</f>
        <v/>
      </c>
      <c r="P255">
        <f>IF(N255="Atraso",L255,L255/(1+$L$2)^O255)</f>
        <v/>
      </c>
      <c r="Q255">
        <f>IF(N255="Atraso",$L$3-G255,0)</f>
        <v/>
      </c>
      <c r="R255">
        <f>IF(Q255&lt;=15,"Até 15",IF(Q255&lt;=30,"Entre 15 e 30",IF(Q255&lt;=60,"Entre 30 e 60",IF(Q255&lt;=90,"Entre 60 e 90",IF(Q255&lt;=120,"Entre 90 e 120",IF(Q255&lt;=150,"Entre 120 e 150",IF(Q255&lt;=180,"Entre 150 e 180","Superior a 180")))))))</f>
        <v/>
      </c>
      <c r="S255">
        <f>IF(N255="Atraso",IF(Q255&lt;=30,INFORME_MENSAL!$A$12,IF(Q255&lt;=60,INFORME_MENSAL!$A$13,IF(Q255&lt;=90,INFORME_MENSAL!$A$14,IF(Q255&lt;=120,INFORME_MENSAL!$A$15,IF(Q255&lt;=150,INFORME_MENSAL!$A$16,IF(Q255&lt;=180,INFORME_MENSAL!$A$17,IF(Q255&lt;=360,INFORME_MENSAL!$A$18,IF(Q255&gt;360,INFORME_MENSAL!$A$19)))))))),"")</f>
        <v/>
      </c>
    </row>
    <row r="256">
      <c r="A256" t="inlineStr">
        <is>
          <t>71BOSQUE DAS CEREJEIRAS</t>
        </is>
      </c>
      <c r="B256" t="inlineStr">
        <is>
          <t>GABRIELA DE ALMEIDA AGOSTINHO</t>
        </is>
      </c>
      <c r="C256" t="n">
        <v>1</v>
      </c>
      <c r="D256" t="inlineStr">
        <is>
          <t>INCC-FGV</t>
        </is>
      </c>
      <c r="E256" t="n">
        <v>0</v>
      </c>
      <c r="F256" t="inlineStr">
        <is>
          <t>MENSAL</t>
        </is>
      </c>
      <c r="G256" s="140" t="n">
        <v>45448</v>
      </c>
      <c r="H256" t="n">
        <v>45448</v>
      </c>
      <c r="I256" s="334" t="inlineStr">
        <is>
          <t>010/010</t>
        </is>
      </c>
      <c r="J256" t="inlineStr">
        <is>
          <t>CARTEIRA</t>
        </is>
      </c>
      <c r="K256" t="inlineStr">
        <is>
          <t>CONTRATO</t>
        </is>
      </c>
      <c r="L256" t="n">
        <v>635.97</v>
      </c>
      <c r="M256">
        <f>DATE(YEAR(G256),MONTH(G256),1)</f>
        <v/>
      </c>
      <c r="N256">
        <f>IF(G256&gt;$L$3,"Futuro","Atraso")</f>
        <v/>
      </c>
      <c r="O256">
        <f>12*(YEAR(G256)-YEAR($L$3))+(MONTH(G256)-MONTH($L$3))</f>
        <v/>
      </c>
      <c r="P256">
        <f>IF(N256="Atraso",L256,L256/(1+$L$2)^O256)</f>
        <v/>
      </c>
      <c r="Q256">
        <f>IF(N256="Atraso",$L$3-G256,0)</f>
        <v/>
      </c>
      <c r="R256">
        <f>IF(Q256&lt;=15,"Até 15",IF(Q256&lt;=30,"Entre 15 e 30",IF(Q256&lt;=60,"Entre 30 e 60",IF(Q256&lt;=90,"Entre 60 e 90",IF(Q256&lt;=120,"Entre 90 e 120",IF(Q256&lt;=150,"Entre 120 e 150",IF(Q256&lt;=180,"Entre 150 e 180","Superior a 180")))))))</f>
        <v/>
      </c>
      <c r="S256">
        <f>IF(N256="Atraso",IF(Q256&lt;=30,INFORME_MENSAL!$A$12,IF(Q256&lt;=60,INFORME_MENSAL!$A$13,IF(Q256&lt;=90,INFORME_MENSAL!$A$14,IF(Q256&lt;=120,INFORME_MENSAL!$A$15,IF(Q256&lt;=150,INFORME_MENSAL!$A$16,IF(Q256&lt;=180,INFORME_MENSAL!$A$17,IF(Q256&lt;=360,INFORME_MENSAL!$A$18,IF(Q256&gt;360,INFORME_MENSAL!$A$19)))))))),"")</f>
        <v/>
      </c>
    </row>
    <row r="257">
      <c r="A257" t="inlineStr">
        <is>
          <t>23BOSQUE DAS CEREJEIRAS</t>
        </is>
      </c>
      <c r="B257" t="inlineStr">
        <is>
          <t>FELIPE ALMEIDA SILVA</t>
        </is>
      </c>
      <c r="C257" t="n">
        <v>1</v>
      </c>
      <c r="D257" t="inlineStr">
        <is>
          <t>INCC-FGV</t>
        </is>
      </c>
      <c r="E257" t="n">
        <v>0</v>
      </c>
      <c r="F257" t="inlineStr">
        <is>
          <t>MENSAL</t>
        </is>
      </c>
      <c r="G257" s="140" t="n">
        <v>45453</v>
      </c>
      <c r="H257" t="n">
        <v>45453</v>
      </c>
      <c r="I257" s="334" t="inlineStr">
        <is>
          <t>015/015</t>
        </is>
      </c>
      <c r="J257" t="inlineStr">
        <is>
          <t>CARTEIRA</t>
        </is>
      </c>
      <c r="K257" t="inlineStr">
        <is>
          <t>CONTRATO</t>
        </is>
      </c>
      <c r="L257" t="n">
        <v>1497.12</v>
      </c>
      <c r="M257">
        <f>DATE(YEAR(G257),MONTH(G257),1)</f>
        <v/>
      </c>
      <c r="N257">
        <f>IF(G257&gt;$L$3,"Futuro","Atraso")</f>
        <v/>
      </c>
      <c r="O257">
        <f>12*(YEAR(G257)-YEAR($L$3))+(MONTH(G257)-MONTH($L$3))</f>
        <v/>
      </c>
      <c r="P257">
        <f>IF(N257="Atraso",L257,L257/(1+$L$2)^O257)</f>
        <v/>
      </c>
      <c r="Q257">
        <f>IF(N257="Atraso",$L$3-G257,0)</f>
        <v/>
      </c>
      <c r="R257">
        <f>IF(Q257&lt;=15,"Até 15",IF(Q257&lt;=30,"Entre 15 e 30",IF(Q257&lt;=60,"Entre 30 e 60",IF(Q257&lt;=90,"Entre 60 e 90",IF(Q257&lt;=120,"Entre 90 e 120",IF(Q257&lt;=150,"Entre 120 e 150",IF(Q257&lt;=180,"Entre 150 e 180","Superior a 180")))))))</f>
        <v/>
      </c>
      <c r="S257">
        <f>IF(N257="Atraso",IF(Q257&lt;=30,INFORME_MENSAL!$A$12,IF(Q257&lt;=60,INFORME_MENSAL!$A$13,IF(Q257&lt;=90,INFORME_MENSAL!$A$14,IF(Q257&lt;=120,INFORME_MENSAL!$A$15,IF(Q257&lt;=150,INFORME_MENSAL!$A$16,IF(Q257&lt;=180,INFORME_MENSAL!$A$17,IF(Q257&lt;=360,INFORME_MENSAL!$A$18,IF(Q257&gt;360,INFORME_MENSAL!$A$19)))))))),"")</f>
        <v/>
      </c>
    </row>
    <row r="258">
      <c r="A258" t="inlineStr">
        <is>
          <t>63BOSQUE DAS CEREJEIRAS</t>
        </is>
      </c>
      <c r="B258" t="inlineStr">
        <is>
          <t>RAPHAEL FERREIRA GONCALVES</t>
        </is>
      </c>
      <c r="C258" t="n">
        <v>1</v>
      </c>
      <c r="D258" t="inlineStr">
        <is>
          <t>INCC-FGV</t>
        </is>
      </c>
      <c r="E258" t="n">
        <v>0</v>
      </c>
      <c r="F258" t="inlineStr">
        <is>
          <t>MENSAL</t>
        </is>
      </c>
      <c r="G258" s="140" t="n">
        <v>45468</v>
      </c>
      <c r="H258" t="n">
        <v>45468</v>
      </c>
      <c r="I258" s="334" t="inlineStr">
        <is>
          <t>001/001</t>
        </is>
      </c>
      <c r="J258" t="inlineStr">
        <is>
          <t>CARTEIRA</t>
        </is>
      </c>
      <c r="K258" t="inlineStr">
        <is>
          <t>CONTRATO</t>
        </is>
      </c>
      <c r="L258" t="n">
        <v>250782.51</v>
      </c>
      <c r="M258">
        <f>DATE(YEAR(G258),MONTH(G258),1)</f>
        <v/>
      </c>
      <c r="N258">
        <f>IF(G258&gt;$L$3,"Futuro","Atraso")</f>
        <v/>
      </c>
      <c r="O258">
        <f>12*(YEAR(G258)-YEAR($L$3))+(MONTH(G258)-MONTH($L$3))</f>
        <v/>
      </c>
      <c r="P258">
        <f>IF(N258="Atraso",L258,L258/(1+$L$2)^O258)</f>
        <v/>
      </c>
      <c r="Q258">
        <f>IF(N258="Atraso",$L$3-G258,0)</f>
        <v/>
      </c>
      <c r="R258">
        <f>IF(Q258&lt;=15,"Até 15",IF(Q258&lt;=30,"Entre 15 e 30",IF(Q258&lt;=60,"Entre 30 e 60",IF(Q258&lt;=90,"Entre 60 e 90",IF(Q258&lt;=120,"Entre 90 e 120",IF(Q258&lt;=150,"Entre 120 e 150",IF(Q258&lt;=180,"Entre 150 e 180","Superior a 180")))))))</f>
        <v/>
      </c>
      <c r="S258">
        <f>IF(N258="Atraso",IF(Q258&lt;=30,INFORME_MENSAL!$A$12,IF(Q258&lt;=60,INFORME_MENSAL!$A$13,IF(Q258&lt;=90,INFORME_MENSAL!$A$14,IF(Q258&lt;=120,INFORME_MENSAL!$A$15,IF(Q258&lt;=150,INFORME_MENSAL!$A$16,IF(Q258&lt;=180,INFORME_MENSAL!$A$17,IF(Q258&lt;=360,INFORME_MENSAL!$A$18,IF(Q258&gt;360,INFORME_MENSAL!$A$19)))))))),"")</f>
        <v/>
      </c>
    </row>
    <row r="259">
      <c r="A259" t="inlineStr">
        <is>
          <t>71BOSQUE DAS CEREJEIRAS</t>
        </is>
      </c>
      <c r="B259" t="inlineStr">
        <is>
          <t>GABRIELA DE ALMEIDA AGOSTINHO</t>
        </is>
      </c>
      <c r="C259" t="n">
        <v>1</v>
      </c>
      <c r="D259" t="inlineStr">
        <is>
          <t>INCC-FGV</t>
        </is>
      </c>
      <c r="E259" t="n">
        <v>0</v>
      </c>
      <c r="F259" t="inlineStr">
        <is>
          <t>MENSAL</t>
        </is>
      </c>
      <c r="G259" s="140" t="n">
        <v>45473</v>
      </c>
      <c r="H259" t="n">
        <v>45473</v>
      </c>
      <c r="I259" s="334" t="inlineStr">
        <is>
          <t>005/006</t>
        </is>
      </c>
      <c r="J259" t="inlineStr">
        <is>
          <t>CARTEIRA</t>
        </is>
      </c>
      <c r="K259" t="inlineStr">
        <is>
          <t>CONTRATO</t>
        </is>
      </c>
      <c r="L259" t="n">
        <v>2005.4</v>
      </c>
      <c r="M259">
        <f>DATE(YEAR(G259),MONTH(G259),1)</f>
        <v/>
      </c>
      <c r="N259">
        <f>IF(G259&gt;$L$3,"Futuro","Atraso")</f>
        <v/>
      </c>
      <c r="O259">
        <f>12*(YEAR(G259)-YEAR($L$3))+(MONTH(G259)-MONTH($L$3))</f>
        <v/>
      </c>
      <c r="P259">
        <f>IF(N259="Atraso",L259,L259/(1+$L$2)^O259)</f>
        <v/>
      </c>
      <c r="Q259">
        <f>IF(N259="Atraso",$L$3-G259,0)</f>
        <v/>
      </c>
      <c r="R259">
        <f>IF(Q259&lt;=15,"Até 15",IF(Q259&lt;=30,"Entre 15 e 30",IF(Q259&lt;=60,"Entre 30 e 60",IF(Q259&lt;=90,"Entre 60 e 90",IF(Q259&lt;=120,"Entre 90 e 120",IF(Q259&lt;=150,"Entre 120 e 150",IF(Q259&lt;=180,"Entre 150 e 180","Superior a 180")))))))</f>
        <v/>
      </c>
      <c r="S259">
        <f>IF(N259="Atraso",IF(Q259&lt;=30,INFORME_MENSAL!$A$12,IF(Q259&lt;=60,INFORME_MENSAL!$A$13,IF(Q259&lt;=90,INFORME_MENSAL!$A$14,IF(Q259&lt;=120,INFORME_MENSAL!$A$15,IF(Q259&lt;=150,INFORME_MENSAL!$A$16,IF(Q259&lt;=180,INFORME_MENSAL!$A$17,IF(Q259&lt;=360,INFORME_MENSAL!$A$18,IF(Q259&gt;360,INFORME_MENSAL!$A$19)))))))),"")</f>
        <v/>
      </c>
    </row>
    <row r="260">
      <c r="A260" t="inlineStr">
        <is>
          <t>71BOSQUE DAS CEREJEIRAS</t>
        </is>
      </c>
      <c r="B260" t="inlineStr">
        <is>
          <t>GABRIELA DE ALMEIDA AGOSTINHO</t>
        </is>
      </c>
      <c r="C260" t="n">
        <v>1</v>
      </c>
      <c r="D260" t="inlineStr">
        <is>
          <t>INCC-FGV</t>
        </is>
      </c>
      <c r="E260" t="n">
        <v>0</v>
      </c>
      <c r="F260" t="inlineStr">
        <is>
          <t>MENSAL</t>
        </is>
      </c>
      <c r="G260" s="140" t="n">
        <v>45534</v>
      </c>
      <c r="H260" t="n">
        <v>45534</v>
      </c>
      <c r="I260" s="334" t="inlineStr">
        <is>
          <t>006/006</t>
        </is>
      </c>
      <c r="J260" t="inlineStr">
        <is>
          <t>CARTEIRA</t>
        </is>
      </c>
      <c r="K260" t="inlineStr">
        <is>
          <t>CONTRATO</t>
        </is>
      </c>
      <c r="L260" t="n">
        <v>2005.4</v>
      </c>
      <c r="M260">
        <f>DATE(YEAR(G260),MONTH(G260),1)</f>
        <v/>
      </c>
      <c r="N260">
        <f>IF(G260&gt;$L$3,"Futuro","Atraso")</f>
        <v/>
      </c>
      <c r="O260">
        <f>12*(YEAR(G260)-YEAR($L$3))+(MONTH(G260)-MONTH($L$3))</f>
        <v/>
      </c>
      <c r="P260">
        <f>IF(N260="Atraso",L260,L260/(1+$L$2)^O260)</f>
        <v/>
      </c>
      <c r="Q260">
        <f>IF(N260="Atraso",$L$3-G260,0)</f>
        <v/>
      </c>
      <c r="R260">
        <f>IF(Q260&lt;=15,"Até 15",IF(Q260&lt;=30,"Entre 15 e 30",IF(Q260&lt;=60,"Entre 30 e 60",IF(Q260&lt;=90,"Entre 60 e 90",IF(Q260&lt;=120,"Entre 90 e 120",IF(Q260&lt;=150,"Entre 120 e 150",IF(Q260&lt;=180,"Entre 150 e 180","Superior a 180")))))))</f>
        <v/>
      </c>
      <c r="S260">
        <f>IF(N260="Atraso",IF(Q260&lt;=30,INFORME_MENSAL!$A$12,IF(Q260&lt;=60,INFORME_MENSAL!$A$13,IF(Q260&lt;=90,INFORME_MENSAL!$A$14,IF(Q260&lt;=120,INFORME_MENSAL!$A$15,IF(Q260&lt;=150,INFORME_MENSAL!$A$16,IF(Q260&lt;=180,INFORME_MENSAL!$A$17,IF(Q260&lt;=360,INFORME_MENSAL!$A$18,IF(Q260&gt;360,INFORME_MENSAL!$A$19)))))))),"")</f>
        <v/>
      </c>
    </row>
    <row r="261">
      <c r="A261" t="inlineStr">
        <is>
          <t>71BOSQUE DAS CEREJEIRAS</t>
        </is>
      </c>
      <c r="B261" t="inlineStr">
        <is>
          <t>GABRIELA DE ALMEIDA AGOSTINHO</t>
        </is>
      </c>
      <c r="C261" t="n">
        <v>1</v>
      </c>
      <c r="D261" t="inlineStr">
        <is>
          <t>INCC-FGV</t>
        </is>
      </c>
      <c r="E261" t="n">
        <v>0</v>
      </c>
      <c r="F261" t="inlineStr">
        <is>
          <t>MENSAL</t>
        </is>
      </c>
      <c r="G261" s="140" t="n">
        <v>45565</v>
      </c>
      <c r="H261" t="n">
        <v>45565</v>
      </c>
      <c r="I261" s="334" t="inlineStr">
        <is>
          <t>001/001</t>
        </is>
      </c>
      <c r="J261" t="inlineStr">
        <is>
          <t>CARTEIRA</t>
        </is>
      </c>
      <c r="K261" t="inlineStr">
        <is>
          <t>CONTRATO</t>
        </is>
      </c>
      <c r="L261" t="n">
        <v>181356.21</v>
      </c>
      <c r="M261">
        <f>DATE(YEAR(G261),MONTH(G261),1)</f>
        <v/>
      </c>
      <c r="N261">
        <f>IF(G261&gt;$L$3,"Futuro","Atraso")</f>
        <v/>
      </c>
      <c r="O261">
        <f>12*(YEAR(G261)-YEAR($L$3))+(MONTH(G261)-MONTH($L$3))</f>
        <v/>
      </c>
      <c r="P261">
        <f>IF(N261="Atraso",L261,L261/(1+$L$2)^O261)</f>
        <v/>
      </c>
      <c r="Q261">
        <f>IF(N261="Atraso",$L$3-G261,0)</f>
        <v/>
      </c>
      <c r="R261">
        <f>IF(Q261&lt;=15,"Até 15",IF(Q261&lt;=30,"Entre 15 e 30",IF(Q261&lt;=60,"Entre 30 e 60",IF(Q261&lt;=90,"Entre 60 e 90",IF(Q261&lt;=120,"Entre 90 e 120",IF(Q261&lt;=150,"Entre 120 e 150",IF(Q261&lt;=180,"Entre 150 e 180","Superior a 180")))))))</f>
        <v/>
      </c>
      <c r="S261">
        <f>IF(N261="Atraso",IF(Q261&lt;=30,INFORME_MENSAL!$A$12,IF(Q261&lt;=60,INFORME_MENSAL!$A$13,IF(Q261&lt;=90,INFORME_MENSAL!$A$14,IF(Q261&lt;=120,INFORME_MENSAL!$A$15,IF(Q261&lt;=150,INFORME_MENSAL!$A$16,IF(Q261&lt;=180,INFORME_MENSAL!$A$17,IF(Q261&lt;=360,INFORME_MENSAL!$A$18,IF(Q261&gt;360,INFORME_MENSAL!$A$19)))))))),"")</f>
        <v/>
      </c>
    </row>
    <row r="262">
      <c r="A262" t="inlineStr">
        <is>
          <t>32HORTOS - JARDIM ANÁLIA FRANCO</t>
        </is>
      </c>
      <c r="B262" t="inlineStr">
        <is>
          <t>RODRIGO DE MELLO  ANTUNES</t>
        </is>
      </c>
      <c r="C262" t="n">
        <v>1</v>
      </c>
      <c r="D262" t="inlineStr">
        <is>
          <t>INCC-FGV</t>
        </is>
      </c>
      <c r="E262" t="n">
        <v>0</v>
      </c>
      <c r="F262" t="inlineStr">
        <is>
          <t>MENSAL</t>
        </is>
      </c>
      <c r="G262" s="140" t="n">
        <v>44792</v>
      </c>
      <c r="H262" t="n">
        <v>44792</v>
      </c>
      <c r="I262" s="334" t="inlineStr">
        <is>
          <t>001/001</t>
        </is>
      </c>
      <c r="J262" t="inlineStr">
        <is>
          <t>CARTEIRA</t>
        </is>
      </c>
      <c r="K262" t="inlineStr">
        <is>
          <t>CONTRATO</t>
        </is>
      </c>
      <c r="L262" t="n">
        <v>54207.68</v>
      </c>
      <c r="M262">
        <f>DATE(YEAR(G262),MONTH(G262),1)</f>
        <v/>
      </c>
      <c r="N262">
        <f>IF(G262&gt;$L$3,"Futuro","Atraso")</f>
        <v/>
      </c>
      <c r="O262">
        <f>12*(YEAR(G262)-YEAR($L$3))+(MONTH(G262)-MONTH($L$3))</f>
        <v/>
      </c>
      <c r="P262">
        <f>IF(N262="Atraso",L262,L262/(1+$L$2)^O262)</f>
        <v/>
      </c>
      <c r="Q262">
        <f>IF(N262="Atraso",$L$3-G262,0)</f>
        <v/>
      </c>
      <c r="R262">
        <f>IF(Q262&lt;=15,"Até 15",IF(Q262&lt;=30,"Entre 15 e 30",IF(Q262&lt;=60,"Entre 30 e 60",IF(Q262&lt;=90,"Entre 60 e 90",IF(Q262&lt;=120,"Entre 90 e 120",IF(Q262&lt;=150,"Entre 120 e 150",IF(Q262&lt;=180,"Entre 150 e 180","Superior a 180")))))))</f>
        <v/>
      </c>
      <c r="S262">
        <f>IF(N262="Atraso",IF(Q262&lt;=30,INFORME_MENSAL!$A$12,IF(Q262&lt;=60,INFORME_MENSAL!$A$13,IF(Q262&lt;=90,INFORME_MENSAL!$A$14,IF(Q262&lt;=120,INFORME_MENSAL!$A$15,IF(Q262&lt;=150,INFORME_MENSAL!$A$16,IF(Q262&lt;=180,INFORME_MENSAL!$A$17,IF(Q262&lt;=360,INFORME_MENSAL!$A$18,IF(Q262&gt;360,INFORME_MENSAL!$A$19)))))))),"")</f>
        <v/>
      </c>
    </row>
    <row r="263">
      <c r="A263" t="inlineStr">
        <is>
          <t>43HORTOS - JARDIM ANÁLIA FRANCO</t>
        </is>
      </c>
      <c r="B263" t="inlineStr">
        <is>
          <t>MARIA DE FATIMA DOS SANTOS GAMA</t>
        </is>
      </c>
      <c r="C263" t="n">
        <v>1</v>
      </c>
      <c r="D263" t="inlineStr">
        <is>
          <t>INCC-FGV</t>
        </is>
      </c>
      <c r="E263" t="n">
        <v>0</v>
      </c>
      <c r="F263" t="inlineStr">
        <is>
          <t>MENSAL</t>
        </is>
      </c>
      <c r="G263" s="140" t="n">
        <v>45285</v>
      </c>
      <c r="H263" t="n">
        <v>45285</v>
      </c>
      <c r="I263" s="334" t="inlineStr">
        <is>
          <t>004/006</t>
        </is>
      </c>
      <c r="J263" t="inlineStr">
        <is>
          <t>CARTEIRA</t>
        </is>
      </c>
      <c r="K263" t="inlineStr">
        <is>
          <t>CONTRATO</t>
        </is>
      </c>
      <c r="L263" t="n">
        <v>23438.26</v>
      </c>
      <c r="M263">
        <f>DATE(YEAR(G263),MONTH(G263),1)</f>
        <v/>
      </c>
      <c r="N263">
        <f>IF(G263&gt;$L$3,"Futuro","Atraso")</f>
        <v/>
      </c>
      <c r="O263">
        <f>12*(YEAR(G263)-YEAR($L$3))+(MONTH(G263)-MONTH($L$3))</f>
        <v/>
      </c>
      <c r="P263">
        <f>IF(N263="Atraso",L263,L263/(1+$L$2)^O263)</f>
        <v/>
      </c>
      <c r="Q263">
        <f>IF(N263="Atraso",$L$3-G263,0)</f>
        <v/>
      </c>
      <c r="R263">
        <f>IF(Q263&lt;=15,"Até 15",IF(Q263&lt;=30,"Entre 15 e 30",IF(Q263&lt;=60,"Entre 30 e 60",IF(Q263&lt;=90,"Entre 60 e 90",IF(Q263&lt;=120,"Entre 90 e 120",IF(Q263&lt;=150,"Entre 120 e 150",IF(Q263&lt;=180,"Entre 150 e 180","Superior a 180")))))))</f>
        <v/>
      </c>
      <c r="S263">
        <f>IF(N263="Atraso",IF(Q263&lt;=30,INFORME_MENSAL!$A$12,IF(Q263&lt;=60,INFORME_MENSAL!$A$13,IF(Q263&lt;=90,INFORME_MENSAL!$A$14,IF(Q263&lt;=120,INFORME_MENSAL!$A$15,IF(Q263&lt;=150,INFORME_MENSAL!$A$16,IF(Q263&lt;=180,INFORME_MENSAL!$A$17,IF(Q263&lt;=360,INFORME_MENSAL!$A$18,IF(Q263&gt;360,INFORME_MENSAL!$A$19)))))))),"")</f>
        <v/>
      </c>
    </row>
    <row r="264">
      <c r="A264" t="inlineStr">
        <is>
          <t>54HORTOS - JARDIM ANÁLIA FRANCO</t>
        </is>
      </c>
      <c r="B264" t="inlineStr">
        <is>
          <t>SOLANGE OLIMPIO</t>
        </is>
      </c>
      <c r="C264" t="n">
        <v>1</v>
      </c>
      <c r="D264" t="inlineStr">
        <is>
          <t>INCC-FGV</t>
        </is>
      </c>
      <c r="E264" t="n">
        <v>0</v>
      </c>
      <c r="F264" t="inlineStr">
        <is>
          <t>MENSAL</t>
        </is>
      </c>
      <c r="G264" s="140" t="n">
        <v>45349</v>
      </c>
      <c r="H264" t="n">
        <v>45349</v>
      </c>
      <c r="I264" s="334" t="inlineStr">
        <is>
          <t>001/001</t>
        </is>
      </c>
      <c r="J264" t="inlineStr">
        <is>
          <t>CARTEIRA</t>
        </is>
      </c>
      <c r="K264" t="inlineStr">
        <is>
          <t>CONTRATO</t>
        </is>
      </c>
      <c r="L264" t="n">
        <v>7032.58</v>
      </c>
      <c r="M264">
        <f>DATE(YEAR(G264),MONTH(G264),1)</f>
        <v/>
      </c>
      <c r="N264">
        <f>IF(G264&gt;$L$3,"Futuro","Atraso")</f>
        <v/>
      </c>
      <c r="O264">
        <f>12*(YEAR(G264)-YEAR($L$3))+(MONTH(G264)-MONTH($L$3))</f>
        <v/>
      </c>
      <c r="P264">
        <f>IF(N264="Atraso",L264,L264/(1+$L$2)^O264)</f>
        <v/>
      </c>
      <c r="Q264">
        <f>IF(N264="Atraso",$L$3-G264,0)</f>
        <v/>
      </c>
      <c r="R264">
        <f>IF(Q264&lt;=15,"Até 15",IF(Q264&lt;=30,"Entre 15 e 30",IF(Q264&lt;=60,"Entre 30 e 60",IF(Q264&lt;=90,"Entre 60 e 90",IF(Q264&lt;=120,"Entre 90 e 120",IF(Q264&lt;=150,"Entre 120 e 150",IF(Q264&lt;=180,"Entre 150 e 180","Superior a 180")))))))</f>
        <v/>
      </c>
      <c r="S264">
        <f>IF(N264="Atraso",IF(Q264&lt;=30,INFORME_MENSAL!$A$12,IF(Q264&lt;=60,INFORME_MENSAL!$A$13,IF(Q264&lt;=90,INFORME_MENSAL!$A$14,IF(Q264&lt;=120,INFORME_MENSAL!$A$15,IF(Q264&lt;=150,INFORME_MENSAL!$A$16,IF(Q264&lt;=180,INFORME_MENSAL!$A$17,IF(Q264&lt;=360,INFORME_MENSAL!$A$18,IF(Q264&gt;360,INFORME_MENSAL!$A$19)))))))),"")</f>
        <v/>
      </c>
    </row>
    <row r="265">
      <c r="A265" t="inlineStr">
        <is>
          <t>14HORTOS - JARDIM ANÁLIA FRANCO</t>
        </is>
      </c>
      <c r="B265" t="inlineStr">
        <is>
          <t>ALBERTO CARLOS ZALCBERG</t>
        </is>
      </c>
      <c r="C265" t="n">
        <v>1</v>
      </c>
      <c r="D265" t="inlineStr">
        <is>
          <t>INCC-FGV</t>
        </is>
      </c>
      <c r="E265" t="n">
        <v>0</v>
      </c>
      <c r="F265" t="inlineStr">
        <is>
          <t>MENSAL</t>
        </is>
      </c>
      <c r="G265" s="140" t="n">
        <v>45350</v>
      </c>
      <c r="H265" t="n">
        <v>45350</v>
      </c>
      <c r="I265" s="334" t="inlineStr">
        <is>
          <t>001/001</t>
        </is>
      </c>
      <c r="J265" t="inlineStr">
        <is>
          <t>CARTEIRA</t>
        </is>
      </c>
      <c r="K265" t="inlineStr">
        <is>
          <t>CONTRATO</t>
        </is>
      </c>
      <c r="L265" t="n">
        <v>327806.38</v>
      </c>
      <c r="M265">
        <f>DATE(YEAR(G265),MONTH(G265),1)</f>
        <v/>
      </c>
      <c r="N265">
        <f>IF(G265&gt;$L$3,"Futuro","Atraso")</f>
        <v/>
      </c>
      <c r="O265">
        <f>12*(YEAR(G265)-YEAR($L$3))+(MONTH(G265)-MONTH($L$3))</f>
        <v/>
      </c>
      <c r="P265">
        <f>IF(N265="Atraso",L265,L265/(1+$L$2)^O265)</f>
        <v/>
      </c>
      <c r="Q265">
        <f>IF(N265="Atraso",$L$3-G265,0)</f>
        <v/>
      </c>
      <c r="R265">
        <f>IF(Q265&lt;=15,"Até 15",IF(Q265&lt;=30,"Entre 15 e 30",IF(Q265&lt;=60,"Entre 30 e 60",IF(Q265&lt;=90,"Entre 60 e 90",IF(Q265&lt;=120,"Entre 90 e 120",IF(Q265&lt;=150,"Entre 120 e 150",IF(Q265&lt;=180,"Entre 150 e 180","Superior a 180")))))))</f>
        <v/>
      </c>
      <c r="S265">
        <f>IF(N265="Atraso",IF(Q265&lt;=30,INFORME_MENSAL!$A$12,IF(Q265&lt;=60,INFORME_MENSAL!$A$13,IF(Q265&lt;=90,INFORME_MENSAL!$A$14,IF(Q265&lt;=120,INFORME_MENSAL!$A$15,IF(Q265&lt;=150,INFORME_MENSAL!$A$16,IF(Q265&lt;=180,INFORME_MENSAL!$A$17,IF(Q265&lt;=360,INFORME_MENSAL!$A$18,IF(Q265&gt;360,INFORME_MENSAL!$A$19)))))))),"")</f>
        <v/>
      </c>
    </row>
    <row r="266">
      <c r="A266" t="inlineStr">
        <is>
          <t>64HORTOS - JARDIM ANÁLIA FRANCO</t>
        </is>
      </c>
      <c r="B266" t="inlineStr">
        <is>
          <t>VICTOR DE SOUSA VIDAL</t>
        </is>
      </c>
      <c r="C266" t="n">
        <v>1</v>
      </c>
      <c r="D266" t="inlineStr">
        <is>
          <t>INCC-FGV</t>
        </is>
      </c>
      <c r="E266" t="n">
        <v>0</v>
      </c>
      <c r="F266" t="inlineStr">
        <is>
          <t>MENSAL</t>
        </is>
      </c>
      <c r="G266" s="140" t="n">
        <v>45350</v>
      </c>
      <c r="H266" t="n">
        <v>45350</v>
      </c>
      <c r="I266" s="334" t="inlineStr">
        <is>
          <t>001/001</t>
        </is>
      </c>
      <c r="J266" t="inlineStr">
        <is>
          <t>CARTEIRA</t>
        </is>
      </c>
      <c r="K266" t="inlineStr">
        <is>
          <t>CONTRATO</t>
        </is>
      </c>
      <c r="L266" t="n">
        <v>287019.78</v>
      </c>
      <c r="M266">
        <f>DATE(YEAR(G266),MONTH(G266),1)</f>
        <v/>
      </c>
      <c r="N266">
        <f>IF(G266&gt;$L$3,"Futuro","Atraso")</f>
        <v/>
      </c>
      <c r="O266">
        <f>12*(YEAR(G266)-YEAR($L$3))+(MONTH(G266)-MONTH($L$3))</f>
        <v/>
      </c>
      <c r="P266">
        <f>IF(N266="Atraso",L266,L266/(1+$L$2)^O266)</f>
        <v/>
      </c>
      <c r="Q266">
        <f>IF(N266="Atraso",$L$3-G266,0)</f>
        <v/>
      </c>
      <c r="R266">
        <f>IF(Q266&lt;=15,"Até 15",IF(Q266&lt;=30,"Entre 15 e 30",IF(Q266&lt;=60,"Entre 30 e 60",IF(Q266&lt;=90,"Entre 60 e 90",IF(Q266&lt;=120,"Entre 90 e 120",IF(Q266&lt;=150,"Entre 120 e 150",IF(Q266&lt;=180,"Entre 150 e 180","Superior a 180")))))))</f>
        <v/>
      </c>
      <c r="S266">
        <f>IF(N266="Atraso",IF(Q266&lt;=30,INFORME_MENSAL!$A$12,IF(Q266&lt;=60,INFORME_MENSAL!$A$13,IF(Q266&lt;=90,INFORME_MENSAL!$A$14,IF(Q266&lt;=120,INFORME_MENSAL!$A$15,IF(Q266&lt;=150,INFORME_MENSAL!$A$16,IF(Q266&lt;=180,INFORME_MENSAL!$A$17,IF(Q266&lt;=360,INFORME_MENSAL!$A$18,IF(Q266&gt;360,INFORME_MENSAL!$A$19)))))))),"")</f>
        <v/>
      </c>
    </row>
    <row r="267">
      <c r="A267" t="inlineStr">
        <is>
          <t>73HORTOS - JARDIM ANÁLIA FRANCO</t>
        </is>
      </c>
      <c r="B267" t="inlineStr">
        <is>
          <t>EDSON CLARO</t>
        </is>
      </c>
      <c r="C267" t="n">
        <v>1</v>
      </c>
      <c r="D267" t="inlineStr">
        <is>
          <t>INCC-FGV</t>
        </is>
      </c>
      <c r="E267" t="n">
        <v>0</v>
      </c>
      <c r="F267" t="inlineStr">
        <is>
          <t>MENSAL</t>
        </is>
      </c>
      <c r="G267" s="140" t="n">
        <v>45350</v>
      </c>
      <c r="H267" t="n">
        <v>45350</v>
      </c>
      <c r="I267" s="334" t="inlineStr">
        <is>
          <t>001/001</t>
        </is>
      </c>
      <c r="J267" t="inlineStr">
        <is>
          <t>CARTEIRA</t>
        </is>
      </c>
      <c r="K267" t="inlineStr">
        <is>
          <t>CONTRATO</t>
        </is>
      </c>
      <c r="L267" t="n">
        <v>510476.02</v>
      </c>
      <c r="M267">
        <f>DATE(YEAR(G267),MONTH(G267),1)</f>
        <v/>
      </c>
      <c r="N267">
        <f>IF(G267&gt;$L$3,"Futuro","Atraso")</f>
        <v/>
      </c>
      <c r="O267">
        <f>12*(YEAR(G267)-YEAR($L$3))+(MONTH(G267)-MONTH($L$3))</f>
        <v/>
      </c>
      <c r="P267">
        <f>IF(N267="Atraso",L267,L267/(1+$L$2)^O267)</f>
        <v/>
      </c>
      <c r="Q267">
        <f>IF(N267="Atraso",$L$3-G267,0)</f>
        <v/>
      </c>
      <c r="R267">
        <f>IF(Q267&lt;=15,"Até 15",IF(Q267&lt;=30,"Entre 15 e 30",IF(Q267&lt;=60,"Entre 30 e 60",IF(Q267&lt;=90,"Entre 60 e 90",IF(Q267&lt;=120,"Entre 90 e 120",IF(Q267&lt;=150,"Entre 120 e 150",IF(Q267&lt;=180,"Entre 150 e 180","Superior a 180")))))))</f>
        <v/>
      </c>
      <c r="S267">
        <f>IF(N267="Atraso",IF(Q267&lt;=30,INFORME_MENSAL!$A$12,IF(Q267&lt;=60,INFORME_MENSAL!$A$13,IF(Q267&lt;=90,INFORME_MENSAL!$A$14,IF(Q267&lt;=120,INFORME_MENSAL!$A$15,IF(Q267&lt;=150,INFORME_MENSAL!$A$16,IF(Q267&lt;=180,INFORME_MENSAL!$A$17,IF(Q267&lt;=360,INFORME_MENSAL!$A$18,IF(Q267&gt;360,INFORME_MENSAL!$A$19)))))))),"")</f>
        <v/>
      </c>
    </row>
    <row r="268">
      <c r="A268" t="inlineStr">
        <is>
          <t>83HORTOS - JARDIM ANÁLIA FRANCO</t>
        </is>
      </c>
      <c r="B268" t="inlineStr">
        <is>
          <t>ISABELLA LORRAINE DOMINGUES</t>
        </is>
      </c>
      <c r="C268" t="n">
        <v>1</v>
      </c>
      <c r="D268" t="inlineStr">
        <is>
          <t>INCC-FGV</t>
        </is>
      </c>
      <c r="E268" t="n">
        <v>0</v>
      </c>
      <c r="F268" t="inlineStr">
        <is>
          <t>MENSAL</t>
        </is>
      </c>
      <c r="G268" s="140" t="n">
        <v>45350</v>
      </c>
      <c r="H268" t="n">
        <v>45350</v>
      </c>
      <c r="I268" s="334" t="inlineStr">
        <is>
          <t>001/001</t>
        </is>
      </c>
      <c r="J268" t="inlineStr">
        <is>
          <t>CARTEIRA</t>
        </is>
      </c>
      <c r="K268" t="inlineStr">
        <is>
          <t>CONTRATO</t>
        </is>
      </c>
      <c r="L268" t="n">
        <v>496635.69</v>
      </c>
      <c r="M268">
        <f>DATE(YEAR(G268),MONTH(G268),1)</f>
        <v/>
      </c>
      <c r="N268">
        <f>IF(G268&gt;$L$3,"Futuro","Atraso")</f>
        <v/>
      </c>
      <c r="O268">
        <f>12*(YEAR(G268)-YEAR($L$3))+(MONTH(G268)-MONTH($L$3))</f>
        <v/>
      </c>
      <c r="P268">
        <f>IF(N268="Atraso",L268,L268/(1+$L$2)^O268)</f>
        <v/>
      </c>
      <c r="Q268">
        <f>IF(N268="Atraso",$L$3-G268,0)</f>
        <v/>
      </c>
      <c r="R268">
        <f>IF(Q268&lt;=15,"Até 15",IF(Q268&lt;=30,"Entre 15 e 30",IF(Q268&lt;=60,"Entre 30 e 60",IF(Q268&lt;=90,"Entre 60 e 90",IF(Q268&lt;=120,"Entre 90 e 120",IF(Q268&lt;=150,"Entre 120 e 150",IF(Q268&lt;=180,"Entre 150 e 180","Superior a 180")))))))</f>
        <v/>
      </c>
      <c r="S268">
        <f>IF(N268="Atraso",IF(Q268&lt;=30,INFORME_MENSAL!$A$12,IF(Q268&lt;=60,INFORME_MENSAL!$A$13,IF(Q268&lt;=90,INFORME_MENSAL!$A$14,IF(Q268&lt;=120,INFORME_MENSAL!$A$15,IF(Q268&lt;=150,INFORME_MENSAL!$A$16,IF(Q268&lt;=180,INFORME_MENSAL!$A$17,IF(Q268&lt;=360,INFORME_MENSAL!$A$18,IF(Q268&gt;360,INFORME_MENSAL!$A$19)))))))),"")</f>
        <v/>
      </c>
    </row>
    <row r="269">
      <c r="A269" t="inlineStr">
        <is>
          <t>84HORTOS - JARDIM ANÁLIA FRANCO</t>
        </is>
      </c>
      <c r="B269" t="inlineStr">
        <is>
          <t>ANDRE FILIPE PAES</t>
        </is>
      </c>
      <c r="C269" t="n">
        <v>1</v>
      </c>
      <c r="D269" t="inlineStr">
        <is>
          <t>INCC-FGV</t>
        </is>
      </c>
      <c r="E269" t="n">
        <v>0</v>
      </c>
      <c r="F269" t="inlineStr">
        <is>
          <t>MENSAL</t>
        </is>
      </c>
      <c r="G269" s="140" t="n">
        <v>45350</v>
      </c>
      <c r="H269" t="n">
        <v>45350</v>
      </c>
      <c r="I269" s="334" t="inlineStr">
        <is>
          <t>001/001</t>
        </is>
      </c>
      <c r="J269" t="inlineStr">
        <is>
          <t>CARTEIRA</t>
        </is>
      </c>
      <c r="K269" t="inlineStr">
        <is>
          <t>CONTRATO</t>
        </is>
      </c>
      <c r="L269" t="n">
        <v>480864</v>
      </c>
      <c r="M269">
        <f>DATE(YEAR(G269),MONTH(G269),1)</f>
        <v/>
      </c>
      <c r="N269">
        <f>IF(G269&gt;$L$3,"Futuro","Atraso")</f>
        <v/>
      </c>
      <c r="O269">
        <f>12*(YEAR(G269)-YEAR($L$3))+(MONTH(G269)-MONTH($L$3))</f>
        <v/>
      </c>
      <c r="P269">
        <f>IF(N269="Atraso",L269,L269/(1+$L$2)^O269)</f>
        <v/>
      </c>
      <c r="Q269">
        <f>IF(N269="Atraso",$L$3-G269,0)</f>
        <v/>
      </c>
      <c r="R269">
        <f>IF(Q269&lt;=15,"Até 15",IF(Q269&lt;=30,"Entre 15 e 30",IF(Q269&lt;=60,"Entre 30 e 60",IF(Q269&lt;=90,"Entre 60 e 90",IF(Q269&lt;=120,"Entre 90 e 120",IF(Q269&lt;=150,"Entre 120 e 150",IF(Q269&lt;=180,"Entre 150 e 180","Superior a 180")))))))</f>
        <v/>
      </c>
      <c r="S269">
        <f>IF(N269="Atraso",IF(Q269&lt;=30,INFORME_MENSAL!$A$12,IF(Q269&lt;=60,INFORME_MENSAL!$A$13,IF(Q269&lt;=90,INFORME_MENSAL!$A$14,IF(Q269&lt;=120,INFORME_MENSAL!$A$15,IF(Q269&lt;=150,INFORME_MENSAL!$A$16,IF(Q269&lt;=180,INFORME_MENSAL!$A$17,IF(Q269&lt;=360,INFORME_MENSAL!$A$18,IF(Q269&gt;360,INFORME_MENSAL!$A$19)))))))),"")</f>
        <v/>
      </c>
    </row>
    <row r="270">
      <c r="A270" t="inlineStr">
        <is>
          <t>84HORTOS - JARDIM ANÁLIA FRANCO</t>
        </is>
      </c>
      <c r="B270" t="inlineStr">
        <is>
          <t>ANDRE FILIPE PAES</t>
        </is>
      </c>
      <c r="C270" t="n">
        <v>1</v>
      </c>
      <c r="D270" t="inlineStr">
        <is>
          <t>INCC-FGV</t>
        </is>
      </c>
      <c r="E270" t="n">
        <v>0</v>
      </c>
      <c r="F270" t="inlineStr">
        <is>
          <t>MENSAL</t>
        </is>
      </c>
      <c r="G270" s="140" t="n">
        <v>45350</v>
      </c>
      <c r="H270" t="n">
        <v>45350</v>
      </c>
      <c r="I270" s="334" t="inlineStr">
        <is>
          <t>001/001</t>
        </is>
      </c>
      <c r="J270" t="inlineStr">
        <is>
          <t>CARTEIRA</t>
        </is>
      </c>
      <c r="K270" t="inlineStr">
        <is>
          <t>CONTRATO</t>
        </is>
      </c>
      <c r="L270" t="n">
        <v>10232.31</v>
      </c>
      <c r="M270">
        <f>DATE(YEAR(G270),MONTH(G270),1)</f>
        <v/>
      </c>
      <c r="N270">
        <f>IF(G270&gt;$L$3,"Futuro","Atraso")</f>
        <v/>
      </c>
      <c r="O270">
        <f>12*(YEAR(G270)-YEAR($L$3))+(MONTH(G270)-MONTH($L$3))</f>
        <v/>
      </c>
      <c r="P270">
        <f>IF(N270="Atraso",L270,L270/(1+$L$2)^O270)</f>
        <v/>
      </c>
      <c r="Q270">
        <f>IF(N270="Atraso",$L$3-G270,0)</f>
        <v/>
      </c>
      <c r="R270">
        <f>IF(Q270&lt;=15,"Até 15",IF(Q270&lt;=30,"Entre 15 e 30",IF(Q270&lt;=60,"Entre 30 e 60",IF(Q270&lt;=90,"Entre 60 e 90",IF(Q270&lt;=120,"Entre 90 e 120",IF(Q270&lt;=150,"Entre 120 e 150",IF(Q270&lt;=180,"Entre 150 e 180","Superior a 180")))))))</f>
        <v/>
      </c>
      <c r="S270">
        <f>IF(N270="Atraso",IF(Q270&lt;=30,INFORME_MENSAL!$A$12,IF(Q270&lt;=60,INFORME_MENSAL!$A$13,IF(Q270&lt;=90,INFORME_MENSAL!$A$14,IF(Q270&lt;=120,INFORME_MENSAL!$A$15,IF(Q270&lt;=150,INFORME_MENSAL!$A$16,IF(Q270&lt;=180,INFORME_MENSAL!$A$17,IF(Q270&lt;=360,INFORME_MENSAL!$A$18,IF(Q270&gt;360,INFORME_MENSAL!$A$19)))))))),"")</f>
        <v/>
      </c>
    </row>
    <row r="271">
      <c r="A271" t="inlineStr">
        <is>
          <t>84HORTOS - JARDIM ANÁLIA FRANCO</t>
        </is>
      </c>
      <c r="B271" t="inlineStr">
        <is>
          <t>ANDRE FILIPE PAES</t>
        </is>
      </c>
      <c r="C271" t="n">
        <v>1</v>
      </c>
      <c r="D271" t="inlineStr">
        <is>
          <t>INCC-FGV</t>
        </is>
      </c>
      <c r="E271" t="n">
        <v>0</v>
      </c>
      <c r="F271" t="inlineStr">
        <is>
          <t>MENSAL</t>
        </is>
      </c>
      <c r="G271" s="140" t="n">
        <v>45350</v>
      </c>
      <c r="H271" t="n">
        <v>45350</v>
      </c>
      <c r="I271" s="334" t="inlineStr">
        <is>
          <t>001/001</t>
        </is>
      </c>
      <c r="J271" t="inlineStr">
        <is>
          <t>CARTEIRA</t>
        </is>
      </c>
      <c r="K271" t="inlineStr">
        <is>
          <t>CONTRATO</t>
        </is>
      </c>
      <c r="L271" t="n">
        <v>11616.81</v>
      </c>
      <c r="M271">
        <f>DATE(YEAR(G271),MONTH(G271),1)</f>
        <v/>
      </c>
      <c r="N271">
        <f>IF(G271&gt;$L$3,"Futuro","Atraso")</f>
        <v/>
      </c>
      <c r="O271">
        <f>12*(YEAR(G271)-YEAR($L$3))+(MONTH(G271)-MONTH($L$3))</f>
        <v/>
      </c>
      <c r="P271">
        <f>IF(N271="Atraso",L271,L271/(1+$L$2)^O271)</f>
        <v/>
      </c>
      <c r="Q271">
        <f>IF(N271="Atraso",$L$3-G271,0)</f>
        <v/>
      </c>
      <c r="R271">
        <f>IF(Q271&lt;=15,"Até 15",IF(Q271&lt;=30,"Entre 15 e 30",IF(Q271&lt;=60,"Entre 30 e 60",IF(Q271&lt;=90,"Entre 60 e 90",IF(Q271&lt;=120,"Entre 90 e 120",IF(Q271&lt;=150,"Entre 120 e 150",IF(Q271&lt;=180,"Entre 150 e 180","Superior a 180")))))))</f>
        <v/>
      </c>
      <c r="S271">
        <f>IF(N271="Atraso",IF(Q271&lt;=30,INFORME_MENSAL!$A$12,IF(Q271&lt;=60,INFORME_MENSAL!$A$13,IF(Q271&lt;=90,INFORME_MENSAL!$A$14,IF(Q271&lt;=120,INFORME_MENSAL!$A$15,IF(Q271&lt;=150,INFORME_MENSAL!$A$16,IF(Q271&lt;=180,INFORME_MENSAL!$A$17,IF(Q271&lt;=360,INFORME_MENSAL!$A$18,IF(Q271&gt;360,INFORME_MENSAL!$A$19)))))))),"")</f>
        <v/>
      </c>
    </row>
    <row r="272">
      <c r="A272" t="inlineStr">
        <is>
          <t>34HORTOS - JARDIM ANÁLIA FRANCO</t>
        </is>
      </c>
      <c r="B272" t="inlineStr">
        <is>
          <t>BRUNA ROCHA DAVINO</t>
        </is>
      </c>
      <c r="C272" t="n">
        <v>1</v>
      </c>
      <c r="D272" t="inlineStr">
        <is>
          <t>INCC-FGV</t>
        </is>
      </c>
      <c r="E272" t="n">
        <v>0</v>
      </c>
      <c r="F272" t="inlineStr">
        <is>
          <t>MENSAL</t>
        </is>
      </c>
      <c r="G272" s="140" t="n">
        <v>45350</v>
      </c>
      <c r="H272" t="n">
        <v>45350</v>
      </c>
      <c r="I272" s="334" t="inlineStr">
        <is>
          <t>001/001</t>
        </is>
      </c>
      <c r="J272" t="inlineStr">
        <is>
          <t>CARTEIRA</t>
        </is>
      </c>
      <c r="K272" t="inlineStr">
        <is>
          <t>CONTRATO</t>
        </is>
      </c>
      <c r="L272" t="n">
        <v>504831.59</v>
      </c>
      <c r="M272">
        <f>DATE(YEAR(G272),MONTH(G272),1)</f>
        <v/>
      </c>
      <c r="N272">
        <f>IF(G272&gt;$L$3,"Futuro","Atraso")</f>
        <v/>
      </c>
      <c r="O272">
        <f>12*(YEAR(G272)-YEAR($L$3))+(MONTH(G272)-MONTH($L$3))</f>
        <v/>
      </c>
      <c r="P272">
        <f>IF(N272="Atraso",L272,L272/(1+$L$2)^O272)</f>
        <v/>
      </c>
      <c r="Q272">
        <f>IF(N272="Atraso",$L$3-G272,0)</f>
        <v/>
      </c>
      <c r="R272">
        <f>IF(Q272&lt;=15,"Até 15",IF(Q272&lt;=30,"Entre 15 e 30",IF(Q272&lt;=60,"Entre 30 e 60",IF(Q272&lt;=90,"Entre 60 e 90",IF(Q272&lt;=120,"Entre 90 e 120",IF(Q272&lt;=150,"Entre 120 e 150",IF(Q272&lt;=180,"Entre 150 e 180","Superior a 180")))))))</f>
        <v/>
      </c>
      <c r="S272">
        <f>IF(N272="Atraso",IF(Q272&lt;=30,INFORME_MENSAL!$A$12,IF(Q272&lt;=60,INFORME_MENSAL!$A$13,IF(Q272&lt;=90,INFORME_MENSAL!$A$14,IF(Q272&lt;=120,INFORME_MENSAL!$A$15,IF(Q272&lt;=150,INFORME_MENSAL!$A$16,IF(Q272&lt;=180,INFORME_MENSAL!$A$17,IF(Q272&lt;=360,INFORME_MENSAL!$A$18,IF(Q272&gt;360,INFORME_MENSAL!$A$19)))))))),"")</f>
        <v/>
      </c>
    </row>
    <row r="273">
      <c r="A273" t="inlineStr">
        <is>
          <t>34HORTOS - JARDIM ANÁLIA FRANCO</t>
        </is>
      </c>
      <c r="B273" t="inlineStr">
        <is>
          <t>BRUNA ROCHA DAVINO</t>
        </is>
      </c>
      <c r="C273" t="n">
        <v>1</v>
      </c>
      <c r="D273" t="inlineStr">
        <is>
          <t>INCC-FGV</t>
        </is>
      </c>
      <c r="E273" t="n">
        <v>0</v>
      </c>
      <c r="F273" t="inlineStr">
        <is>
          <t>MENSAL</t>
        </is>
      </c>
      <c r="G273" s="140" t="n">
        <v>45350</v>
      </c>
      <c r="H273" t="n">
        <v>45350</v>
      </c>
      <c r="I273" s="334" t="inlineStr">
        <is>
          <t>001/001</t>
        </is>
      </c>
      <c r="J273" t="inlineStr">
        <is>
          <t>CARTEIRA</t>
        </is>
      </c>
      <c r="K273" t="inlineStr">
        <is>
          <t>CONTRATO</t>
        </is>
      </c>
      <c r="L273" t="n">
        <v>7405.55</v>
      </c>
      <c r="M273">
        <f>DATE(YEAR(G273),MONTH(G273),1)</f>
        <v/>
      </c>
      <c r="N273">
        <f>IF(G273&gt;$L$3,"Futuro","Atraso")</f>
        <v/>
      </c>
      <c r="O273">
        <f>12*(YEAR(G273)-YEAR($L$3))+(MONTH(G273)-MONTH($L$3))</f>
        <v/>
      </c>
      <c r="P273">
        <f>IF(N273="Atraso",L273,L273/(1+$L$2)^O273)</f>
        <v/>
      </c>
      <c r="Q273">
        <f>IF(N273="Atraso",$L$3-G273,0)</f>
        <v/>
      </c>
      <c r="R273">
        <f>IF(Q273&lt;=15,"Até 15",IF(Q273&lt;=30,"Entre 15 e 30",IF(Q273&lt;=60,"Entre 30 e 60",IF(Q273&lt;=90,"Entre 60 e 90",IF(Q273&lt;=120,"Entre 90 e 120",IF(Q273&lt;=150,"Entre 120 e 150",IF(Q273&lt;=180,"Entre 150 e 180","Superior a 180")))))))</f>
        <v/>
      </c>
      <c r="S273">
        <f>IF(N273="Atraso",IF(Q273&lt;=30,INFORME_MENSAL!$A$12,IF(Q273&lt;=60,INFORME_MENSAL!$A$13,IF(Q273&lt;=90,INFORME_MENSAL!$A$14,IF(Q273&lt;=120,INFORME_MENSAL!$A$15,IF(Q273&lt;=150,INFORME_MENSAL!$A$16,IF(Q273&lt;=180,INFORME_MENSAL!$A$17,IF(Q273&lt;=360,INFORME_MENSAL!$A$18,IF(Q273&gt;360,INFORME_MENSAL!$A$19)))))))),"")</f>
        <v/>
      </c>
    </row>
    <row r="274">
      <c r="A274" t="inlineStr">
        <is>
          <t>44HORTOS - JARDIM ANÁLIA FRANCO</t>
        </is>
      </c>
      <c r="B274" t="inlineStr">
        <is>
          <t>JOAO BATISTA RIBEIRO FAIS</t>
        </is>
      </c>
      <c r="C274" t="n">
        <v>1</v>
      </c>
      <c r="D274" t="inlineStr">
        <is>
          <t>INCC-FGV</t>
        </is>
      </c>
      <c r="E274" t="n">
        <v>0</v>
      </c>
      <c r="F274" t="inlineStr">
        <is>
          <t>MENSAL</t>
        </is>
      </c>
      <c r="G274" s="140" t="n">
        <v>45350</v>
      </c>
      <c r="H274" t="n">
        <v>45350</v>
      </c>
      <c r="I274" s="334" t="inlineStr">
        <is>
          <t>001/001</t>
        </is>
      </c>
      <c r="J274" t="inlineStr">
        <is>
          <t>CARTEIRA</t>
        </is>
      </c>
      <c r="K274" t="inlineStr">
        <is>
          <t>CONTRATO</t>
        </is>
      </c>
      <c r="L274" t="n">
        <v>375293.43</v>
      </c>
      <c r="M274">
        <f>DATE(YEAR(G274),MONTH(G274),1)</f>
        <v/>
      </c>
      <c r="N274">
        <f>IF(G274&gt;$L$3,"Futuro","Atraso")</f>
        <v/>
      </c>
      <c r="O274">
        <f>12*(YEAR(G274)-YEAR($L$3))+(MONTH(G274)-MONTH($L$3))</f>
        <v/>
      </c>
      <c r="P274">
        <f>IF(N274="Atraso",L274,L274/(1+$L$2)^O274)</f>
        <v/>
      </c>
      <c r="Q274">
        <f>IF(N274="Atraso",$L$3-G274,0)</f>
        <v/>
      </c>
      <c r="R274">
        <f>IF(Q274&lt;=15,"Até 15",IF(Q274&lt;=30,"Entre 15 e 30",IF(Q274&lt;=60,"Entre 30 e 60",IF(Q274&lt;=90,"Entre 60 e 90",IF(Q274&lt;=120,"Entre 90 e 120",IF(Q274&lt;=150,"Entre 120 e 150",IF(Q274&lt;=180,"Entre 150 e 180","Superior a 180")))))))</f>
        <v/>
      </c>
      <c r="S274">
        <f>IF(N274="Atraso",IF(Q274&lt;=30,INFORME_MENSAL!$A$12,IF(Q274&lt;=60,INFORME_MENSAL!$A$13,IF(Q274&lt;=90,INFORME_MENSAL!$A$14,IF(Q274&lt;=120,INFORME_MENSAL!$A$15,IF(Q274&lt;=150,INFORME_MENSAL!$A$16,IF(Q274&lt;=180,INFORME_MENSAL!$A$17,IF(Q274&lt;=360,INFORME_MENSAL!$A$18,IF(Q274&gt;360,INFORME_MENSAL!$A$19)))))))),"")</f>
        <v/>
      </c>
    </row>
    <row r="275">
      <c r="A275" t="inlineStr">
        <is>
          <t>63HORTOS - JARDIM ANÁLIA FRANCO</t>
        </is>
      </c>
      <c r="B275" t="inlineStr">
        <is>
          <t>RAFAEL BERTOLETE</t>
        </is>
      </c>
      <c r="C275" t="n">
        <v>1</v>
      </c>
      <c r="D275" t="inlineStr">
        <is>
          <t>INCC-FGV</t>
        </is>
      </c>
      <c r="E275" t="n">
        <v>0</v>
      </c>
      <c r="F275" t="inlineStr">
        <is>
          <t>MENSAL</t>
        </is>
      </c>
      <c r="G275" s="140" t="n">
        <v>45350</v>
      </c>
      <c r="H275" t="n">
        <v>45350</v>
      </c>
      <c r="I275" s="334" t="inlineStr">
        <is>
          <t>001/001</t>
        </is>
      </c>
      <c r="J275" t="inlineStr">
        <is>
          <t>CARTEIRA</t>
        </is>
      </c>
      <c r="K275" t="inlineStr">
        <is>
          <t>CONTRATO</t>
        </is>
      </c>
      <c r="L275" t="n">
        <v>515337.29</v>
      </c>
      <c r="M275">
        <f>DATE(YEAR(G275),MONTH(G275),1)</f>
        <v/>
      </c>
      <c r="N275">
        <f>IF(G275&gt;$L$3,"Futuro","Atraso")</f>
        <v/>
      </c>
      <c r="O275">
        <f>12*(YEAR(G275)-YEAR($L$3))+(MONTH(G275)-MONTH($L$3))</f>
        <v/>
      </c>
      <c r="P275">
        <f>IF(N275="Atraso",L275,L275/(1+$L$2)^O275)</f>
        <v/>
      </c>
      <c r="Q275">
        <f>IF(N275="Atraso",$L$3-G275,0)</f>
        <v/>
      </c>
      <c r="R275">
        <f>IF(Q275&lt;=15,"Até 15",IF(Q275&lt;=30,"Entre 15 e 30",IF(Q275&lt;=60,"Entre 30 e 60",IF(Q275&lt;=90,"Entre 60 e 90",IF(Q275&lt;=120,"Entre 90 e 120",IF(Q275&lt;=150,"Entre 120 e 150",IF(Q275&lt;=180,"Entre 150 e 180","Superior a 180")))))))</f>
        <v/>
      </c>
      <c r="S275">
        <f>IF(N275="Atraso",IF(Q275&lt;=30,INFORME_MENSAL!$A$12,IF(Q275&lt;=60,INFORME_MENSAL!$A$13,IF(Q275&lt;=90,INFORME_MENSAL!$A$14,IF(Q275&lt;=120,INFORME_MENSAL!$A$15,IF(Q275&lt;=150,INFORME_MENSAL!$A$16,IF(Q275&lt;=180,INFORME_MENSAL!$A$17,IF(Q275&lt;=360,INFORME_MENSAL!$A$18,IF(Q275&gt;360,INFORME_MENSAL!$A$19)))))))),"")</f>
        <v/>
      </c>
    </row>
    <row r="276">
      <c r="A276" t="inlineStr">
        <is>
          <t>81HORTOS - JARDIM ANÁLIA FRANCO</t>
        </is>
      </c>
      <c r="B276" t="inlineStr">
        <is>
          <t>JOSE GERALDO DA SILVA</t>
        </is>
      </c>
      <c r="C276" t="n">
        <v>1</v>
      </c>
      <c r="D276" t="inlineStr">
        <is>
          <t>INCC-FGV</t>
        </is>
      </c>
      <c r="E276" t="n">
        <v>0</v>
      </c>
      <c r="F276" t="inlineStr">
        <is>
          <t>MENSAL</t>
        </is>
      </c>
      <c r="G276" s="140" t="n">
        <v>45350</v>
      </c>
      <c r="H276" t="n">
        <v>45350</v>
      </c>
      <c r="I276" s="334" t="inlineStr">
        <is>
          <t>001/001</t>
        </is>
      </c>
      <c r="J276" t="inlineStr">
        <is>
          <t>CARTEIRA</t>
        </is>
      </c>
      <c r="K276" t="inlineStr">
        <is>
          <t>CONTRATO</t>
        </is>
      </c>
      <c r="L276" t="n">
        <v>459206.67</v>
      </c>
      <c r="M276">
        <f>DATE(YEAR(G276),MONTH(G276),1)</f>
        <v/>
      </c>
      <c r="N276">
        <f>IF(G276&gt;$L$3,"Futuro","Atraso")</f>
        <v/>
      </c>
      <c r="O276">
        <f>12*(YEAR(G276)-YEAR($L$3))+(MONTH(G276)-MONTH($L$3))</f>
        <v/>
      </c>
      <c r="P276">
        <f>IF(N276="Atraso",L276,L276/(1+$L$2)^O276)</f>
        <v/>
      </c>
      <c r="Q276">
        <f>IF(N276="Atraso",$L$3-G276,0)</f>
        <v/>
      </c>
      <c r="R276">
        <f>IF(Q276&lt;=15,"Até 15",IF(Q276&lt;=30,"Entre 15 e 30",IF(Q276&lt;=60,"Entre 30 e 60",IF(Q276&lt;=90,"Entre 60 e 90",IF(Q276&lt;=120,"Entre 90 e 120",IF(Q276&lt;=150,"Entre 120 e 150",IF(Q276&lt;=180,"Entre 150 e 180","Superior a 180")))))))</f>
        <v/>
      </c>
      <c r="S276">
        <f>IF(N276="Atraso",IF(Q276&lt;=30,INFORME_MENSAL!$A$12,IF(Q276&lt;=60,INFORME_MENSAL!$A$13,IF(Q276&lt;=90,INFORME_MENSAL!$A$14,IF(Q276&lt;=120,INFORME_MENSAL!$A$15,IF(Q276&lt;=150,INFORME_MENSAL!$A$16,IF(Q276&lt;=180,INFORME_MENSAL!$A$17,IF(Q276&lt;=360,INFORME_MENSAL!$A$18,IF(Q276&gt;360,INFORME_MENSAL!$A$19)))))))),"")</f>
        <v/>
      </c>
    </row>
    <row r="277">
      <c r="A277" t="inlineStr">
        <is>
          <t>82HORTOS - JARDIM ANÁLIA FRANCO</t>
        </is>
      </c>
      <c r="B277" t="inlineStr">
        <is>
          <t>MARIA APARECIDA BERTELLOTTI</t>
        </is>
      </c>
      <c r="C277" t="n">
        <v>1</v>
      </c>
      <c r="D277" t="inlineStr">
        <is>
          <t>INCC-FGV</t>
        </is>
      </c>
      <c r="E277" t="n">
        <v>0</v>
      </c>
      <c r="F277" t="inlineStr">
        <is>
          <t>MENSAL</t>
        </is>
      </c>
      <c r="G277" s="140" t="n">
        <v>45350</v>
      </c>
      <c r="H277" t="n">
        <v>45350</v>
      </c>
      <c r="I277" s="334" t="inlineStr">
        <is>
          <t>001/001</t>
        </is>
      </c>
      <c r="J277" t="inlineStr">
        <is>
          <t>CARTEIRA</t>
        </is>
      </c>
      <c r="K277" t="inlineStr">
        <is>
          <t>CONTRATO</t>
        </is>
      </c>
      <c r="L277" t="n">
        <v>206157.45</v>
      </c>
      <c r="M277">
        <f>DATE(YEAR(G277),MONTH(G277),1)</f>
        <v/>
      </c>
      <c r="N277">
        <f>IF(G277&gt;$L$3,"Futuro","Atraso")</f>
        <v/>
      </c>
      <c r="O277">
        <f>12*(YEAR(G277)-YEAR($L$3))+(MONTH(G277)-MONTH($L$3))</f>
        <v/>
      </c>
      <c r="P277">
        <f>IF(N277="Atraso",L277,L277/(1+$L$2)^O277)</f>
        <v/>
      </c>
      <c r="Q277">
        <f>IF(N277="Atraso",$L$3-G277,0)</f>
        <v/>
      </c>
      <c r="R277">
        <f>IF(Q277&lt;=15,"Até 15",IF(Q277&lt;=30,"Entre 15 e 30",IF(Q277&lt;=60,"Entre 30 e 60",IF(Q277&lt;=90,"Entre 60 e 90",IF(Q277&lt;=120,"Entre 90 e 120",IF(Q277&lt;=150,"Entre 120 e 150",IF(Q277&lt;=180,"Entre 150 e 180","Superior a 180")))))))</f>
        <v/>
      </c>
      <c r="S277">
        <f>IF(N277="Atraso",IF(Q277&lt;=30,INFORME_MENSAL!$A$12,IF(Q277&lt;=60,INFORME_MENSAL!$A$13,IF(Q277&lt;=90,INFORME_MENSAL!$A$14,IF(Q277&lt;=120,INFORME_MENSAL!$A$15,IF(Q277&lt;=150,INFORME_MENSAL!$A$16,IF(Q277&lt;=180,INFORME_MENSAL!$A$17,IF(Q277&lt;=360,INFORME_MENSAL!$A$18,IF(Q277&gt;360,INFORME_MENSAL!$A$19)))))))),"")</f>
        <v/>
      </c>
    </row>
    <row r="278">
      <c r="A278" t="inlineStr">
        <is>
          <t>21HORTOS - JARDIM ANÁLIA FRANCO</t>
        </is>
      </c>
      <c r="B278" t="inlineStr">
        <is>
          <t>FELIPE DOS SANTOS DE PAULA</t>
        </is>
      </c>
      <c r="C278" t="n">
        <v>1</v>
      </c>
      <c r="D278" t="inlineStr">
        <is>
          <t>INCC-FGV</t>
        </is>
      </c>
      <c r="E278" t="n">
        <v>0</v>
      </c>
      <c r="F278" t="inlineStr">
        <is>
          <t>MENSAL</t>
        </is>
      </c>
      <c r="G278" s="140" t="n">
        <v>45350</v>
      </c>
      <c r="H278" t="n">
        <v>45350</v>
      </c>
      <c r="I278" s="334" t="inlineStr">
        <is>
          <t>001/001</t>
        </is>
      </c>
      <c r="J278" t="inlineStr">
        <is>
          <t>CARTEIRA</t>
        </is>
      </c>
      <c r="K278" t="inlineStr">
        <is>
          <t>CONTRATO</t>
        </is>
      </c>
      <c r="L278" t="n">
        <v>872243.0600000001</v>
      </c>
      <c r="M278">
        <f>DATE(YEAR(G278),MONTH(G278),1)</f>
        <v/>
      </c>
      <c r="N278">
        <f>IF(G278&gt;$L$3,"Futuro","Atraso")</f>
        <v/>
      </c>
      <c r="O278">
        <f>12*(YEAR(G278)-YEAR($L$3))+(MONTH(G278)-MONTH($L$3))</f>
        <v/>
      </c>
      <c r="P278">
        <f>IF(N278="Atraso",L278,L278/(1+$L$2)^O278)</f>
        <v/>
      </c>
      <c r="Q278">
        <f>IF(N278="Atraso",$L$3-G278,0)</f>
        <v/>
      </c>
      <c r="R278">
        <f>IF(Q278&lt;=15,"Até 15",IF(Q278&lt;=30,"Entre 15 e 30",IF(Q278&lt;=60,"Entre 30 e 60",IF(Q278&lt;=90,"Entre 60 e 90",IF(Q278&lt;=120,"Entre 90 e 120",IF(Q278&lt;=150,"Entre 120 e 150",IF(Q278&lt;=180,"Entre 150 e 180","Superior a 180")))))))</f>
        <v/>
      </c>
      <c r="S278">
        <f>IF(N278="Atraso",IF(Q278&lt;=30,INFORME_MENSAL!$A$12,IF(Q278&lt;=60,INFORME_MENSAL!$A$13,IF(Q278&lt;=90,INFORME_MENSAL!$A$14,IF(Q278&lt;=120,INFORME_MENSAL!$A$15,IF(Q278&lt;=150,INFORME_MENSAL!$A$16,IF(Q278&lt;=180,INFORME_MENSAL!$A$17,IF(Q278&lt;=360,INFORME_MENSAL!$A$18,IF(Q278&gt;360,INFORME_MENSAL!$A$19)))))))),"")</f>
        <v/>
      </c>
    </row>
    <row r="279">
      <c r="A279" t="inlineStr">
        <is>
          <t>2HORTOS - JARDIM ANÁLIA FRANCO</t>
        </is>
      </c>
      <c r="B279" t="inlineStr">
        <is>
          <t>MARLENE MILAMETTO BRAVO</t>
        </is>
      </c>
      <c r="C279" t="n">
        <v>1</v>
      </c>
      <c r="D279" t="inlineStr">
        <is>
          <t>INCC-FGV</t>
        </is>
      </c>
      <c r="E279" t="n">
        <v>0</v>
      </c>
      <c r="F279" t="inlineStr">
        <is>
          <t>MENSAL</t>
        </is>
      </c>
      <c r="G279" s="140" t="n">
        <v>45350</v>
      </c>
      <c r="H279" t="n">
        <v>45350</v>
      </c>
      <c r="I279" s="334" t="inlineStr">
        <is>
          <t>001/001</t>
        </is>
      </c>
      <c r="J279" t="inlineStr">
        <is>
          <t>CARTEIRA</t>
        </is>
      </c>
      <c r="K279" t="inlineStr">
        <is>
          <t>CONTRATO</t>
        </is>
      </c>
      <c r="L279" t="n">
        <v>641224.76</v>
      </c>
      <c r="M279">
        <f>DATE(YEAR(G279),MONTH(G279),1)</f>
        <v/>
      </c>
      <c r="N279">
        <f>IF(G279&gt;$L$3,"Futuro","Atraso")</f>
        <v/>
      </c>
      <c r="O279">
        <f>12*(YEAR(G279)-YEAR($L$3))+(MONTH(G279)-MONTH($L$3))</f>
        <v/>
      </c>
      <c r="P279">
        <f>IF(N279="Atraso",L279,L279/(1+$L$2)^O279)</f>
        <v/>
      </c>
      <c r="Q279">
        <f>IF(N279="Atraso",$L$3-G279,0)</f>
        <v/>
      </c>
      <c r="R279">
        <f>IF(Q279&lt;=15,"Até 15",IF(Q279&lt;=30,"Entre 15 e 30",IF(Q279&lt;=60,"Entre 30 e 60",IF(Q279&lt;=90,"Entre 60 e 90",IF(Q279&lt;=120,"Entre 90 e 120",IF(Q279&lt;=150,"Entre 120 e 150",IF(Q279&lt;=180,"Entre 150 e 180","Superior a 180")))))))</f>
        <v/>
      </c>
      <c r="S279">
        <f>IF(N279="Atraso",IF(Q279&lt;=30,INFORME_MENSAL!$A$12,IF(Q279&lt;=60,INFORME_MENSAL!$A$13,IF(Q279&lt;=90,INFORME_MENSAL!$A$14,IF(Q279&lt;=120,INFORME_MENSAL!$A$15,IF(Q279&lt;=150,INFORME_MENSAL!$A$16,IF(Q279&lt;=180,INFORME_MENSAL!$A$17,IF(Q279&lt;=360,INFORME_MENSAL!$A$18,IF(Q279&gt;360,INFORME_MENSAL!$A$19)))))))),"")</f>
        <v/>
      </c>
    </row>
    <row r="280">
      <c r="A280" t="inlineStr">
        <is>
          <t>42HORTOS - JARDIM ANÁLIA FRANCO</t>
        </is>
      </c>
      <c r="B280" t="inlineStr">
        <is>
          <t>ALBERTO CARLOS ZALCBERG</t>
        </is>
      </c>
      <c r="C280" t="n">
        <v>1</v>
      </c>
      <c r="D280" t="inlineStr">
        <is>
          <t>INCC-FGV</t>
        </is>
      </c>
      <c r="E280" t="n">
        <v>0</v>
      </c>
      <c r="F280" t="inlineStr">
        <is>
          <t>MENSAL</t>
        </is>
      </c>
      <c r="G280" s="140" t="n">
        <v>45350</v>
      </c>
      <c r="H280" t="n">
        <v>45350</v>
      </c>
      <c r="I280" s="334" t="inlineStr">
        <is>
          <t>001/001</t>
        </is>
      </c>
      <c r="J280" t="inlineStr">
        <is>
          <t>CARTEIRA</t>
        </is>
      </c>
      <c r="K280" t="inlineStr">
        <is>
          <t>CONTRATO</t>
        </is>
      </c>
      <c r="L280" t="n">
        <v>728889.62</v>
      </c>
      <c r="M280">
        <f>DATE(YEAR(G280),MONTH(G280),1)</f>
        <v/>
      </c>
      <c r="N280">
        <f>IF(G280&gt;$L$3,"Futuro","Atraso")</f>
        <v/>
      </c>
      <c r="O280">
        <f>12*(YEAR(G280)-YEAR($L$3))+(MONTH(G280)-MONTH($L$3))</f>
        <v/>
      </c>
      <c r="P280">
        <f>IF(N280="Atraso",L280,L280/(1+$L$2)^O280)</f>
        <v/>
      </c>
      <c r="Q280">
        <f>IF(N280="Atraso",$L$3-G280,0)</f>
        <v/>
      </c>
      <c r="R280">
        <f>IF(Q280&lt;=15,"Até 15",IF(Q280&lt;=30,"Entre 15 e 30",IF(Q280&lt;=60,"Entre 30 e 60",IF(Q280&lt;=90,"Entre 60 e 90",IF(Q280&lt;=120,"Entre 90 e 120",IF(Q280&lt;=150,"Entre 120 e 150",IF(Q280&lt;=180,"Entre 150 e 180","Superior a 180")))))))</f>
        <v/>
      </c>
      <c r="S280">
        <f>IF(N280="Atraso",IF(Q280&lt;=30,INFORME_MENSAL!$A$12,IF(Q280&lt;=60,INFORME_MENSAL!$A$13,IF(Q280&lt;=90,INFORME_MENSAL!$A$14,IF(Q280&lt;=120,INFORME_MENSAL!$A$15,IF(Q280&lt;=150,INFORME_MENSAL!$A$16,IF(Q280&lt;=180,INFORME_MENSAL!$A$17,IF(Q280&lt;=360,INFORME_MENSAL!$A$18,IF(Q280&gt;360,INFORME_MENSAL!$A$19)))))))),"")</f>
        <v/>
      </c>
    </row>
    <row r="281">
      <c r="A281" t="inlineStr">
        <is>
          <t>52HORTOS - JARDIM ANÁLIA FRANCO</t>
        </is>
      </c>
      <c r="B281" t="inlineStr">
        <is>
          <t>TANIA APARECIDA LUIZ</t>
        </is>
      </c>
      <c r="C281" t="n">
        <v>1</v>
      </c>
      <c r="D281" t="inlineStr">
        <is>
          <t>INCC-FGV</t>
        </is>
      </c>
      <c r="E281" t="n">
        <v>0</v>
      </c>
      <c r="F281" t="inlineStr">
        <is>
          <t>MENSAL</t>
        </is>
      </c>
      <c r="G281" s="140" t="n">
        <v>45350</v>
      </c>
      <c r="H281" t="n">
        <v>45350</v>
      </c>
      <c r="I281" s="334" t="inlineStr">
        <is>
          <t>001/001</t>
        </is>
      </c>
      <c r="J281" t="inlineStr">
        <is>
          <t>CARTEIRA</t>
        </is>
      </c>
      <c r="K281" t="inlineStr">
        <is>
          <t>CONTRATO</t>
        </is>
      </c>
      <c r="L281" t="n">
        <v>25713.83</v>
      </c>
      <c r="M281">
        <f>DATE(YEAR(G281),MONTH(G281),1)</f>
        <v/>
      </c>
      <c r="N281">
        <f>IF(G281&gt;$L$3,"Futuro","Atraso")</f>
        <v/>
      </c>
      <c r="O281">
        <f>12*(YEAR(G281)-YEAR($L$3))+(MONTH(G281)-MONTH($L$3))</f>
        <v/>
      </c>
      <c r="P281">
        <f>IF(N281="Atraso",L281,L281/(1+$L$2)^O281)</f>
        <v/>
      </c>
      <c r="Q281">
        <f>IF(N281="Atraso",$L$3-G281,0)</f>
        <v/>
      </c>
      <c r="R281">
        <f>IF(Q281&lt;=15,"Até 15",IF(Q281&lt;=30,"Entre 15 e 30",IF(Q281&lt;=60,"Entre 30 e 60",IF(Q281&lt;=90,"Entre 60 e 90",IF(Q281&lt;=120,"Entre 90 e 120",IF(Q281&lt;=150,"Entre 120 e 150",IF(Q281&lt;=180,"Entre 150 e 180","Superior a 180")))))))</f>
        <v/>
      </c>
      <c r="S281">
        <f>IF(N281="Atraso",IF(Q281&lt;=30,INFORME_MENSAL!$A$12,IF(Q281&lt;=60,INFORME_MENSAL!$A$13,IF(Q281&lt;=90,INFORME_MENSAL!$A$14,IF(Q281&lt;=120,INFORME_MENSAL!$A$15,IF(Q281&lt;=150,INFORME_MENSAL!$A$16,IF(Q281&lt;=180,INFORME_MENSAL!$A$17,IF(Q281&lt;=360,INFORME_MENSAL!$A$18,IF(Q281&gt;360,INFORME_MENSAL!$A$19)))))))),"")</f>
        <v/>
      </c>
    </row>
    <row r="282">
      <c r="A282" t="inlineStr">
        <is>
          <t>52HORTOS - JARDIM ANÁLIA FRANCO</t>
        </is>
      </c>
      <c r="B282" t="inlineStr">
        <is>
          <t>TANIA APARECIDA LUIZ</t>
        </is>
      </c>
      <c r="C282" t="n">
        <v>1</v>
      </c>
      <c r="D282" t="inlineStr">
        <is>
          <t>INCC-FGV</t>
        </is>
      </c>
      <c r="E282" t="n">
        <v>0</v>
      </c>
      <c r="F282" t="inlineStr">
        <is>
          <t>MENSAL</t>
        </is>
      </c>
      <c r="G282" s="140" t="n">
        <v>45350</v>
      </c>
      <c r="H282" t="n">
        <v>45350</v>
      </c>
      <c r="I282" s="334" t="inlineStr">
        <is>
          <t>001/001</t>
        </is>
      </c>
      <c r="J282" t="inlineStr">
        <is>
          <t>CARTEIRA</t>
        </is>
      </c>
      <c r="K282" t="inlineStr">
        <is>
          <t>CONTRATO</t>
        </is>
      </c>
      <c r="L282" t="n">
        <v>746012.7</v>
      </c>
      <c r="M282">
        <f>DATE(YEAR(G282),MONTH(G282),1)</f>
        <v/>
      </c>
      <c r="N282">
        <f>IF(G282&gt;$L$3,"Futuro","Atraso")</f>
        <v/>
      </c>
      <c r="O282">
        <f>12*(YEAR(G282)-YEAR($L$3))+(MONTH(G282)-MONTH($L$3))</f>
        <v/>
      </c>
      <c r="P282">
        <f>IF(N282="Atraso",L282,L282/(1+$L$2)^O282)</f>
        <v/>
      </c>
      <c r="Q282">
        <f>IF(N282="Atraso",$L$3-G282,0)</f>
        <v/>
      </c>
      <c r="R282">
        <f>IF(Q282&lt;=15,"Até 15",IF(Q282&lt;=30,"Entre 15 e 30",IF(Q282&lt;=60,"Entre 30 e 60",IF(Q282&lt;=90,"Entre 60 e 90",IF(Q282&lt;=120,"Entre 90 e 120",IF(Q282&lt;=150,"Entre 120 e 150",IF(Q282&lt;=180,"Entre 150 e 180","Superior a 180")))))))</f>
        <v/>
      </c>
      <c r="S282">
        <f>IF(N282="Atraso",IF(Q282&lt;=30,INFORME_MENSAL!$A$12,IF(Q282&lt;=60,INFORME_MENSAL!$A$13,IF(Q282&lt;=90,INFORME_MENSAL!$A$14,IF(Q282&lt;=120,INFORME_MENSAL!$A$15,IF(Q282&lt;=150,INFORME_MENSAL!$A$16,IF(Q282&lt;=180,INFORME_MENSAL!$A$17,IF(Q282&lt;=360,INFORME_MENSAL!$A$18,IF(Q282&gt;360,INFORME_MENSAL!$A$19)))))))),"")</f>
        <v/>
      </c>
    </row>
    <row r="283">
      <c r="A283" t="inlineStr">
        <is>
          <t>13HORTOS - JARDIM ANÁLIA FRANCO</t>
        </is>
      </c>
      <c r="B283" t="inlineStr">
        <is>
          <t>REGIS TADEU RAMOS DE SA</t>
        </is>
      </c>
      <c r="C283" t="n">
        <v>1</v>
      </c>
      <c r="D283" t="inlineStr">
        <is>
          <t>INCC-FGV</t>
        </is>
      </c>
      <c r="E283" t="n">
        <v>0</v>
      </c>
      <c r="F283" t="inlineStr">
        <is>
          <t>MENSAL</t>
        </is>
      </c>
      <c r="G283" s="140" t="n">
        <v>45350</v>
      </c>
      <c r="H283" t="n">
        <v>45350</v>
      </c>
      <c r="I283" s="334" t="inlineStr">
        <is>
          <t>001/001</t>
        </is>
      </c>
      <c r="J283" t="inlineStr">
        <is>
          <t>CARTEIRA</t>
        </is>
      </c>
      <c r="K283" t="inlineStr">
        <is>
          <t>CONTRATO</t>
        </is>
      </c>
      <c r="L283" t="n">
        <v>603366.88</v>
      </c>
      <c r="M283">
        <f>DATE(YEAR(G283),MONTH(G283),1)</f>
        <v/>
      </c>
      <c r="N283">
        <f>IF(G283&gt;$L$3,"Futuro","Atraso")</f>
        <v/>
      </c>
      <c r="O283">
        <f>12*(YEAR(G283)-YEAR($L$3))+(MONTH(G283)-MONTH($L$3))</f>
        <v/>
      </c>
      <c r="P283">
        <f>IF(N283="Atraso",L283,L283/(1+$L$2)^O283)</f>
        <v/>
      </c>
      <c r="Q283">
        <f>IF(N283="Atraso",$L$3-G283,0)</f>
        <v/>
      </c>
      <c r="R283">
        <f>IF(Q283&lt;=15,"Até 15",IF(Q283&lt;=30,"Entre 15 e 30",IF(Q283&lt;=60,"Entre 30 e 60",IF(Q283&lt;=90,"Entre 60 e 90",IF(Q283&lt;=120,"Entre 90 e 120",IF(Q283&lt;=150,"Entre 120 e 150",IF(Q283&lt;=180,"Entre 150 e 180","Superior a 180")))))))</f>
        <v/>
      </c>
      <c r="S283">
        <f>IF(N283="Atraso",IF(Q283&lt;=30,INFORME_MENSAL!$A$12,IF(Q283&lt;=60,INFORME_MENSAL!$A$13,IF(Q283&lt;=90,INFORME_MENSAL!$A$14,IF(Q283&lt;=120,INFORME_MENSAL!$A$15,IF(Q283&lt;=150,INFORME_MENSAL!$A$16,IF(Q283&lt;=180,INFORME_MENSAL!$A$17,IF(Q283&lt;=360,INFORME_MENSAL!$A$18,IF(Q283&gt;360,INFORME_MENSAL!$A$19)))))))),"")</f>
        <v/>
      </c>
    </row>
    <row r="284">
      <c r="A284" t="inlineStr">
        <is>
          <t>91HORTOS - JARDIM ANÁLIA FRANCO</t>
        </is>
      </c>
      <c r="B284" t="inlineStr">
        <is>
          <t>CLEITON GIUSTI MOYZES</t>
        </is>
      </c>
      <c r="C284" t="n">
        <v>1</v>
      </c>
      <c r="D284" t="inlineStr">
        <is>
          <t>INCC-FGV</t>
        </is>
      </c>
      <c r="E284" t="n">
        <v>0</v>
      </c>
      <c r="F284" t="inlineStr">
        <is>
          <t>MENSAL</t>
        </is>
      </c>
      <c r="G284" s="140" t="n">
        <v>45350</v>
      </c>
      <c r="H284" t="n">
        <v>45350</v>
      </c>
      <c r="I284" s="334" t="inlineStr">
        <is>
          <t>001/001</t>
        </is>
      </c>
      <c r="J284" t="inlineStr">
        <is>
          <t>CARTEIRA</t>
        </is>
      </c>
      <c r="K284" t="inlineStr">
        <is>
          <t>CONTRATO</t>
        </is>
      </c>
      <c r="L284" t="n">
        <v>1247687.14</v>
      </c>
      <c r="M284">
        <f>DATE(YEAR(G284),MONTH(G284),1)</f>
        <v/>
      </c>
      <c r="N284">
        <f>IF(G284&gt;$L$3,"Futuro","Atraso")</f>
        <v/>
      </c>
      <c r="O284">
        <f>12*(YEAR(G284)-YEAR($L$3))+(MONTH(G284)-MONTH($L$3))</f>
        <v/>
      </c>
      <c r="P284">
        <f>IF(N284="Atraso",L284,L284/(1+$L$2)^O284)</f>
        <v/>
      </c>
      <c r="Q284">
        <f>IF(N284="Atraso",$L$3-G284,0)</f>
        <v/>
      </c>
      <c r="R284">
        <f>IF(Q284&lt;=15,"Até 15",IF(Q284&lt;=30,"Entre 15 e 30",IF(Q284&lt;=60,"Entre 30 e 60",IF(Q284&lt;=90,"Entre 60 e 90",IF(Q284&lt;=120,"Entre 90 e 120",IF(Q284&lt;=150,"Entre 120 e 150",IF(Q284&lt;=180,"Entre 150 e 180","Superior a 180")))))))</f>
        <v/>
      </c>
      <c r="S284">
        <f>IF(N284="Atraso",IF(Q284&lt;=30,INFORME_MENSAL!$A$12,IF(Q284&lt;=60,INFORME_MENSAL!$A$13,IF(Q284&lt;=90,INFORME_MENSAL!$A$14,IF(Q284&lt;=120,INFORME_MENSAL!$A$15,IF(Q284&lt;=150,INFORME_MENSAL!$A$16,IF(Q284&lt;=180,INFORME_MENSAL!$A$17,IF(Q284&lt;=360,INFORME_MENSAL!$A$18,IF(Q284&gt;360,INFORME_MENSAL!$A$19)))))))),"")</f>
        <v/>
      </c>
    </row>
    <row r="285">
      <c r="A285" t="inlineStr">
        <is>
          <t>92HORTOS - JARDIM ANÁLIA FRANCO</t>
        </is>
      </c>
      <c r="B285" t="inlineStr">
        <is>
          <t>MARIA APARECIDA BERTELLOTTI</t>
        </is>
      </c>
      <c r="C285" t="n">
        <v>1</v>
      </c>
      <c r="D285" t="inlineStr">
        <is>
          <t>INCC-FGV</t>
        </is>
      </c>
      <c r="E285" t="n">
        <v>0</v>
      </c>
      <c r="F285" t="inlineStr">
        <is>
          <t>MENSAL</t>
        </is>
      </c>
      <c r="G285" s="140" t="n">
        <v>45350</v>
      </c>
      <c r="H285" t="n">
        <v>45350</v>
      </c>
      <c r="I285" s="334" t="inlineStr">
        <is>
          <t>001/001</t>
        </is>
      </c>
      <c r="J285" t="inlineStr">
        <is>
          <t>CARTEIRA</t>
        </is>
      </c>
      <c r="K285" t="inlineStr">
        <is>
          <t>CONTRATO</t>
        </is>
      </c>
      <c r="L285" t="n">
        <v>890864.76</v>
      </c>
      <c r="M285">
        <f>DATE(YEAR(G285),MONTH(G285),1)</f>
        <v/>
      </c>
      <c r="N285">
        <f>IF(G285&gt;$L$3,"Futuro","Atraso")</f>
        <v/>
      </c>
      <c r="O285">
        <f>12*(YEAR(G285)-YEAR($L$3))+(MONTH(G285)-MONTH($L$3))</f>
        <v/>
      </c>
      <c r="P285">
        <f>IF(N285="Atraso",L285,L285/(1+$L$2)^O285)</f>
        <v/>
      </c>
      <c r="Q285">
        <f>IF(N285="Atraso",$L$3-G285,0)</f>
        <v/>
      </c>
      <c r="R285">
        <f>IF(Q285&lt;=15,"Até 15",IF(Q285&lt;=30,"Entre 15 e 30",IF(Q285&lt;=60,"Entre 30 e 60",IF(Q285&lt;=90,"Entre 60 e 90",IF(Q285&lt;=120,"Entre 90 e 120",IF(Q285&lt;=150,"Entre 120 e 150",IF(Q285&lt;=180,"Entre 150 e 180","Superior a 180")))))))</f>
        <v/>
      </c>
      <c r="S285">
        <f>IF(N285="Atraso",IF(Q285&lt;=30,INFORME_MENSAL!$A$12,IF(Q285&lt;=60,INFORME_MENSAL!$A$13,IF(Q285&lt;=90,INFORME_MENSAL!$A$14,IF(Q285&lt;=120,INFORME_MENSAL!$A$15,IF(Q285&lt;=150,INFORME_MENSAL!$A$16,IF(Q285&lt;=180,INFORME_MENSAL!$A$17,IF(Q285&lt;=360,INFORME_MENSAL!$A$18,IF(Q285&gt;360,INFORME_MENSAL!$A$19)))))))),"")</f>
        <v/>
      </c>
    </row>
    <row r="286">
      <c r="A286" t="inlineStr">
        <is>
          <t>74HORTOS - JARDIM ANÁLIA FRANCO</t>
        </is>
      </c>
      <c r="B286" t="inlineStr">
        <is>
          <t>CESAR ROBERTO RAMOS JUNIOR</t>
        </is>
      </c>
      <c r="C286" t="n">
        <v>1</v>
      </c>
      <c r="D286" t="inlineStr">
        <is>
          <t>INCC-FGV</t>
        </is>
      </c>
      <c r="E286" t="n">
        <v>0</v>
      </c>
      <c r="F286" t="inlineStr">
        <is>
          <t>MENSAL</t>
        </is>
      </c>
      <c r="G286" s="140" t="n">
        <v>45410</v>
      </c>
      <c r="H286" t="n">
        <v>45410</v>
      </c>
      <c r="I286" s="334" t="inlineStr">
        <is>
          <t>001/001</t>
        </is>
      </c>
      <c r="J286" t="inlineStr">
        <is>
          <t>CARTEIRA</t>
        </is>
      </c>
      <c r="K286" t="inlineStr">
        <is>
          <t>CONTRATO</t>
        </is>
      </c>
      <c r="L286" t="n">
        <v>204646.2</v>
      </c>
      <c r="M286">
        <f>DATE(YEAR(G286),MONTH(G286),1)</f>
        <v/>
      </c>
      <c r="N286">
        <f>IF(G286&gt;$L$3,"Futuro","Atraso")</f>
        <v/>
      </c>
      <c r="O286">
        <f>12*(YEAR(G286)-YEAR($L$3))+(MONTH(G286)-MONTH($L$3))</f>
        <v/>
      </c>
      <c r="P286">
        <f>IF(N286="Atraso",L286,L286/(1+$L$2)^O286)</f>
        <v/>
      </c>
      <c r="Q286">
        <f>IF(N286="Atraso",$L$3-G286,0)</f>
        <v/>
      </c>
      <c r="R286">
        <f>IF(Q286&lt;=15,"Até 15",IF(Q286&lt;=30,"Entre 15 e 30",IF(Q286&lt;=60,"Entre 30 e 60",IF(Q286&lt;=90,"Entre 60 e 90",IF(Q286&lt;=120,"Entre 90 e 120",IF(Q286&lt;=150,"Entre 120 e 150",IF(Q286&lt;=180,"Entre 150 e 180","Superior a 180")))))))</f>
        <v/>
      </c>
      <c r="S286">
        <f>IF(N286="Atraso",IF(Q286&lt;=30,INFORME_MENSAL!$A$12,IF(Q286&lt;=60,INFORME_MENSAL!$A$13,IF(Q286&lt;=90,INFORME_MENSAL!$A$14,IF(Q286&lt;=120,INFORME_MENSAL!$A$15,IF(Q286&lt;=150,INFORME_MENSAL!$A$16,IF(Q286&lt;=180,INFORME_MENSAL!$A$17,IF(Q286&lt;=360,INFORME_MENSAL!$A$18,IF(Q286&gt;360,INFORME_MENSAL!$A$19)))))))),"")</f>
        <v/>
      </c>
    </row>
    <row r="287">
      <c r="A287" t="inlineStr">
        <is>
          <t>74HORTOS - JARDIM ANÁLIA FRANCO</t>
        </is>
      </c>
      <c r="B287" t="inlineStr">
        <is>
          <t>CESAR ROBERTO RAMOS JUNIOR</t>
        </is>
      </c>
      <c r="C287" t="n">
        <v>1</v>
      </c>
      <c r="D287" t="inlineStr">
        <is>
          <t>INCC-FGV</t>
        </is>
      </c>
      <c r="E287" t="n">
        <v>0</v>
      </c>
      <c r="F287" t="inlineStr">
        <is>
          <t>MENSAL</t>
        </is>
      </c>
      <c r="G287" s="140" t="n">
        <v>45410</v>
      </c>
      <c r="H287" t="n">
        <v>45410</v>
      </c>
      <c r="I287" s="334" t="inlineStr">
        <is>
          <t>001/001</t>
        </is>
      </c>
      <c r="J287" t="inlineStr">
        <is>
          <t>CARTEIRA</t>
        </is>
      </c>
      <c r="K287" t="inlineStr">
        <is>
          <t>CONTRATO</t>
        </is>
      </c>
      <c r="L287" t="n">
        <v>332891.15</v>
      </c>
      <c r="M287">
        <f>DATE(YEAR(G287),MONTH(G287),1)</f>
        <v/>
      </c>
      <c r="N287">
        <f>IF(G287&gt;$L$3,"Futuro","Atraso")</f>
        <v/>
      </c>
      <c r="O287">
        <f>12*(YEAR(G287)-YEAR($L$3))+(MONTH(G287)-MONTH($L$3))</f>
        <v/>
      </c>
      <c r="P287">
        <f>IF(N287="Atraso",L287,L287/(1+$L$2)^O287)</f>
        <v/>
      </c>
      <c r="Q287">
        <f>IF(N287="Atraso",$L$3-G287,0)</f>
        <v/>
      </c>
      <c r="R287">
        <f>IF(Q287&lt;=15,"Até 15",IF(Q287&lt;=30,"Entre 15 e 30",IF(Q287&lt;=60,"Entre 30 e 60",IF(Q287&lt;=90,"Entre 60 e 90",IF(Q287&lt;=120,"Entre 90 e 120",IF(Q287&lt;=150,"Entre 120 e 150",IF(Q287&lt;=180,"Entre 150 e 180","Superior a 180")))))))</f>
        <v/>
      </c>
      <c r="S287">
        <f>IF(N287="Atraso",IF(Q287&lt;=30,INFORME_MENSAL!$A$12,IF(Q287&lt;=60,INFORME_MENSAL!$A$13,IF(Q287&lt;=90,INFORME_MENSAL!$A$14,IF(Q287&lt;=120,INFORME_MENSAL!$A$15,IF(Q287&lt;=150,INFORME_MENSAL!$A$16,IF(Q287&lt;=180,INFORME_MENSAL!$A$17,IF(Q287&lt;=360,INFORME_MENSAL!$A$18,IF(Q287&gt;360,INFORME_MENSAL!$A$19)))))))),"")</f>
        <v/>
      </c>
    </row>
    <row r="288">
      <c r="A288" t="inlineStr">
        <is>
          <t>43HORTOS - JARDIM ANÁLIA FRANCO</t>
        </is>
      </c>
      <c r="B288" t="inlineStr">
        <is>
          <t>MARIA DE FATIMA DOS SANTOS GAMA</t>
        </is>
      </c>
      <c r="C288" t="n">
        <v>1</v>
      </c>
      <c r="D288" t="inlineStr">
        <is>
          <t>INCC-FGV</t>
        </is>
      </c>
      <c r="E288" t="n">
        <v>0</v>
      </c>
      <c r="F288" t="inlineStr">
        <is>
          <t>MENSAL</t>
        </is>
      </c>
      <c r="G288" s="140" t="n">
        <v>45498</v>
      </c>
      <c r="H288" t="n">
        <v>45498</v>
      </c>
      <c r="I288" s="334" t="inlineStr">
        <is>
          <t>005/006</t>
        </is>
      </c>
      <c r="J288" t="inlineStr">
        <is>
          <t>CARTEIRA</t>
        </is>
      </c>
      <c r="K288" t="inlineStr">
        <is>
          <t>CONTRATO</t>
        </is>
      </c>
      <c r="L288" t="n">
        <v>23438.26</v>
      </c>
      <c r="M288">
        <f>DATE(YEAR(G288),MONTH(G288),1)</f>
        <v/>
      </c>
      <c r="N288">
        <f>IF(G288&gt;$L$3,"Futuro","Atraso")</f>
        <v/>
      </c>
      <c r="O288">
        <f>12*(YEAR(G288)-YEAR($L$3))+(MONTH(G288)-MONTH($L$3))</f>
        <v/>
      </c>
      <c r="P288">
        <f>IF(N288="Atraso",L288,L288/(1+$L$2)^O288)</f>
        <v/>
      </c>
      <c r="Q288">
        <f>IF(N288="Atraso",$L$3-G288,0)</f>
        <v/>
      </c>
      <c r="R288">
        <f>IF(Q288&lt;=15,"Até 15",IF(Q288&lt;=30,"Entre 15 e 30",IF(Q288&lt;=60,"Entre 30 e 60",IF(Q288&lt;=90,"Entre 60 e 90",IF(Q288&lt;=120,"Entre 90 e 120",IF(Q288&lt;=150,"Entre 120 e 150",IF(Q288&lt;=180,"Entre 150 e 180","Superior a 180")))))))</f>
        <v/>
      </c>
      <c r="S288">
        <f>IF(N288="Atraso",IF(Q288&lt;=30,INFORME_MENSAL!$A$12,IF(Q288&lt;=60,INFORME_MENSAL!$A$13,IF(Q288&lt;=90,INFORME_MENSAL!$A$14,IF(Q288&lt;=120,INFORME_MENSAL!$A$15,IF(Q288&lt;=150,INFORME_MENSAL!$A$16,IF(Q288&lt;=180,INFORME_MENSAL!$A$17,IF(Q288&lt;=360,INFORME_MENSAL!$A$18,IF(Q288&gt;360,INFORME_MENSAL!$A$19)))))))),"")</f>
        <v/>
      </c>
    </row>
    <row r="289">
      <c r="A289" t="inlineStr">
        <is>
          <t>43HORTOS - JARDIM ANÁLIA FRANCO</t>
        </is>
      </c>
      <c r="B289" t="inlineStr">
        <is>
          <t>MARIA DE FATIMA DOS SANTOS GAMA</t>
        </is>
      </c>
      <c r="C289" t="n">
        <v>1</v>
      </c>
      <c r="D289" t="inlineStr">
        <is>
          <t>INCC-FGV</t>
        </is>
      </c>
      <c r="E289" t="n">
        <v>0</v>
      </c>
      <c r="F289" t="inlineStr">
        <is>
          <t>MENSAL</t>
        </is>
      </c>
      <c r="G289" s="140" t="n">
        <v>45651</v>
      </c>
      <c r="H289" t="n">
        <v>45651</v>
      </c>
      <c r="I289" s="334" t="inlineStr">
        <is>
          <t>005/006</t>
        </is>
      </c>
      <c r="J289" t="inlineStr">
        <is>
          <t>CARTEIRA</t>
        </is>
      </c>
      <c r="K289" t="inlineStr">
        <is>
          <t>CONTRATO</t>
        </is>
      </c>
      <c r="L289" t="n">
        <v>23438.26</v>
      </c>
      <c r="M289">
        <f>DATE(YEAR(G289),MONTH(G289),1)</f>
        <v/>
      </c>
      <c r="N289">
        <f>IF(G289&gt;$L$3,"Futuro","Atraso")</f>
        <v/>
      </c>
      <c r="O289">
        <f>12*(YEAR(G289)-YEAR($L$3))+(MONTH(G289)-MONTH($L$3))</f>
        <v/>
      </c>
      <c r="P289">
        <f>IF(N289="Atraso",L289,L289/(1+$L$2)^O289)</f>
        <v/>
      </c>
      <c r="Q289">
        <f>IF(N289="Atraso",$L$3-G289,0)</f>
        <v/>
      </c>
      <c r="R289">
        <f>IF(Q289&lt;=15,"Até 15",IF(Q289&lt;=30,"Entre 15 e 30",IF(Q289&lt;=60,"Entre 30 e 60",IF(Q289&lt;=90,"Entre 60 e 90",IF(Q289&lt;=120,"Entre 90 e 120",IF(Q289&lt;=150,"Entre 120 e 150",IF(Q289&lt;=180,"Entre 150 e 180","Superior a 180")))))))</f>
        <v/>
      </c>
      <c r="S289">
        <f>IF(N289="Atraso",IF(Q289&lt;=30,INFORME_MENSAL!$A$12,IF(Q289&lt;=60,INFORME_MENSAL!$A$13,IF(Q289&lt;=90,INFORME_MENSAL!$A$14,IF(Q289&lt;=120,INFORME_MENSAL!$A$15,IF(Q289&lt;=150,INFORME_MENSAL!$A$16,IF(Q289&lt;=180,INFORME_MENSAL!$A$17,IF(Q289&lt;=360,INFORME_MENSAL!$A$18,IF(Q289&gt;360,INFORME_MENSAL!$A$19)))))))),"")</f>
        <v/>
      </c>
    </row>
    <row r="290">
      <c r="A290" t="inlineStr">
        <is>
          <t>43HORTOS - JARDIM ANÁLIA FRANCO</t>
        </is>
      </c>
      <c r="B290" t="inlineStr">
        <is>
          <t>MARIA DE FATIMA DOS SANTOS GAMA</t>
        </is>
      </c>
      <c r="C290" t="n">
        <v>1</v>
      </c>
      <c r="D290" t="inlineStr">
        <is>
          <t>INCC-FGV</t>
        </is>
      </c>
      <c r="E290" t="n">
        <v>0</v>
      </c>
      <c r="F290" t="inlineStr">
        <is>
          <t>MENSAL</t>
        </is>
      </c>
      <c r="G290" s="140" t="n">
        <v>45863</v>
      </c>
      <c r="H290" t="n">
        <v>45863</v>
      </c>
      <c r="I290" s="334" t="inlineStr">
        <is>
          <t>006/006</t>
        </is>
      </c>
      <c r="J290" t="inlineStr">
        <is>
          <t>CARTEIRA</t>
        </is>
      </c>
      <c r="K290" t="inlineStr">
        <is>
          <t>CONTRATO</t>
        </is>
      </c>
      <c r="L290" t="n">
        <v>23438.26</v>
      </c>
      <c r="M290">
        <f>DATE(YEAR(G290),MONTH(G290),1)</f>
        <v/>
      </c>
      <c r="N290">
        <f>IF(G290&gt;$L$3,"Futuro","Atraso")</f>
        <v/>
      </c>
      <c r="O290">
        <f>12*(YEAR(G290)-YEAR($L$3))+(MONTH(G290)-MONTH($L$3))</f>
        <v/>
      </c>
      <c r="P290">
        <f>IF(N290="Atraso",L290,L290/(1+$L$2)^O290)</f>
        <v/>
      </c>
      <c r="Q290">
        <f>IF(N290="Atraso",$L$3-G290,0)</f>
        <v/>
      </c>
      <c r="R290">
        <f>IF(Q290&lt;=15,"Até 15",IF(Q290&lt;=30,"Entre 15 e 30",IF(Q290&lt;=60,"Entre 30 e 60",IF(Q290&lt;=90,"Entre 60 e 90",IF(Q290&lt;=120,"Entre 90 e 120",IF(Q290&lt;=150,"Entre 120 e 150",IF(Q290&lt;=180,"Entre 150 e 180","Superior a 180")))))))</f>
        <v/>
      </c>
      <c r="S290">
        <f>IF(N290="Atraso",IF(Q290&lt;=30,INFORME_MENSAL!$A$12,IF(Q290&lt;=60,INFORME_MENSAL!$A$13,IF(Q290&lt;=90,INFORME_MENSAL!$A$14,IF(Q290&lt;=120,INFORME_MENSAL!$A$15,IF(Q290&lt;=150,INFORME_MENSAL!$A$16,IF(Q290&lt;=180,INFORME_MENSAL!$A$17,IF(Q290&lt;=360,INFORME_MENSAL!$A$18,IF(Q290&gt;360,INFORME_MENSAL!$A$19)))))))),"")</f>
        <v/>
      </c>
    </row>
    <row r="291">
      <c r="A291" t="inlineStr">
        <is>
          <t>43HORTOS - JARDIM ANÁLIA FRANCO</t>
        </is>
      </c>
      <c r="B291" t="inlineStr">
        <is>
          <t>MARIA DE FATIMA DOS SANTOS GAMA</t>
        </is>
      </c>
      <c r="C291" t="n">
        <v>1</v>
      </c>
      <c r="D291" t="inlineStr">
        <is>
          <t>INCC-FGV</t>
        </is>
      </c>
      <c r="E291" t="n">
        <v>0</v>
      </c>
      <c r="F291" t="inlineStr">
        <is>
          <t>MENSAL</t>
        </is>
      </c>
      <c r="G291" s="140" t="n">
        <v>46016</v>
      </c>
      <c r="H291" t="n">
        <v>46016</v>
      </c>
      <c r="I291" s="334" t="inlineStr">
        <is>
          <t>006/006</t>
        </is>
      </c>
      <c r="J291" t="inlineStr">
        <is>
          <t>CARTEIRA</t>
        </is>
      </c>
      <c r="K291" t="inlineStr">
        <is>
          <t>CONTRATO</t>
        </is>
      </c>
      <c r="L291" t="n">
        <v>23438.26</v>
      </c>
      <c r="M291">
        <f>DATE(YEAR(G291),MONTH(G291),1)</f>
        <v/>
      </c>
      <c r="N291">
        <f>IF(G291&gt;$L$3,"Futuro","Atraso")</f>
        <v/>
      </c>
      <c r="O291">
        <f>12*(YEAR(G291)-YEAR($L$3))+(MONTH(G291)-MONTH($L$3))</f>
        <v/>
      </c>
      <c r="P291">
        <f>IF(N291="Atraso",L291,L291/(1+$L$2)^O291)</f>
        <v/>
      </c>
      <c r="Q291">
        <f>IF(N291="Atraso",$L$3-G291,0)</f>
        <v/>
      </c>
      <c r="R291">
        <f>IF(Q291&lt;=15,"Até 15",IF(Q291&lt;=30,"Entre 15 e 30",IF(Q291&lt;=60,"Entre 30 e 60",IF(Q291&lt;=90,"Entre 60 e 90",IF(Q291&lt;=120,"Entre 90 e 120",IF(Q291&lt;=150,"Entre 120 e 150",IF(Q291&lt;=180,"Entre 150 e 180","Superior a 180")))))))</f>
        <v/>
      </c>
      <c r="S291">
        <f>IF(N291="Atraso",IF(Q291&lt;=30,INFORME_MENSAL!$A$12,IF(Q291&lt;=60,INFORME_MENSAL!$A$13,IF(Q291&lt;=90,INFORME_MENSAL!$A$14,IF(Q291&lt;=120,INFORME_MENSAL!$A$15,IF(Q291&lt;=150,INFORME_MENSAL!$A$16,IF(Q291&lt;=180,INFORME_MENSAL!$A$17,IF(Q291&lt;=360,INFORME_MENSAL!$A$18,IF(Q291&gt;360,INFORME_MENSAL!$A$19)))))))),"")</f>
        <v/>
      </c>
    </row>
    <row r="292">
      <c r="A292" t="inlineStr">
        <is>
          <t>54HORTOS - JARDIM ANÁLIA FRANCO</t>
        </is>
      </c>
      <c r="B292" t="inlineStr">
        <is>
          <t>SOLANGE OLIMPIO</t>
        </is>
      </c>
      <c r="C292" t="n">
        <v>1</v>
      </c>
      <c r="D292" t="inlineStr">
        <is>
          <t>INCC-FGV</t>
        </is>
      </c>
      <c r="E292" t="n">
        <v>0</v>
      </c>
      <c r="F292" t="inlineStr">
        <is>
          <t>MENSAL</t>
        </is>
      </c>
      <c r="G292" s="140" t="n">
        <v>45350</v>
      </c>
      <c r="H292" t="n">
        <v>45350</v>
      </c>
      <c r="I292" s="334" t="inlineStr">
        <is>
          <t>001/001</t>
        </is>
      </c>
      <c r="J292" t="inlineStr">
        <is>
          <t>CARTEIRA</t>
        </is>
      </c>
      <c r="K292" t="inlineStr">
        <is>
          <t>CONTRATO</t>
        </is>
      </c>
      <c r="L292" t="n">
        <v>491155.59</v>
      </c>
      <c r="M292">
        <f>DATE(YEAR(G292),MONTH(G292),1)</f>
        <v/>
      </c>
      <c r="N292">
        <f>IF(G292&gt;$L$3,"Futuro","Atraso")</f>
        <v/>
      </c>
      <c r="O292">
        <f>12*(YEAR(G292)-YEAR($L$3))+(MONTH(G292)-MONTH($L$3))</f>
        <v/>
      </c>
      <c r="P292">
        <f>IF(N292="Atraso",L292,L292/(1+$L$2)^O292)</f>
        <v/>
      </c>
      <c r="Q292">
        <f>IF(N292="Atraso",$L$3-G292,0)</f>
        <v/>
      </c>
      <c r="R292">
        <f>IF(Q292&lt;=15,"Até 15",IF(Q292&lt;=30,"Entre 15 e 30",IF(Q292&lt;=60,"Entre 30 e 60",IF(Q292&lt;=90,"Entre 60 e 90",IF(Q292&lt;=120,"Entre 90 e 120",IF(Q292&lt;=150,"Entre 120 e 150",IF(Q292&lt;=180,"Entre 150 e 180","Superior a 180")))))))</f>
        <v/>
      </c>
      <c r="S292">
        <f>IF(N292="Atraso",IF(Q292&lt;=30,INFORME_MENSAL!$A$12,IF(Q292&lt;=60,INFORME_MENSAL!$A$13,IF(Q292&lt;=90,INFORME_MENSAL!$A$14,IF(Q292&lt;=120,INFORME_MENSAL!$A$15,IF(Q292&lt;=150,INFORME_MENSAL!$A$16,IF(Q292&lt;=180,INFORME_MENSAL!$A$17,IF(Q292&lt;=360,INFORME_MENSAL!$A$18,IF(Q292&gt;360,INFORME_MENSAL!$A$19)))))))),"")</f>
        <v/>
      </c>
    </row>
    <row r="293">
      <c r="A293" t="inlineStr">
        <is>
          <t>183BOSQUE DAS CEREJEIRAS</t>
        </is>
      </c>
      <c r="B293" t="inlineStr">
        <is>
          <t>JOICE KELLY DOS SANTOS</t>
        </is>
      </c>
      <c r="C293" t="n">
        <v>1</v>
      </c>
      <c r="D293" t="inlineStr">
        <is>
          <t>INCC-FGV</t>
        </is>
      </c>
      <c r="E293" t="n">
        <v>0</v>
      </c>
      <c r="F293" t="inlineStr">
        <is>
          <t>MENSAL</t>
        </is>
      </c>
      <c r="G293" s="140" t="n">
        <v>45031</v>
      </c>
      <c r="H293" t="n">
        <v>45031</v>
      </c>
      <c r="I293" s="334" t="inlineStr">
        <is>
          <t>002/010</t>
        </is>
      </c>
      <c r="J293" t="inlineStr">
        <is>
          <t>CARTEIRA</t>
        </is>
      </c>
      <c r="K293" t="inlineStr">
        <is>
          <t>CONTRATO</t>
        </is>
      </c>
      <c r="L293" t="n">
        <v>1525.01</v>
      </c>
      <c r="M293">
        <f>DATE(YEAR(G293),MONTH(G293),1)</f>
        <v/>
      </c>
      <c r="N293">
        <f>IF(G293&gt;$L$3,"Futuro","Atraso")</f>
        <v/>
      </c>
      <c r="O293">
        <f>12*(YEAR(G293)-YEAR($L$3))+(MONTH(G293)-MONTH($L$3))</f>
        <v/>
      </c>
      <c r="P293">
        <f>IF(N293="Atraso",L293,L293/(1+$L$2)^O293)</f>
        <v/>
      </c>
      <c r="Q293">
        <f>IF(N293="Atraso",$L$3-G293,0)</f>
        <v/>
      </c>
      <c r="R293">
        <f>IF(Q293&lt;=15,"Até 15",IF(Q293&lt;=30,"Entre 15 e 30",IF(Q293&lt;=60,"Entre 30 e 60",IF(Q293&lt;=90,"Entre 60 e 90",IF(Q293&lt;=120,"Entre 90 e 120",IF(Q293&lt;=150,"Entre 120 e 150",IF(Q293&lt;=180,"Entre 150 e 180","Superior a 180")))))))</f>
        <v/>
      </c>
      <c r="S293">
        <f>IF(N293="Atraso",IF(Q293&lt;=30,INFORME_MENSAL!$A$12,IF(Q293&lt;=60,INFORME_MENSAL!$A$13,IF(Q293&lt;=90,INFORME_MENSAL!$A$14,IF(Q293&lt;=120,INFORME_MENSAL!$A$15,IF(Q293&lt;=150,INFORME_MENSAL!$A$16,IF(Q293&lt;=180,INFORME_MENSAL!$A$17,IF(Q293&lt;=360,INFORME_MENSAL!$A$18,IF(Q293&gt;360,INFORME_MENSAL!$A$19)))))))),"")</f>
        <v/>
      </c>
    </row>
    <row r="294">
      <c r="A294" t="inlineStr">
        <is>
          <t>183BOSQUE DAS CEREJEIRAS</t>
        </is>
      </c>
      <c r="B294" t="inlineStr">
        <is>
          <t>JOICE KELLY DOS SANTOS</t>
        </is>
      </c>
      <c r="C294" t="n">
        <v>1</v>
      </c>
      <c r="D294" t="inlineStr">
        <is>
          <t>INCC-FGV</t>
        </is>
      </c>
      <c r="E294" t="n">
        <v>0</v>
      </c>
      <c r="F294" t="inlineStr">
        <is>
          <t>MENSAL</t>
        </is>
      </c>
      <c r="G294" s="140" t="n">
        <v>45046</v>
      </c>
      <c r="H294" t="n">
        <v>45046</v>
      </c>
      <c r="I294" s="334" t="inlineStr">
        <is>
          <t>002/010</t>
        </is>
      </c>
      <c r="J294" t="inlineStr">
        <is>
          <t>CARTEIRA</t>
        </is>
      </c>
      <c r="K294" t="inlineStr">
        <is>
          <t>CONTRATO</t>
        </is>
      </c>
      <c r="L294" t="n">
        <v>1517.92</v>
      </c>
      <c r="M294">
        <f>DATE(YEAR(G294),MONTH(G294),1)</f>
        <v/>
      </c>
      <c r="N294">
        <f>IF(G294&gt;$L$3,"Futuro","Atraso")</f>
        <v/>
      </c>
      <c r="O294">
        <f>12*(YEAR(G294)-YEAR($L$3))+(MONTH(G294)-MONTH($L$3))</f>
        <v/>
      </c>
      <c r="P294">
        <f>IF(N294="Atraso",L294,L294/(1+$L$2)^O294)</f>
        <v/>
      </c>
      <c r="Q294">
        <f>IF(N294="Atraso",$L$3-G294,0)</f>
        <v/>
      </c>
      <c r="R294">
        <f>IF(Q294&lt;=15,"Até 15",IF(Q294&lt;=30,"Entre 15 e 30",IF(Q294&lt;=60,"Entre 30 e 60",IF(Q294&lt;=90,"Entre 60 e 90",IF(Q294&lt;=120,"Entre 90 e 120",IF(Q294&lt;=150,"Entre 120 e 150",IF(Q294&lt;=180,"Entre 150 e 180","Superior a 180")))))))</f>
        <v/>
      </c>
      <c r="S294">
        <f>IF(N294="Atraso",IF(Q294&lt;=30,INFORME_MENSAL!$A$12,IF(Q294&lt;=60,INFORME_MENSAL!$A$13,IF(Q294&lt;=90,INFORME_MENSAL!$A$14,IF(Q294&lt;=120,INFORME_MENSAL!$A$15,IF(Q294&lt;=150,INFORME_MENSAL!$A$16,IF(Q294&lt;=180,INFORME_MENSAL!$A$17,IF(Q294&lt;=360,INFORME_MENSAL!$A$18,IF(Q294&gt;360,INFORME_MENSAL!$A$19)))))))),"")</f>
        <v/>
      </c>
    </row>
    <row r="295">
      <c r="A295" t="inlineStr">
        <is>
          <t>183BOSQUE DAS CEREJEIRAS</t>
        </is>
      </c>
      <c r="B295" t="inlineStr">
        <is>
          <t>JOICE KELLY DOS SANTOS</t>
        </is>
      </c>
      <c r="C295" t="n">
        <v>1</v>
      </c>
      <c r="D295" t="inlineStr">
        <is>
          <t>INCC-FGV</t>
        </is>
      </c>
      <c r="E295" t="n">
        <v>0</v>
      </c>
      <c r="F295" t="inlineStr">
        <is>
          <t>MENSAL</t>
        </is>
      </c>
      <c r="G295" s="140" t="n">
        <v>45061</v>
      </c>
      <c r="H295" t="n">
        <v>45061</v>
      </c>
      <c r="I295" s="334" t="inlineStr">
        <is>
          <t>003/010</t>
        </is>
      </c>
      <c r="J295" t="inlineStr">
        <is>
          <t>CARTEIRA</t>
        </is>
      </c>
      <c r="K295" t="inlineStr">
        <is>
          <t>CONTRATO</t>
        </is>
      </c>
      <c r="L295" t="n">
        <v>1510.84</v>
      </c>
      <c r="M295">
        <f>DATE(YEAR(G295),MONTH(G295),1)</f>
        <v/>
      </c>
      <c r="N295">
        <f>IF(G295&gt;$L$3,"Futuro","Atraso")</f>
        <v/>
      </c>
      <c r="O295">
        <f>12*(YEAR(G295)-YEAR($L$3))+(MONTH(G295)-MONTH($L$3))</f>
        <v/>
      </c>
      <c r="P295">
        <f>IF(N295="Atraso",L295,L295/(1+$L$2)^O295)</f>
        <v/>
      </c>
      <c r="Q295">
        <f>IF(N295="Atraso",$L$3-G295,0)</f>
        <v/>
      </c>
      <c r="R295">
        <f>IF(Q295&lt;=15,"Até 15",IF(Q295&lt;=30,"Entre 15 e 30",IF(Q295&lt;=60,"Entre 30 e 60",IF(Q295&lt;=90,"Entre 60 e 90",IF(Q295&lt;=120,"Entre 90 e 120",IF(Q295&lt;=150,"Entre 120 e 150",IF(Q295&lt;=180,"Entre 150 e 180","Superior a 180")))))))</f>
        <v/>
      </c>
      <c r="S295">
        <f>IF(N295="Atraso",IF(Q295&lt;=30,INFORME_MENSAL!$A$12,IF(Q295&lt;=60,INFORME_MENSAL!$A$13,IF(Q295&lt;=90,INFORME_MENSAL!$A$14,IF(Q295&lt;=120,INFORME_MENSAL!$A$15,IF(Q295&lt;=150,INFORME_MENSAL!$A$16,IF(Q295&lt;=180,INFORME_MENSAL!$A$17,IF(Q295&lt;=360,INFORME_MENSAL!$A$18,IF(Q295&gt;360,INFORME_MENSAL!$A$19)))))))),"")</f>
        <v/>
      </c>
    </row>
    <row r="296">
      <c r="A296" t="inlineStr">
        <is>
          <t>183BOSQUE DAS CEREJEIRAS</t>
        </is>
      </c>
      <c r="B296" t="inlineStr">
        <is>
          <t>JOICE KELLY DOS SANTOS</t>
        </is>
      </c>
      <c r="C296" t="n">
        <v>1</v>
      </c>
      <c r="D296" t="inlineStr">
        <is>
          <t>INCC-FGV</t>
        </is>
      </c>
      <c r="E296" t="n">
        <v>0</v>
      </c>
      <c r="F296" t="inlineStr">
        <is>
          <t>MENSAL</t>
        </is>
      </c>
      <c r="G296" s="140" t="n">
        <v>45076</v>
      </c>
      <c r="H296" t="n">
        <v>45076</v>
      </c>
      <c r="I296" s="334" t="inlineStr">
        <is>
          <t>003/010</t>
        </is>
      </c>
      <c r="J296" t="inlineStr">
        <is>
          <t>CARTEIRA</t>
        </is>
      </c>
      <c r="K296" t="inlineStr">
        <is>
          <t>CONTRATO</t>
        </is>
      </c>
      <c r="L296" t="n">
        <v>1503.75</v>
      </c>
      <c r="M296">
        <f>DATE(YEAR(G296),MONTH(G296),1)</f>
        <v/>
      </c>
      <c r="N296">
        <f>IF(G296&gt;$L$3,"Futuro","Atraso")</f>
        <v/>
      </c>
      <c r="O296">
        <f>12*(YEAR(G296)-YEAR($L$3))+(MONTH(G296)-MONTH($L$3))</f>
        <v/>
      </c>
      <c r="P296">
        <f>IF(N296="Atraso",L296,L296/(1+$L$2)^O296)</f>
        <v/>
      </c>
      <c r="Q296">
        <f>IF(N296="Atraso",$L$3-G296,0)</f>
        <v/>
      </c>
      <c r="R296">
        <f>IF(Q296&lt;=15,"Até 15",IF(Q296&lt;=30,"Entre 15 e 30",IF(Q296&lt;=60,"Entre 30 e 60",IF(Q296&lt;=90,"Entre 60 e 90",IF(Q296&lt;=120,"Entre 90 e 120",IF(Q296&lt;=150,"Entre 120 e 150",IF(Q296&lt;=180,"Entre 150 e 180","Superior a 180")))))))</f>
        <v/>
      </c>
      <c r="S296">
        <f>IF(N296="Atraso",IF(Q296&lt;=30,INFORME_MENSAL!$A$12,IF(Q296&lt;=60,INFORME_MENSAL!$A$13,IF(Q296&lt;=90,INFORME_MENSAL!$A$14,IF(Q296&lt;=120,INFORME_MENSAL!$A$15,IF(Q296&lt;=150,INFORME_MENSAL!$A$16,IF(Q296&lt;=180,INFORME_MENSAL!$A$17,IF(Q296&lt;=360,INFORME_MENSAL!$A$18,IF(Q296&gt;360,INFORME_MENSAL!$A$19)))))))),"")</f>
        <v/>
      </c>
    </row>
    <row r="297">
      <c r="A297" t="inlineStr">
        <is>
          <t>183BOSQUE DAS CEREJEIRAS</t>
        </is>
      </c>
      <c r="B297" t="inlineStr">
        <is>
          <t>JOICE KELLY DOS SANTOS</t>
        </is>
      </c>
      <c r="C297" t="n">
        <v>1</v>
      </c>
      <c r="D297" t="inlineStr">
        <is>
          <t>INCC-FGV</t>
        </is>
      </c>
      <c r="E297" t="n">
        <v>0</v>
      </c>
      <c r="F297" t="inlineStr">
        <is>
          <t>MENSAL</t>
        </is>
      </c>
      <c r="G297" s="140" t="n">
        <v>45092</v>
      </c>
      <c r="H297" t="n">
        <v>45092</v>
      </c>
      <c r="I297" s="334" t="inlineStr">
        <is>
          <t>004/010</t>
        </is>
      </c>
      <c r="J297" t="inlineStr">
        <is>
          <t>CARTEIRA</t>
        </is>
      </c>
      <c r="K297" t="inlineStr">
        <is>
          <t>CONTRATO</t>
        </is>
      </c>
      <c r="L297" t="n">
        <v>1496.2</v>
      </c>
      <c r="M297">
        <f>DATE(YEAR(G297),MONTH(G297),1)</f>
        <v/>
      </c>
      <c r="N297">
        <f>IF(G297&gt;$L$3,"Futuro","Atraso")</f>
        <v/>
      </c>
      <c r="O297">
        <f>12*(YEAR(G297)-YEAR($L$3))+(MONTH(G297)-MONTH($L$3))</f>
        <v/>
      </c>
      <c r="P297">
        <f>IF(N297="Atraso",L297,L297/(1+$L$2)^O297)</f>
        <v/>
      </c>
      <c r="Q297">
        <f>IF(N297="Atraso",$L$3-G297,0)</f>
        <v/>
      </c>
      <c r="R297">
        <f>IF(Q297&lt;=15,"Até 15",IF(Q297&lt;=30,"Entre 15 e 30",IF(Q297&lt;=60,"Entre 30 e 60",IF(Q297&lt;=90,"Entre 60 e 90",IF(Q297&lt;=120,"Entre 90 e 120",IF(Q297&lt;=150,"Entre 120 e 150",IF(Q297&lt;=180,"Entre 150 e 180","Superior a 180")))))))</f>
        <v/>
      </c>
      <c r="S297">
        <f>IF(N297="Atraso",IF(Q297&lt;=30,INFORME_MENSAL!$A$12,IF(Q297&lt;=60,INFORME_MENSAL!$A$13,IF(Q297&lt;=90,INFORME_MENSAL!$A$14,IF(Q297&lt;=120,INFORME_MENSAL!$A$15,IF(Q297&lt;=150,INFORME_MENSAL!$A$16,IF(Q297&lt;=180,INFORME_MENSAL!$A$17,IF(Q297&lt;=360,INFORME_MENSAL!$A$18,IF(Q297&gt;360,INFORME_MENSAL!$A$19)))))))),"")</f>
        <v/>
      </c>
    </row>
    <row r="298">
      <c r="A298" t="inlineStr">
        <is>
          <t>183BOSQUE DAS CEREJEIRAS</t>
        </is>
      </c>
      <c r="B298" t="inlineStr">
        <is>
          <t>JOICE KELLY DOS SANTOS</t>
        </is>
      </c>
      <c r="C298" t="n">
        <v>1</v>
      </c>
      <c r="D298" t="inlineStr">
        <is>
          <t>INCC-FGV</t>
        </is>
      </c>
      <c r="E298" t="n">
        <v>0</v>
      </c>
      <c r="F298" t="inlineStr">
        <is>
          <t>MENSAL</t>
        </is>
      </c>
      <c r="G298" s="140" t="n">
        <v>45107</v>
      </c>
      <c r="H298" t="n">
        <v>45107</v>
      </c>
      <c r="I298" s="334" t="inlineStr">
        <is>
          <t>004/010</t>
        </is>
      </c>
      <c r="J298" t="inlineStr">
        <is>
          <t>CARTEIRA</t>
        </is>
      </c>
      <c r="K298" t="inlineStr">
        <is>
          <t>CONTRATO</t>
        </is>
      </c>
      <c r="L298" t="n">
        <v>1489.11</v>
      </c>
      <c r="M298">
        <f>DATE(YEAR(G298),MONTH(G298),1)</f>
        <v/>
      </c>
      <c r="N298">
        <f>IF(G298&gt;$L$3,"Futuro","Atraso")</f>
        <v/>
      </c>
      <c r="O298">
        <f>12*(YEAR(G298)-YEAR($L$3))+(MONTH(G298)-MONTH($L$3))</f>
        <v/>
      </c>
      <c r="P298">
        <f>IF(N298="Atraso",L298,L298/(1+$L$2)^O298)</f>
        <v/>
      </c>
      <c r="Q298">
        <f>IF(N298="Atraso",$L$3-G298,0)</f>
        <v/>
      </c>
      <c r="R298">
        <f>IF(Q298&lt;=15,"Até 15",IF(Q298&lt;=30,"Entre 15 e 30",IF(Q298&lt;=60,"Entre 30 e 60",IF(Q298&lt;=90,"Entre 60 e 90",IF(Q298&lt;=120,"Entre 90 e 120",IF(Q298&lt;=150,"Entre 120 e 150",IF(Q298&lt;=180,"Entre 150 e 180","Superior a 180")))))))</f>
        <v/>
      </c>
      <c r="S298">
        <f>IF(N298="Atraso",IF(Q298&lt;=30,INFORME_MENSAL!$A$12,IF(Q298&lt;=60,INFORME_MENSAL!$A$13,IF(Q298&lt;=90,INFORME_MENSAL!$A$14,IF(Q298&lt;=120,INFORME_MENSAL!$A$15,IF(Q298&lt;=150,INFORME_MENSAL!$A$16,IF(Q298&lt;=180,INFORME_MENSAL!$A$17,IF(Q298&lt;=360,INFORME_MENSAL!$A$18,IF(Q298&gt;360,INFORME_MENSAL!$A$19)))))))),"")</f>
        <v/>
      </c>
    </row>
    <row r="299">
      <c r="A299" t="inlineStr">
        <is>
          <t>183BOSQUE DAS CEREJEIRAS</t>
        </is>
      </c>
      <c r="B299" t="inlineStr">
        <is>
          <t>JOICE KELLY DOS SANTOS</t>
        </is>
      </c>
      <c r="C299" t="n">
        <v>1</v>
      </c>
      <c r="D299" t="inlineStr">
        <is>
          <t>INCC-FGV</t>
        </is>
      </c>
      <c r="E299" t="n">
        <v>0</v>
      </c>
      <c r="F299" t="inlineStr">
        <is>
          <t>MENSAL</t>
        </is>
      </c>
      <c r="G299" s="140" t="n">
        <v>45122</v>
      </c>
      <c r="H299" t="n">
        <v>45122</v>
      </c>
      <c r="I299" s="334" t="inlineStr">
        <is>
          <t>005/010</t>
        </is>
      </c>
      <c r="J299" t="inlineStr">
        <is>
          <t>CARTEIRA</t>
        </is>
      </c>
      <c r="K299" t="inlineStr">
        <is>
          <t>CONTRATO</t>
        </is>
      </c>
      <c r="L299" t="n">
        <v>1482.03</v>
      </c>
      <c r="M299">
        <f>DATE(YEAR(G299),MONTH(G299),1)</f>
        <v/>
      </c>
      <c r="N299">
        <f>IF(G299&gt;$L$3,"Futuro","Atraso")</f>
        <v/>
      </c>
      <c r="O299">
        <f>12*(YEAR(G299)-YEAR($L$3))+(MONTH(G299)-MONTH($L$3))</f>
        <v/>
      </c>
      <c r="P299">
        <f>IF(N299="Atraso",L299,L299/(1+$L$2)^O299)</f>
        <v/>
      </c>
      <c r="Q299">
        <f>IF(N299="Atraso",$L$3-G299,0)</f>
        <v/>
      </c>
      <c r="R299">
        <f>IF(Q299&lt;=15,"Até 15",IF(Q299&lt;=30,"Entre 15 e 30",IF(Q299&lt;=60,"Entre 30 e 60",IF(Q299&lt;=90,"Entre 60 e 90",IF(Q299&lt;=120,"Entre 90 e 120",IF(Q299&lt;=150,"Entre 120 e 150",IF(Q299&lt;=180,"Entre 150 e 180","Superior a 180")))))))</f>
        <v/>
      </c>
      <c r="S299">
        <f>IF(N299="Atraso",IF(Q299&lt;=30,INFORME_MENSAL!$A$12,IF(Q299&lt;=60,INFORME_MENSAL!$A$13,IF(Q299&lt;=90,INFORME_MENSAL!$A$14,IF(Q299&lt;=120,INFORME_MENSAL!$A$15,IF(Q299&lt;=150,INFORME_MENSAL!$A$16,IF(Q299&lt;=180,INFORME_MENSAL!$A$17,IF(Q299&lt;=360,INFORME_MENSAL!$A$18,IF(Q299&gt;360,INFORME_MENSAL!$A$19)))))))),"")</f>
        <v/>
      </c>
    </row>
    <row r="300">
      <c r="A300" t="inlineStr">
        <is>
          <t>183BOSQUE DAS CEREJEIRAS</t>
        </is>
      </c>
      <c r="B300" t="inlineStr">
        <is>
          <t>JOICE KELLY DOS SANTOS</t>
        </is>
      </c>
      <c r="C300" t="n">
        <v>1</v>
      </c>
      <c r="D300" t="inlineStr">
        <is>
          <t>INCC-FGV</t>
        </is>
      </c>
      <c r="E300" t="n">
        <v>0</v>
      </c>
      <c r="F300" t="inlineStr">
        <is>
          <t>MENSAL</t>
        </is>
      </c>
      <c r="G300" s="140" t="n">
        <v>45137</v>
      </c>
      <c r="H300" t="n">
        <v>45137</v>
      </c>
      <c r="I300" s="334" t="inlineStr">
        <is>
          <t>005/010</t>
        </is>
      </c>
      <c r="J300" t="inlineStr">
        <is>
          <t>CARTEIRA</t>
        </is>
      </c>
      <c r="K300" t="inlineStr">
        <is>
          <t>CONTRATO</t>
        </is>
      </c>
      <c r="L300" t="n">
        <v>1474.94</v>
      </c>
      <c r="M300">
        <f>DATE(YEAR(G300),MONTH(G300),1)</f>
        <v/>
      </c>
      <c r="N300">
        <f>IF(G300&gt;$L$3,"Futuro","Atraso")</f>
        <v/>
      </c>
      <c r="O300">
        <f>12*(YEAR(G300)-YEAR($L$3))+(MONTH(G300)-MONTH($L$3))</f>
        <v/>
      </c>
      <c r="P300">
        <f>IF(N300="Atraso",L300,L300/(1+$L$2)^O300)</f>
        <v/>
      </c>
      <c r="Q300">
        <f>IF(N300="Atraso",$L$3-G300,0)</f>
        <v/>
      </c>
      <c r="R300">
        <f>IF(Q300&lt;=15,"Até 15",IF(Q300&lt;=30,"Entre 15 e 30",IF(Q300&lt;=60,"Entre 30 e 60",IF(Q300&lt;=90,"Entre 60 e 90",IF(Q300&lt;=120,"Entre 90 e 120",IF(Q300&lt;=150,"Entre 120 e 150",IF(Q300&lt;=180,"Entre 150 e 180","Superior a 180")))))))</f>
        <v/>
      </c>
      <c r="S300">
        <f>IF(N300="Atraso",IF(Q300&lt;=30,INFORME_MENSAL!$A$12,IF(Q300&lt;=60,INFORME_MENSAL!$A$13,IF(Q300&lt;=90,INFORME_MENSAL!$A$14,IF(Q300&lt;=120,INFORME_MENSAL!$A$15,IF(Q300&lt;=150,INFORME_MENSAL!$A$16,IF(Q300&lt;=180,INFORME_MENSAL!$A$17,IF(Q300&lt;=360,INFORME_MENSAL!$A$18,IF(Q300&gt;360,INFORME_MENSAL!$A$19)))))))),"")</f>
        <v/>
      </c>
    </row>
    <row r="301">
      <c r="A301" t="inlineStr">
        <is>
          <t>183BOSQUE DAS CEREJEIRAS</t>
        </is>
      </c>
      <c r="B301" t="inlineStr">
        <is>
          <t>JOICE KELLY DOS SANTOS</t>
        </is>
      </c>
      <c r="C301" t="n">
        <v>1</v>
      </c>
      <c r="D301" t="inlineStr">
        <is>
          <t>INCC-FGV</t>
        </is>
      </c>
      <c r="E301" t="n">
        <v>0</v>
      </c>
      <c r="F301" t="inlineStr">
        <is>
          <t>MENSAL</t>
        </is>
      </c>
      <c r="G301" s="140" t="n">
        <v>45153</v>
      </c>
      <c r="H301" t="n">
        <v>45153</v>
      </c>
      <c r="I301" s="334" t="inlineStr">
        <is>
          <t>006/010</t>
        </is>
      </c>
      <c r="J301" t="inlineStr">
        <is>
          <t>CARTEIRA</t>
        </is>
      </c>
      <c r="K301" t="inlineStr">
        <is>
          <t>CONTRATO</t>
        </is>
      </c>
      <c r="L301" t="n">
        <v>1467.39</v>
      </c>
      <c r="M301">
        <f>DATE(YEAR(G301),MONTH(G301),1)</f>
        <v/>
      </c>
      <c r="N301">
        <f>IF(G301&gt;$L$3,"Futuro","Atraso")</f>
        <v/>
      </c>
      <c r="O301">
        <f>12*(YEAR(G301)-YEAR($L$3))+(MONTH(G301)-MONTH($L$3))</f>
        <v/>
      </c>
      <c r="P301">
        <f>IF(N301="Atraso",L301,L301/(1+$L$2)^O301)</f>
        <v/>
      </c>
      <c r="Q301">
        <f>IF(N301="Atraso",$L$3-G301,0)</f>
        <v/>
      </c>
      <c r="R301">
        <f>IF(Q301&lt;=15,"Até 15",IF(Q301&lt;=30,"Entre 15 e 30",IF(Q301&lt;=60,"Entre 30 e 60",IF(Q301&lt;=90,"Entre 60 e 90",IF(Q301&lt;=120,"Entre 90 e 120",IF(Q301&lt;=150,"Entre 120 e 150",IF(Q301&lt;=180,"Entre 150 e 180","Superior a 180")))))))</f>
        <v/>
      </c>
      <c r="S301">
        <f>IF(N301="Atraso",IF(Q301&lt;=30,INFORME_MENSAL!$A$12,IF(Q301&lt;=60,INFORME_MENSAL!$A$13,IF(Q301&lt;=90,INFORME_MENSAL!$A$14,IF(Q301&lt;=120,INFORME_MENSAL!$A$15,IF(Q301&lt;=150,INFORME_MENSAL!$A$16,IF(Q301&lt;=180,INFORME_MENSAL!$A$17,IF(Q301&lt;=360,INFORME_MENSAL!$A$18,IF(Q301&gt;360,INFORME_MENSAL!$A$19)))))))),"")</f>
        <v/>
      </c>
    </row>
    <row r="302">
      <c r="A302" t="inlineStr">
        <is>
          <t>183BOSQUE DAS CEREJEIRAS</t>
        </is>
      </c>
      <c r="B302" t="inlineStr">
        <is>
          <t>JOICE KELLY DOS SANTOS</t>
        </is>
      </c>
      <c r="C302" t="n">
        <v>1</v>
      </c>
      <c r="D302" t="inlineStr">
        <is>
          <t>INCC-FGV</t>
        </is>
      </c>
      <c r="E302" t="n">
        <v>0</v>
      </c>
      <c r="F302" t="inlineStr">
        <is>
          <t>MENSAL</t>
        </is>
      </c>
      <c r="G302" s="140" t="n">
        <v>45168</v>
      </c>
      <c r="H302" t="n">
        <v>45168</v>
      </c>
      <c r="I302" s="334" t="inlineStr">
        <is>
          <t>006/010</t>
        </is>
      </c>
      <c r="J302" t="inlineStr">
        <is>
          <t>CARTEIRA</t>
        </is>
      </c>
      <c r="K302" t="inlineStr">
        <is>
          <t>CONTRATO</t>
        </is>
      </c>
      <c r="L302" t="n">
        <v>1460.3</v>
      </c>
      <c r="M302">
        <f>DATE(YEAR(G302),MONTH(G302),1)</f>
        <v/>
      </c>
      <c r="N302">
        <f>IF(G302&gt;$L$3,"Futuro","Atraso")</f>
        <v/>
      </c>
      <c r="O302">
        <f>12*(YEAR(G302)-YEAR($L$3))+(MONTH(G302)-MONTH($L$3))</f>
        <v/>
      </c>
      <c r="P302">
        <f>IF(N302="Atraso",L302,L302/(1+$L$2)^O302)</f>
        <v/>
      </c>
      <c r="Q302">
        <f>IF(N302="Atraso",$L$3-G302,0)</f>
        <v/>
      </c>
      <c r="R302">
        <f>IF(Q302&lt;=15,"Até 15",IF(Q302&lt;=30,"Entre 15 e 30",IF(Q302&lt;=60,"Entre 30 e 60",IF(Q302&lt;=90,"Entre 60 e 90",IF(Q302&lt;=120,"Entre 90 e 120",IF(Q302&lt;=150,"Entre 120 e 150",IF(Q302&lt;=180,"Entre 150 e 180","Superior a 180")))))))</f>
        <v/>
      </c>
      <c r="S302">
        <f>IF(N302="Atraso",IF(Q302&lt;=30,INFORME_MENSAL!$A$12,IF(Q302&lt;=60,INFORME_MENSAL!$A$13,IF(Q302&lt;=90,INFORME_MENSAL!$A$14,IF(Q302&lt;=120,INFORME_MENSAL!$A$15,IF(Q302&lt;=150,INFORME_MENSAL!$A$16,IF(Q302&lt;=180,INFORME_MENSAL!$A$17,IF(Q302&lt;=360,INFORME_MENSAL!$A$18,IF(Q302&gt;360,INFORME_MENSAL!$A$19)))))))),"")</f>
        <v/>
      </c>
    </row>
    <row r="303">
      <c r="A303" t="inlineStr">
        <is>
          <t>183BOSQUE DAS CEREJEIRAS</t>
        </is>
      </c>
      <c r="B303" t="inlineStr">
        <is>
          <t>JOICE KELLY DOS SANTOS</t>
        </is>
      </c>
      <c r="C303" t="n">
        <v>1</v>
      </c>
      <c r="D303" t="inlineStr">
        <is>
          <t>INCC-FGV</t>
        </is>
      </c>
      <c r="E303" t="n">
        <v>0</v>
      </c>
      <c r="F303" t="inlineStr">
        <is>
          <t>MENSAL</t>
        </is>
      </c>
      <c r="G303" s="140" t="n">
        <v>45184</v>
      </c>
      <c r="H303" t="n">
        <v>45184</v>
      </c>
      <c r="I303" s="334" t="inlineStr">
        <is>
          <t>007/010</t>
        </is>
      </c>
      <c r="J303" t="inlineStr">
        <is>
          <t>CARTEIRA</t>
        </is>
      </c>
      <c r="K303" t="inlineStr">
        <is>
          <t>CONTRATO</t>
        </is>
      </c>
      <c r="L303" t="n">
        <v>1452.75</v>
      </c>
      <c r="M303">
        <f>DATE(YEAR(G303),MONTH(G303),1)</f>
        <v/>
      </c>
      <c r="N303">
        <f>IF(G303&gt;$L$3,"Futuro","Atraso")</f>
        <v/>
      </c>
      <c r="O303">
        <f>12*(YEAR(G303)-YEAR($L$3))+(MONTH(G303)-MONTH($L$3))</f>
        <v/>
      </c>
      <c r="P303">
        <f>IF(N303="Atraso",L303,L303/(1+$L$2)^O303)</f>
        <v/>
      </c>
      <c r="Q303">
        <f>IF(N303="Atraso",$L$3-G303,0)</f>
        <v/>
      </c>
      <c r="R303">
        <f>IF(Q303&lt;=15,"Até 15",IF(Q303&lt;=30,"Entre 15 e 30",IF(Q303&lt;=60,"Entre 30 e 60",IF(Q303&lt;=90,"Entre 60 e 90",IF(Q303&lt;=120,"Entre 90 e 120",IF(Q303&lt;=150,"Entre 120 e 150",IF(Q303&lt;=180,"Entre 150 e 180","Superior a 180")))))))</f>
        <v/>
      </c>
      <c r="S303">
        <f>IF(N303="Atraso",IF(Q303&lt;=30,INFORME_MENSAL!$A$12,IF(Q303&lt;=60,INFORME_MENSAL!$A$13,IF(Q303&lt;=90,INFORME_MENSAL!$A$14,IF(Q303&lt;=120,INFORME_MENSAL!$A$15,IF(Q303&lt;=150,INFORME_MENSAL!$A$16,IF(Q303&lt;=180,INFORME_MENSAL!$A$17,IF(Q303&lt;=360,INFORME_MENSAL!$A$18,IF(Q303&gt;360,INFORME_MENSAL!$A$19)))))))),"")</f>
        <v/>
      </c>
    </row>
    <row r="304">
      <c r="A304" t="inlineStr">
        <is>
          <t>183BOSQUE DAS CEREJEIRAS</t>
        </is>
      </c>
      <c r="B304" t="inlineStr">
        <is>
          <t>JOICE KELLY DOS SANTOS</t>
        </is>
      </c>
      <c r="C304" t="n">
        <v>1</v>
      </c>
      <c r="D304" t="inlineStr">
        <is>
          <t>INCC-FGV</t>
        </is>
      </c>
      <c r="E304" t="n">
        <v>0</v>
      </c>
      <c r="F304" t="inlineStr">
        <is>
          <t>MENSAL</t>
        </is>
      </c>
      <c r="G304" s="140" t="n">
        <v>45199</v>
      </c>
      <c r="H304" t="n">
        <v>45199</v>
      </c>
      <c r="I304" s="334" t="inlineStr">
        <is>
          <t>007/010</t>
        </is>
      </c>
      <c r="J304" t="inlineStr">
        <is>
          <t>CARTEIRA</t>
        </is>
      </c>
      <c r="K304" t="inlineStr">
        <is>
          <t>CONTRATO</t>
        </is>
      </c>
      <c r="L304" t="n">
        <v>1416.85</v>
      </c>
      <c r="M304">
        <f>DATE(YEAR(G304),MONTH(G304),1)</f>
        <v/>
      </c>
      <c r="N304">
        <f>IF(G304&gt;$L$3,"Futuro","Atraso")</f>
        <v/>
      </c>
      <c r="O304">
        <f>12*(YEAR(G304)-YEAR($L$3))+(MONTH(G304)-MONTH($L$3))</f>
        <v/>
      </c>
      <c r="P304">
        <f>IF(N304="Atraso",L304,L304/(1+$L$2)^O304)</f>
        <v/>
      </c>
      <c r="Q304">
        <f>IF(N304="Atraso",$L$3-G304,0)</f>
        <v/>
      </c>
      <c r="R304">
        <f>IF(Q304&lt;=15,"Até 15",IF(Q304&lt;=30,"Entre 15 e 30",IF(Q304&lt;=60,"Entre 30 e 60",IF(Q304&lt;=90,"Entre 60 e 90",IF(Q304&lt;=120,"Entre 90 e 120",IF(Q304&lt;=150,"Entre 120 e 150",IF(Q304&lt;=180,"Entre 150 e 180","Superior a 180")))))))</f>
        <v/>
      </c>
      <c r="S304">
        <f>IF(N304="Atraso",IF(Q304&lt;=30,INFORME_MENSAL!$A$12,IF(Q304&lt;=60,INFORME_MENSAL!$A$13,IF(Q304&lt;=90,INFORME_MENSAL!$A$14,IF(Q304&lt;=120,INFORME_MENSAL!$A$15,IF(Q304&lt;=150,INFORME_MENSAL!$A$16,IF(Q304&lt;=180,INFORME_MENSAL!$A$17,IF(Q304&lt;=360,INFORME_MENSAL!$A$18,IF(Q304&gt;360,INFORME_MENSAL!$A$19)))))))),"")</f>
        <v/>
      </c>
    </row>
    <row r="305">
      <c r="A305" t="inlineStr">
        <is>
          <t>183BOSQUE DAS CEREJEIRAS</t>
        </is>
      </c>
      <c r="B305" t="inlineStr">
        <is>
          <t>JOICE KELLY DOS SANTOS</t>
        </is>
      </c>
      <c r="C305" t="n">
        <v>1</v>
      </c>
      <c r="D305" t="inlineStr">
        <is>
          <t>INCC-FGV</t>
        </is>
      </c>
      <c r="E305" t="n">
        <v>0</v>
      </c>
      <c r="F305" t="inlineStr">
        <is>
          <t>MENSAL</t>
        </is>
      </c>
      <c r="G305" s="140" t="n">
        <v>45214</v>
      </c>
      <c r="H305" t="n">
        <v>45214</v>
      </c>
      <c r="I305" s="334" t="inlineStr">
        <is>
          <t>008/010</t>
        </is>
      </c>
      <c r="J305" t="inlineStr">
        <is>
          <t>CARTEIRA</t>
        </is>
      </c>
      <c r="K305" t="inlineStr">
        <is>
          <t>CONTRATO</t>
        </is>
      </c>
      <c r="L305" t="n">
        <v>1416.85</v>
      </c>
      <c r="M305">
        <f>DATE(YEAR(G305),MONTH(G305),1)</f>
        <v/>
      </c>
      <c r="N305">
        <f>IF(G305&gt;$L$3,"Futuro","Atraso")</f>
        <v/>
      </c>
      <c r="O305">
        <f>12*(YEAR(G305)-YEAR($L$3))+(MONTH(G305)-MONTH($L$3))</f>
        <v/>
      </c>
      <c r="P305">
        <f>IF(N305="Atraso",L305,L305/(1+$L$2)^O305)</f>
        <v/>
      </c>
      <c r="Q305">
        <f>IF(N305="Atraso",$L$3-G305,0)</f>
        <v/>
      </c>
      <c r="R305">
        <f>IF(Q305&lt;=15,"Até 15",IF(Q305&lt;=30,"Entre 15 e 30",IF(Q305&lt;=60,"Entre 30 e 60",IF(Q305&lt;=90,"Entre 60 e 90",IF(Q305&lt;=120,"Entre 90 e 120",IF(Q305&lt;=150,"Entre 120 e 150",IF(Q305&lt;=180,"Entre 150 e 180","Superior a 180")))))))</f>
        <v/>
      </c>
      <c r="S305">
        <f>IF(N305="Atraso",IF(Q305&lt;=30,INFORME_MENSAL!$A$12,IF(Q305&lt;=60,INFORME_MENSAL!$A$13,IF(Q305&lt;=90,INFORME_MENSAL!$A$14,IF(Q305&lt;=120,INFORME_MENSAL!$A$15,IF(Q305&lt;=150,INFORME_MENSAL!$A$16,IF(Q305&lt;=180,INFORME_MENSAL!$A$17,IF(Q305&lt;=360,INFORME_MENSAL!$A$18,IF(Q305&gt;360,INFORME_MENSAL!$A$19)))))))),"")</f>
        <v/>
      </c>
    </row>
    <row r="306">
      <c r="A306" t="inlineStr">
        <is>
          <t>183BOSQUE DAS CEREJEIRAS</t>
        </is>
      </c>
      <c r="B306" t="inlineStr">
        <is>
          <t>JOICE KELLY DOS SANTOS</t>
        </is>
      </c>
      <c r="C306" t="n">
        <v>1</v>
      </c>
      <c r="D306" t="inlineStr">
        <is>
          <t>INCC-FGV</t>
        </is>
      </c>
      <c r="E306" t="n">
        <v>0</v>
      </c>
      <c r="F306" t="inlineStr">
        <is>
          <t>MENSAL</t>
        </is>
      </c>
      <c r="G306" s="140" t="n">
        <v>45229</v>
      </c>
      <c r="H306" t="n">
        <v>45229</v>
      </c>
      <c r="I306" s="334" t="inlineStr">
        <is>
          <t>008/010</t>
        </is>
      </c>
      <c r="J306" t="inlineStr">
        <is>
          <t>CARTEIRA</t>
        </is>
      </c>
      <c r="K306" t="inlineStr">
        <is>
          <t>CONTRATO</t>
        </is>
      </c>
      <c r="L306" t="n">
        <v>1416.85</v>
      </c>
      <c r="M306">
        <f>DATE(YEAR(G306),MONTH(G306),1)</f>
        <v/>
      </c>
      <c r="N306">
        <f>IF(G306&gt;$L$3,"Futuro","Atraso")</f>
        <v/>
      </c>
      <c r="O306">
        <f>12*(YEAR(G306)-YEAR($L$3))+(MONTH(G306)-MONTH($L$3))</f>
        <v/>
      </c>
      <c r="P306">
        <f>IF(N306="Atraso",L306,L306/(1+$L$2)^O306)</f>
        <v/>
      </c>
      <c r="Q306">
        <f>IF(N306="Atraso",$L$3-G306,0)</f>
        <v/>
      </c>
      <c r="R306">
        <f>IF(Q306&lt;=15,"Até 15",IF(Q306&lt;=30,"Entre 15 e 30",IF(Q306&lt;=60,"Entre 30 e 60",IF(Q306&lt;=90,"Entre 60 e 90",IF(Q306&lt;=120,"Entre 90 e 120",IF(Q306&lt;=150,"Entre 120 e 150",IF(Q306&lt;=180,"Entre 150 e 180","Superior a 180")))))))</f>
        <v/>
      </c>
      <c r="S306">
        <f>IF(N306="Atraso",IF(Q306&lt;=30,INFORME_MENSAL!$A$12,IF(Q306&lt;=60,INFORME_MENSAL!$A$13,IF(Q306&lt;=90,INFORME_MENSAL!$A$14,IF(Q306&lt;=120,INFORME_MENSAL!$A$15,IF(Q306&lt;=150,INFORME_MENSAL!$A$16,IF(Q306&lt;=180,INFORME_MENSAL!$A$17,IF(Q306&lt;=360,INFORME_MENSAL!$A$18,IF(Q306&gt;360,INFORME_MENSAL!$A$19)))))))),"")</f>
        <v/>
      </c>
    </row>
    <row r="307">
      <c r="A307" t="inlineStr">
        <is>
          <t>183BOSQUE DAS CEREJEIRAS</t>
        </is>
      </c>
      <c r="B307" t="inlineStr">
        <is>
          <t>JOICE KELLY DOS SANTOS</t>
        </is>
      </c>
      <c r="C307" t="n">
        <v>1</v>
      </c>
      <c r="D307" t="inlineStr">
        <is>
          <t>INCC-FGV</t>
        </is>
      </c>
      <c r="E307" t="n">
        <v>0</v>
      </c>
      <c r="F307" t="inlineStr">
        <is>
          <t>MENSAL</t>
        </is>
      </c>
      <c r="G307" s="140" t="n">
        <v>45245</v>
      </c>
      <c r="H307" t="n">
        <v>45245</v>
      </c>
      <c r="I307" s="334" t="inlineStr">
        <is>
          <t>009/010</t>
        </is>
      </c>
      <c r="J307" t="inlineStr">
        <is>
          <t>CARTEIRA</t>
        </is>
      </c>
      <c r="K307" t="inlineStr">
        <is>
          <t>CONTRATO</t>
        </is>
      </c>
      <c r="L307" t="n">
        <v>1416.85</v>
      </c>
      <c r="M307">
        <f>DATE(YEAR(G307),MONTH(G307),1)</f>
        <v/>
      </c>
      <c r="N307">
        <f>IF(G307&gt;$L$3,"Futuro","Atraso")</f>
        <v/>
      </c>
      <c r="O307">
        <f>12*(YEAR(G307)-YEAR($L$3))+(MONTH(G307)-MONTH($L$3))</f>
        <v/>
      </c>
      <c r="P307">
        <f>IF(N307="Atraso",L307,L307/(1+$L$2)^O307)</f>
        <v/>
      </c>
      <c r="Q307">
        <f>IF(N307="Atraso",$L$3-G307,0)</f>
        <v/>
      </c>
      <c r="R307">
        <f>IF(Q307&lt;=15,"Até 15",IF(Q307&lt;=30,"Entre 15 e 30",IF(Q307&lt;=60,"Entre 30 e 60",IF(Q307&lt;=90,"Entre 60 e 90",IF(Q307&lt;=120,"Entre 90 e 120",IF(Q307&lt;=150,"Entre 120 e 150",IF(Q307&lt;=180,"Entre 150 e 180","Superior a 180")))))))</f>
        <v/>
      </c>
      <c r="S307">
        <f>IF(N307="Atraso",IF(Q307&lt;=30,INFORME_MENSAL!$A$12,IF(Q307&lt;=60,INFORME_MENSAL!$A$13,IF(Q307&lt;=90,INFORME_MENSAL!$A$14,IF(Q307&lt;=120,INFORME_MENSAL!$A$15,IF(Q307&lt;=150,INFORME_MENSAL!$A$16,IF(Q307&lt;=180,INFORME_MENSAL!$A$17,IF(Q307&lt;=360,INFORME_MENSAL!$A$18,IF(Q307&gt;360,INFORME_MENSAL!$A$19)))))))),"")</f>
        <v/>
      </c>
    </row>
    <row r="308">
      <c r="A308" t="inlineStr">
        <is>
          <t>183BOSQUE DAS CEREJEIRAS</t>
        </is>
      </c>
      <c r="B308" t="inlineStr">
        <is>
          <t>JOICE KELLY DOS SANTOS</t>
        </is>
      </c>
      <c r="C308" t="n">
        <v>1</v>
      </c>
      <c r="D308" t="inlineStr">
        <is>
          <t>INCC-FGV</t>
        </is>
      </c>
      <c r="E308" t="n">
        <v>0</v>
      </c>
      <c r="F308" t="inlineStr">
        <is>
          <t>MENSAL</t>
        </is>
      </c>
      <c r="G308" s="140" t="n">
        <v>45260</v>
      </c>
      <c r="H308" t="n">
        <v>45260</v>
      </c>
      <c r="I308" s="334" t="inlineStr">
        <is>
          <t>009/010</t>
        </is>
      </c>
      <c r="J308" t="inlineStr">
        <is>
          <t>CARTEIRA</t>
        </is>
      </c>
      <c r="K308" t="inlineStr">
        <is>
          <t>CONTRATO</t>
        </is>
      </c>
      <c r="L308" t="n">
        <v>1416.85</v>
      </c>
      <c r="M308">
        <f>DATE(YEAR(G308),MONTH(G308),1)</f>
        <v/>
      </c>
      <c r="N308">
        <f>IF(G308&gt;$L$3,"Futuro","Atraso")</f>
        <v/>
      </c>
      <c r="O308">
        <f>12*(YEAR(G308)-YEAR($L$3))+(MONTH(G308)-MONTH($L$3))</f>
        <v/>
      </c>
      <c r="P308">
        <f>IF(N308="Atraso",L308,L308/(1+$L$2)^O308)</f>
        <v/>
      </c>
      <c r="Q308">
        <f>IF(N308="Atraso",$L$3-G308,0)</f>
        <v/>
      </c>
      <c r="R308">
        <f>IF(Q308&lt;=15,"Até 15",IF(Q308&lt;=30,"Entre 15 e 30",IF(Q308&lt;=60,"Entre 30 e 60",IF(Q308&lt;=90,"Entre 60 e 90",IF(Q308&lt;=120,"Entre 90 e 120",IF(Q308&lt;=150,"Entre 120 e 150",IF(Q308&lt;=180,"Entre 150 e 180","Superior a 180")))))))</f>
        <v/>
      </c>
      <c r="S308">
        <f>IF(N308="Atraso",IF(Q308&lt;=30,INFORME_MENSAL!$A$12,IF(Q308&lt;=60,INFORME_MENSAL!$A$13,IF(Q308&lt;=90,INFORME_MENSAL!$A$14,IF(Q308&lt;=120,INFORME_MENSAL!$A$15,IF(Q308&lt;=150,INFORME_MENSAL!$A$16,IF(Q308&lt;=180,INFORME_MENSAL!$A$17,IF(Q308&lt;=360,INFORME_MENSAL!$A$18,IF(Q308&gt;360,INFORME_MENSAL!$A$19)))))))),"")</f>
        <v/>
      </c>
    </row>
    <row r="309">
      <c r="A309" t="inlineStr">
        <is>
          <t>183BOSQUE DAS CEREJEIRAS</t>
        </is>
      </c>
      <c r="B309" t="inlineStr">
        <is>
          <t>JOICE KELLY DOS SANTOS</t>
        </is>
      </c>
      <c r="C309" t="n">
        <v>1</v>
      </c>
      <c r="D309" t="inlineStr">
        <is>
          <t>INCC-FGV</t>
        </is>
      </c>
      <c r="E309" t="n">
        <v>0</v>
      </c>
      <c r="F309" t="inlineStr">
        <is>
          <t>MENSAL</t>
        </is>
      </c>
      <c r="G309" s="140" t="n">
        <v>45275</v>
      </c>
      <c r="H309" t="n">
        <v>45275</v>
      </c>
      <c r="I309" s="334" t="inlineStr">
        <is>
          <t>010/010</t>
        </is>
      </c>
      <c r="J309" t="inlineStr">
        <is>
          <t>CARTEIRA</t>
        </is>
      </c>
      <c r="K309" t="inlineStr">
        <is>
          <t>CONTRATO</t>
        </is>
      </c>
      <c r="L309" t="n">
        <v>1416.85</v>
      </c>
      <c r="M309">
        <f>DATE(YEAR(G309),MONTH(G309),1)</f>
        <v/>
      </c>
      <c r="N309">
        <f>IF(G309&gt;$L$3,"Futuro","Atraso")</f>
        <v/>
      </c>
      <c r="O309">
        <f>12*(YEAR(G309)-YEAR($L$3))+(MONTH(G309)-MONTH($L$3))</f>
        <v/>
      </c>
      <c r="P309">
        <f>IF(N309="Atraso",L309,L309/(1+$L$2)^O309)</f>
        <v/>
      </c>
      <c r="Q309">
        <f>IF(N309="Atraso",$L$3-G309,0)</f>
        <v/>
      </c>
      <c r="R309">
        <f>IF(Q309&lt;=15,"Até 15",IF(Q309&lt;=30,"Entre 15 e 30",IF(Q309&lt;=60,"Entre 30 e 60",IF(Q309&lt;=90,"Entre 60 e 90",IF(Q309&lt;=120,"Entre 90 e 120",IF(Q309&lt;=150,"Entre 120 e 150",IF(Q309&lt;=180,"Entre 150 e 180","Superior a 180")))))))</f>
        <v/>
      </c>
      <c r="S309">
        <f>IF(N309="Atraso",IF(Q309&lt;=30,INFORME_MENSAL!$A$12,IF(Q309&lt;=60,INFORME_MENSAL!$A$13,IF(Q309&lt;=90,INFORME_MENSAL!$A$14,IF(Q309&lt;=120,INFORME_MENSAL!$A$15,IF(Q309&lt;=150,INFORME_MENSAL!$A$16,IF(Q309&lt;=180,INFORME_MENSAL!$A$17,IF(Q309&lt;=360,INFORME_MENSAL!$A$18,IF(Q309&gt;360,INFORME_MENSAL!$A$19)))))))),"")</f>
        <v/>
      </c>
    </row>
    <row r="310">
      <c r="A310" t="inlineStr">
        <is>
          <t>183BOSQUE DAS CEREJEIRAS</t>
        </is>
      </c>
      <c r="B310" t="inlineStr">
        <is>
          <t>JOICE KELLY DOS SANTOS</t>
        </is>
      </c>
      <c r="C310" t="n">
        <v>1</v>
      </c>
      <c r="D310" t="inlineStr">
        <is>
          <t>INCC-FGV</t>
        </is>
      </c>
      <c r="E310" t="n">
        <v>0</v>
      </c>
      <c r="F310" t="inlineStr">
        <is>
          <t>MENSAL</t>
        </is>
      </c>
      <c r="G310" s="140" t="n">
        <v>45290</v>
      </c>
      <c r="H310" t="n">
        <v>45290</v>
      </c>
      <c r="I310" s="334" t="inlineStr">
        <is>
          <t>001/001</t>
        </is>
      </c>
      <c r="J310" t="inlineStr">
        <is>
          <t>CARTEIRA</t>
        </is>
      </c>
      <c r="K310" t="inlineStr">
        <is>
          <t>CONTRATO</t>
        </is>
      </c>
      <c r="L310" t="n">
        <v>12935.86</v>
      </c>
      <c r="M310">
        <f>DATE(YEAR(G310),MONTH(G310),1)</f>
        <v/>
      </c>
      <c r="N310">
        <f>IF(G310&gt;$L$3,"Futuro","Atraso")</f>
        <v/>
      </c>
      <c r="O310">
        <f>12*(YEAR(G310)-YEAR($L$3))+(MONTH(G310)-MONTH($L$3))</f>
        <v/>
      </c>
      <c r="P310">
        <f>IF(N310="Atraso",L310,L310/(1+$L$2)^O310)</f>
        <v/>
      </c>
      <c r="Q310">
        <f>IF(N310="Atraso",$L$3-G310,0)</f>
        <v/>
      </c>
      <c r="R310">
        <f>IF(Q310&lt;=15,"Até 15",IF(Q310&lt;=30,"Entre 15 e 30",IF(Q310&lt;=60,"Entre 30 e 60",IF(Q310&lt;=90,"Entre 60 e 90",IF(Q310&lt;=120,"Entre 90 e 120",IF(Q310&lt;=150,"Entre 120 e 150",IF(Q310&lt;=180,"Entre 150 e 180","Superior a 180")))))))</f>
        <v/>
      </c>
      <c r="S310">
        <f>IF(N310="Atraso",IF(Q310&lt;=30,INFORME_MENSAL!$A$12,IF(Q310&lt;=60,INFORME_MENSAL!$A$13,IF(Q310&lt;=90,INFORME_MENSAL!$A$14,IF(Q310&lt;=120,INFORME_MENSAL!$A$15,IF(Q310&lt;=150,INFORME_MENSAL!$A$16,IF(Q310&lt;=180,INFORME_MENSAL!$A$17,IF(Q310&lt;=360,INFORME_MENSAL!$A$18,IF(Q310&gt;360,INFORME_MENSAL!$A$19)))))))),"")</f>
        <v/>
      </c>
    </row>
    <row r="311">
      <c r="A311" t="inlineStr">
        <is>
          <t>183BOSQUE DAS CEREJEIRAS</t>
        </is>
      </c>
      <c r="B311" t="inlineStr">
        <is>
          <t>JOICE KELLY DOS SANTOS</t>
        </is>
      </c>
      <c r="C311" t="n">
        <v>1</v>
      </c>
      <c r="D311" t="inlineStr">
        <is>
          <t>INCC-FGV</t>
        </is>
      </c>
      <c r="E311" t="n">
        <v>0</v>
      </c>
      <c r="F311" t="inlineStr">
        <is>
          <t>MENSAL</t>
        </is>
      </c>
      <c r="G311" s="140" t="n">
        <v>45290</v>
      </c>
      <c r="H311" t="n">
        <v>45290</v>
      </c>
      <c r="I311" s="334" t="inlineStr">
        <is>
          <t>010/010</t>
        </is>
      </c>
      <c r="J311" t="inlineStr">
        <is>
          <t>CARTEIRA</t>
        </is>
      </c>
      <c r="K311" t="inlineStr">
        <is>
          <t>CONTRATO</t>
        </is>
      </c>
      <c r="L311" t="n">
        <v>1416.85</v>
      </c>
      <c r="M311">
        <f>DATE(YEAR(G311),MONTH(G311),1)</f>
        <v/>
      </c>
      <c r="N311">
        <f>IF(G311&gt;$L$3,"Futuro","Atraso")</f>
        <v/>
      </c>
      <c r="O311">
        <f>12*(YEAR(G311)-YEAR($L$3))+(MONTH(G311)-MONTH($L$3))</f>
        <v/>
      </c>
      <c r="P311">
        <f>IF(N311="Atraso",L311,L311/(1+$L$2)^O311)</f>
        <v/>
      </c>
      <c r="Q311">
        <f>IF(N311="Atraso",$L$3-G311,0)</f>
        <v/>
      </c>
      <c r="R311">
        <f>IF(Q311&lt;=15,"Até 15",IF(Q311&lt;=30,"Entre 15 e 30",IF(Q311&lt;=60,"Entre 30 e 60",IF(Q311&lt;=90,"Entre 60 e 90",IF(Q311&lt;=120,"Entre 90 e 120",IF(Q311&lt;=150,"Entre 120 e 150",IF(Q311&lt;=180,"Entre 150 e 180","Superior a 180")))))))</f>
        <v/>
      </c>
      <c r="S311">
        <f>IF(N311="Atraso",IF(Q311&lt;=30,INFORME_MENSAL!$A$12,IF(Q311&lt;=60,INFORME_MENSAL!$A$13,IF(Q311&lt;=90,INFORME_MENSAL!$A$14,IF(Q311&lt;=120,INFORME_MENSAL!$A$15,IF(Q311&lt;=150,INFORME_MENSAL!$A$16,IF(Q311&lt;=180,INFORME_MENSAL!$A$17,IF(Q311&lt;=360,INFORME_MENSAL!$A$18,IF(Q311&gt;360,INFORME_MENSAL!$A$19)))))))),"")</f>
        <v/>
      </c>
    </row>
    <row r="312">
      <c r="A312" t="inlineStr">
        <is>
          <t>183BOSQUE DAS CEREJEIRAS</t>
        </is>
      </c>
      <c r="B312" t="inlineStr">
        <is>
          <t>JOICE KELLY DOS SANTOS</t>
        </is>
      </c>
      <c r="C312" t="n">
        <v>1</v>
      </c>
      <c r="D312" t="inlineStr">
        <is>
          <t>INCC-FGV</t>
        </is>
      </c>
      <c r="E312" t="n">
        <v>0</v>
      </c>
      <c r="F312" t="inlineStr">
        <is>
          <t>MENSAL</t>
        </is>
      </c>
      <c r="G312" s="140" t="n">
        <v>45412</v>
      </c>
      <c r="H312" t="n">
        <v>45412</v>
      </c>
      <c r="I312" s="334" t="inlineStr">
        <is>
          <t>001/001</t>
        </is>
      </c>
      <c r="J312" t="inlineStr">
        <is>
          <t>CARTEIRA</t>
        </is>
      </c>
      <c r="K312" t="inlineStr">
        <is>
          <t>CONTRATO</t>
        </is>
      </c>
      <c r="L312" t="n">
        <v>252032.23</v>
      </c>
      <c r="M312">
        <f>DATE(YEAR(G312),MONTH(G312),1)</f>
        <v/>
      </c>
      <c r="N312">
        <f>IF(G312&gt;$L$3,"Futuro","Atraso")</f>
        <v/>
      </c>
      <c r="O312">
        <f>12*(YEAR(G312)-YEAR($L$3))+(MONTH(G312)-MONTH($L$3))</f>
        <v/>
      </c>
      <c r="P312">
        <f>IF(N312="Atraso",L312,L312/(1+$L$2)^O312)</f>
        <v/>
      </c>
      <c r="Q312">
        <f>IF(N312="Atraso",$L$3-G312,0)</f>
        <v/>
      </c>
      <c r="R312">
        <f>IF(Q312&lt;=15,"Até 15",IF(Q312&lt;=30,"Entre 15 e 30",IF(Q312&lt;=60,"Entre 30 e 60",IF(Q312&lt;=90,"Entre 60 e 90",IF(Q312&lt;=120,"Entre 90 e 120",IF(Q312&lt;=150,"Entre 120 e 150",IF(Q312&lt;=180,"Entre 150 e 180","Superior a 180")))))))</f>
        <v/>
      </c>
      <c r="S312">
        <f>IF(N312="Atraso",IF(Q312&lt;=30,INFORME_MENSAL!$A$12,IF(Q312&lt;=60,INFORME_MENSAL!$A$13,IF(Q312&lt;=90,INFORME_MENSAL!$A$14,IF(Q312&lt;=120,INFORME_MENSAL!$A$15,IF(Q312&lt;=150,INFORME_MENSAL!$A$16,IF(Q312&lt;=180,INFORME_MENSAL!$A$17,IF(Q312&lt;=360,INFORME_MENSAL!$A$18,IF(Q312&gt;360,INFORME_MENSAL!$A$19)))))))),"")</f>
        <v/>
      </c>
    </row>
    <row r="313">
      <c r="A313" t="inlineStr">
        <is>
          <t>41HORTOS - JARDIM ANÁLIA FRANCO</t>
        </is>
      </c>
      <c r="B313" t="inlineStr">
        <is>
          <t>ANA PAULA ANTUNES</t>
        </is>
      </c>
      <c r="C313" t="n">
        <v>1</v>
      </c>
      <c r="D313" t="inlineStr">
        <is>
          <t>INCC-FGV</t>
        </is>
      </c>
      <c r="E313" t="n">
        <v>0</v>
      </c>
      <c r="F313" t="inlineStr">
        <is>
          <t>MENSAL</t>
        </is>
      </c>
      <c r="G313" s="140" t="n">
        <v>45350</v>
      </c>
      <c r="H313" t="n">
        <v>45350</v>
      </c>
      <c r="I313" s="334" t="inlineStr">
        <is>
          <t>001/001</t>
        </is>
      </c>
      <c r="J313" t="inlineStr">
        <is>
          <t>CARTEIRA</t>
        </is>
      </c>
      <c r="K313" t="inlineStr">
        <is>
          <t>CONTRATO</t>
        </is>
      </c>
      <c r="L313" t="n">
        <v>736249.0699999999</v>
      </c>
      <c r="M313">
        <f>DATE(YEAR(G313),MONTH(G313),1)</f>
        <v/>
      </c>
      <c r="N313">
        <f>IF(G313&gt;$L$3,"Futuro","Atraso")</f>
        <v/>
      </c>
      <c r="O313">
        <f>12*(YEAR(G313)-YEAR($L$3))+(MONTH(G313)-MONTH($L$3))</f>
        <v/>
      </c>
      <c r="P313">
        <f>IF(N313="Atraso",L313,L313/(1+$L$2)^O313)</f>
        <v/>
      </c>
      <c r="Q313">
        <f>IF(N313="Atraso",$L$3-G313,0)</f>
        <v/>
      </c>
      <c r="R313">
        <f>IF(Q313&lt;=15,"Até 15",IF(Q313&lt;=30,"Entre 15 e 30",IF(Q313&lt;=60,"Entre 30 e 60",IF(Q313&lt;=90,"Entre 60 e 90",IF(Q313&lt;=120,"Entre 90 e 120",IF(Q313&lt;=150,"Entre 120 e 150",IF(Q313&lt;=180,"Entre 150 e 180","Superior a 180")))))))</f>
        <v/>
      </c>
      <c r="S313">
        <f>IF(N313="Atraso",IF(Q313&lt;=30,INFORME_MENSAL!$A$12,IF(Q313&lt;=60,INFORME_MENSAL!$A$13,IF(Q313&lt;=90,INFORME_MENSAL!$A$14,IF(Q313&lt;=120,INFORME_MENSAL!$A$15,IF(Q313&lt;=150,INFORME_MENSAL!$A$16,IF(Q313&lt;=180,INFORME_MENSAL!$A$17,IF(Q313&lt;=360,INFORME_MENSAL!$A$18,IF(Q313&gt;360,INFORME_MENSAL!$A$19)))))))),"")</f>
        <v/>
      </c>
    </row>
    <row r="314">
      <c r="G314" s="140" t="n"/>
      <c r="I314" s="334" t="n"/>
    </row>
    <row r="315">
      <c r="G315" s="140" t="n"/>
      <c r="I315" s="334" t="n"/>
    </row>
    <row r="316">
      <c r="G316" s="140" t="n"/>
      <c r="I316" s="334" t="n"/>
    </row>
    <row r="317">
      <c r="G317" s="140" t="n"/>
      <c r="I317" s="334" t="n"/>
    </row>
    <row r="318">
      <c r="G318" s="140" t="n"/>
      <c r="I318" s="334" t="n"/>
    </row>
    <row r="319">
      <c r="G319" s="140" t="n"/>
      <c r="I319" s="334" t="n"/>
    </row>
    <row r="320">
      <c r="G320" s="140" t="n"/>
      <c r="I320" s="334" t="n"/>
    </row>
    <row r="321">
      <c r="G321" s="140" t="n"/>
      <c r="I321" s="334" t="n"/>
    </row>
    <row r="322">
      <c r="G322" s="140" t="n"/>
      <c r="I322" s="334" t="n"/>
    </row>
    <row r="323">
      <c r="G323" s="140" t="n"/>
      <c r="I323" s="334" t="n"/>
    </row>
    <row r="324">
      <c r="G324" s="140" t="n"/>
      <c r="I324" s="334" t="n"/>
    </row>
    <row r="325">
      <c r="G325" s="140" t="n"/>
      <c r="I325" s="334" t="n"/>
    </row>
    <row r="326">
      <c r="G326" s="140" t="n"/>
      <c r="I326" s="334" t="n"/>
    </row>
    <row r="327">
      <c r="G327" s="140" t="n"/>
      <c r="I327" s="334" t="n"/>
    </row>
    <row r="328">
      <c r="G328" s="140" t="n"/>
      <c r="I328" s="334" t="n"/>
    </row>
    <row r="329">
      <c r="G329" s="140" t="n"/>
      <c r="I329" s="334" t="n"/>
    </row>
    <row r="330">
      <c r="G330" s="140" t="n"/>
      <c r="I330" s="334" t="n"/>
    </row>
    <row r="331">
      <c r="G331" s="140" t="n"/>
      <c r="I331" s="334" t="n"/>
    </row>
    <row r="332">
      <c r="G332" s="140" t="n"/>
      <c r="I332" s="334" t="n"/>
    </row>
    <row r="333">
      <c r="G333" s="140" t="n"/>
      <c r="I333" s="334" t="n"/>
    </row>
    <row r="334">
      <c r="G334" s="140" t="n"/>
      <c r="I334" s="334" t="n"/>
    </row>
    <row r="335">
      <c r="G335" s="140" t="n"/>
      <c r="I335" s="334" t="n"/>
    </row>
    <row r="336">
      <c r="G336" s="140" t="n"/>
      <c r="I336" s="334" t="n"/>
    </row>
    <row r="337">
      <c r="G337" s="140" t="n"/>
      <c r="I337" s="334" t="n"/>
    </row>
    <row r="338">
      <c r="G338" s="140" t="n"/>
      <c r="I338" s="334" t="n"/>
    </row>
    <row r="339">
      <c r="G339" s="140" t="n"/>
      <c r="I339" s="334" t="n"/>
    </row>
    <row r="340">
      <c r="G340" s="140" t="n"/>
      <c r="I340" s="334" t="n"/>
    </row>
    <row r="341">
      <c r="G341" s="140" t="n"/>
      <c r="I341" s="334" t="n"/>
    </row>
    <row r="342">
      <c r="G342" s="140" t="n"/>
      <c r="I342" s="334" t="n"/>
    </row>
    <row r="343">
      <c r="G343" s="140" t="n"/>
      <c r="I343" s="334" t="n"/>
    </row>
    <row r="344">
      <c r="G344" s="140" t="n"/>
      <c r="I344" s="334" t="n"/>
    </row>
    <row r="345">
      <c r="G345" s="140" t="n"/>
    </row>
    <row r="346">
      <c r="G346" s="140" t="n"/>
    </row>
    <row r="347">
      <c r="G347" s="140" t="n"/>
    </row>
    <row r="348">
      <c r="G348" s="140" t="n"/>
    </row>
    <row r="349">
      <c r="G349" s="140" t="n"/>
    </row>
    <row r="350">
      <c r="G350" s="140" t="n"/>
    </row>
    <row r="351">
      <c r="G351" s="140" t="n"/>
    </row>
    <row r="352">
      <c r="G352" s="140" t="n"/>
    </row>
    <row r="353">
      <c r="G353" s="140" t="n"/>
    </row>
    <row r="354" customFormat="1" s="140"/>
    <row r="355" customFormat="1" s="140"/>
    <row r="356" customFormat="1" s="140"/>
    <row r="357" customFormat="1" s="140"/>
    <row r="358" customFormat="1" s="140"/>
    <row r="359" customFormat="1" s="140"/>
    <row r="360" customFormat="1" s="140"/>
    <row r="361" customFormat="1" s="140"/>
    <row r="362" customFormat="1" s="140"/>
    <row r="363" customFormat="1" s="140"/>
    <row r="364" customFormat="1" s="140"/>
    <row r="365" customFormat="1" s="140"/>
    <row r="366" customFormat="1" s="140"/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09375" defaultRowHeight="14.4"/>
  <cols>
    <col width="12.109375" bestFit="1" customWidth="1" style="271" min="1" max="1"/>
    <col width="43.44140625" bestFit="1" customWidth="1" style="271" min="2" max="2"/>
    <col width="7.44140625" bestFit="1" customWidth="1" style="271" min="3" max="3"/>
    <col width="8.6640625" bestFit="1" customWidth="1" style="271" min="4" max="4"/>
    <col width="10.44140625" bestFit="1" customWidth="1" style="271" min="5" max="5"/>
    <col width="10.88671875" bestFit="1" customWidth="1" style="271" min="6" max="6"/>
    <col width="15.6640625" bestFit="1" customWidth="1" style="271" min="7" max="7"/>
    <col width="18" bestFit="1" customWidth="1" style="271" min="8" max="8"/>
    <col width="12.44140625" bestFit="1" customWidth="1" style="271" min="9" max="9"/>
    <col width="13.44140625" bestFit="1" customWidth="1" style="271" min="10" max="10"/>
    <col width="9.6640625" bestFit="1" customWidth="1" style="271" min="11" max="11"/>
    <col width="12.33203125" bestFit="1" customWidth="1" style="27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40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5" t="inlineStr">
        <is>
          <t>2Bosque das Cerejeiras</t>
        </is>
      </c>
      <c r="B2" s="145" t="inlineStr">
        <is>
          <t>ALEXANDRE DE SOUSA NOGUEIRA</t>
        </is>
      </c>
      <c r="C2" s="146" t="n"/>
      <c r="D2" s="146" t="n"/>
      <c r="E2" s="147" t="n">
        <v>44023</v>
      </c>
      <c r="F2" s="146" t="n">
        <v>32</v>
      </c>
      <c r="G2" s="335" t="n">
        <v>198900</v>
      </c>
      <c r="H2" s="335" t="n">
        <v>198900</v>
      </c>
      <c r="I2" s="335" t="n">
        <v>4388.790820829656</v>
      </c>
      <c r="J2" s="149" t="n">
        <v>45.32</v>
      </c>
      <c r="K2" s="336" t="inlineStr">
        <is>
          <t>ATIVO</t>
        </is>
      </c>
    </row>
    <row r="3">
      <c r="A3" s="145" t="inlineStr">
        <is>
          <t>4Bosque das Cerejeiras</t>
        </is>
      </c>
      <c r="B3" s="145" t="inlineStr">
        <is>
          <t>WILLIAM SANTOS DE LIMA</t>
        </is>
      </c>
      <c r="C3" s="146" t="n"/>
      <c r="D3" s="146" t="n"/>
      <c r="E3" s="147" t="n">
        <v>44134</v>
      </c>
      <c r="F3" s="146" t="n">
        <v>33</v>
      </c>
      <c r="G3" s="335" t="n">
        <v>179066.83</v>
      </c>
      <c r="H3" s="335" t="n">
        <v>179066.83</v>
      </c>
      <c r="I3" s="335" t="n">
        <v>3870.878296584522</v>
      </c>
      <c r="J3" s="149" t="n">
        <v>46.26</v>
      </c>
      <c r="K3" s="336" t="inlineStr">
        <is>
          <t>ATIVO</t>
        </is>
      </c>
      <c r="M3" s="142" t="inlineStr">
        <is>
          <t>Legenda</t>
        </is>
      </c>
    </row>
    <row r="4">
      <c r="A4" s="145" t="inlineStr">
        <is>
          <t>6Bosque das Cerejeiras</t>
        </is>
      </c>
      <c r="B4" s="145" t="inlineStr">
        <is>
          <t>WESLEY SANTOS XAVIER</t>
        </is>
      </c>
      <c r="C4" s="146" t="n"/>
      <c r="D4" s="146" t="n"/>
      <c r="E4" s="147" t="n">
        <v>44132</v>
      </c>
      <c r="F4" s="146" t="n">
        <v>38</v>
      </c>
      <c r="G4" s="335" t="n">
        <v>179066.83</v>
      </c>
      <c r="H4" s="335" t="n">
        <v>179066.83</v>
      </c>
      <c r="I4" s="335" t="n">
        <v>3870.878296584522</v>
      </c>
      <c r="J4" s="149" t="n">
        <v>46.26</v>
      </c>
      <c r="K4" s="336" t="inlineStr">
        <is>
          <t>ATIVO</t>
        </is>
      </c>
      <c r="M4" s="142" t="inlineStr">
        <is>
          <t>ATIVO</t>
        </is>
      </c>
    </row>
    <row r="5">
      <c r="A5" s="145" t="inlineStr">
        <is>
          <t>8Bosque das Cerejeiras</t>
        </is>
      </c>
      <c r="B5" s="145" t="inlineStr">
        <is>
          <t>LARISSA MORAIS VIEIRA DA SILVA</t>
        </is>
      </c>
      <c r="C5" s="146" t="n"/>
      <c r="D5" s="146" t="n"/>
      <c r="E5" s="147" t="n">
        <v>44219</v>
      </c>
      <c r="F5" s="146" t="n">
        <v>25</v>
      </c>
      <c r="G5" s="335" t="n">
        <v>179154.99</v>
      </c>
      <c r="H5" s="335" t="n">
        <v>179154.99</v>
      </c>
      <c r="I5" s="335" t="n">
        <v>3953.110988526037</v>
      </c>
      <c r="J5" s="149" t="n">
        <v>45.32</v>
      </c>
      <c r="K5" s="336" t="inlineStr">
        <is>
          <t>ATIVO</t>
        </is>
      </c>
      <c r="M5" s="142" t="inlineStr">
        <is>
          <t>DISTRATADO</t>
        </is>
      </c>
    </row>
    <row r="6">
      <c r="A6" s="145" t="inlineStr">
        <is>
          <t>13Bosque das Cerejeiras</t>
        </is>
      </c>
      <c r="B6" s="145" t="inlineStr">
        <is>
          <t>ALEX SANDRO DA SILVA MEDEIROS</t>
        </is>
      </c>
      <c r="C6" s="146" t="n"/>
      <c r="D6" s="146" t="n"/>
      <c r="E6" s="147" t="n">
        <v>44055</v>
      </c>
      <c r="F6" s="146" t="n">
        <v>35</v>
      </c>
      <c r="G6" s="335" t="n">
        <v>172179.65</v>
      </c>
      <c r="H6" s="335" t="n">
        <v>172179.65</v>
      </c>
      <c r="I6" s="335" t="n">
        <v>3721.998486813662</v>
      </c>
      <c r="J6" s="149" t="n">
        <v>46.26</v>
      </c>
      <c r="K6" s="336" t="inlineStr">
        <is>
          <t>ATIVO</t>
        </is>
      </c>
      <c r="M6" s="142" t="inlineStr">
        <is>
          <t>QUITADO</t>
        </is>
      </c>
    </row>
    <row r="7">
      <c r="A7" s="145" t="inlineStr">
        <is>
          <t>15Bosque das Cerejeiras</t>
        </is>
      </c>
      <c r="B7" s="145" t="inlineStr">
        <is>
          <t xml:space="preserve">EDVANDO GOMES ALMEIDA </t>
        </is>
      </c>
      <c r="C7" s="146" t="n"/>
      <c r="D7" s="146" t="n"/>
      <c r="E7" s="147" t="n">
        <v>44042</v>
      </c>
      <c r="F7" s="146" t="n">
        <v>34</v>
      </c>
      <c r="G7" s="335" t="n">
        <v>172179.65</v>
      </c>
      <c r="H7" s="335" t="n">
        <v>172179.65</v>
      </c>
      <c r="I7" s="335" t="n">
        <v>3721.998486813662</v>
      </c>
      <c r="J7" s="149" t="n">
        <v>46.26</v>
      </c>
      <c r="K7" s="336" t="inlineStr">
        <is>
          <t>ATIVO</t>
        </is>
      </c>
      <c r="M7" s="142" t="inlineStr">
        <is>
          <t>DISPONÍVEL</t>
        </is>
      </c>
    </row>
    <row r="8">
      <c r="A8" s="145" t="inlineStr">
        <is>
          <t>16Bosque das Cerejeiras</t>
        </is>
      </c>
      <c r="B8" s="145" t="inlineStr">
        <is>
          <t>PAULO JORDÃO DE CARVALHO</t>
        </is>
      </c>
      <c r="C8" s="146" t="n"/>
      <c r="D8" s="146" t="n"/>
      <c r="E8" s="147" t="n">
        <v>44119</v>
      </c>
      <c r="F8" s="146" t="n">
        <v>15</v>
      </c>
      <c r="G8" s="335" t="n">
        <v>179066.83</v>
      </c>
      <c r="H8" s="335" t="n">
        <v>179066.83</v>
      </c>
      <c r="I8" s="335" t="n">
        <v>3870.878296584522</v>
      </c>
      <c r="J8" s="149" t="n">
        <v>46.26</v>
      </c>
      <c r="K8" s="336" t="inlineStr">
        <is>
          <t>Distratado</t>
        </is>
      </c>
      <c r="M8" s="142" t="n"/>
    </row>
    <row r="9">
      <c r="A9" s="145" t="inlineStr">
        <is>
          <t>17Bosque das Cerejeiras</t>
        </is>
      </c>
      <c r="B9" s="145" t="inlineStr">
        <is>
          <t>ANDRE FELICIANO VASCONTIM</t>
        </is>
      </c>
      <c r="C9" s="146" t="n"/>
      <c r="D9" s="146" t="n"/>
      <c r="E9" s="147" t="n">
        <v>43943</v>
      </c>
      <c r="F9" s="146" t="n">
        <v>38</v>
      </c>
      <c r="G9" s="335" t="n">
        <v>189981</v>
      </c>
      <c r="H9" s="335" t="n">
        <v>189981</v>
      </c>
      <c r="I9" s="335" t="n">
        <v>4191.990291262136</v>
      </c>
      <c r="J9" s="149" t="n">
        <v>45.32</v>
      </c>
      <c r="K9" s="336" t="inlineStr">
        <is>
          <t>ATIVO</t>
        </is>
      </c>
    </row>
    <row r="10">
      <c r="A10" s="145" t="inlineStr">
        <is>
          <t>21Bosque das Cerejeiras</t>
        </is>
      </c>
      <c r="B10" s="145" t="inlineStr">
        <is>
          <t>GILVAN MARTINS ABADE</t>
        </is>
      </c>
      <c r="C10" s="146" t="n"/>
      <c r="D10" s="146" t="n"/>
      <c r="E10" s="147" t="n">
        <v>44009</v>
      </c>
      <c r="F10" s="146" t="n">
        <v>39</v>
      </c>
      <c r="G10" s="335" t="n">
        <v>169934.35</v>
      </c>
      <c r="H10" s="335" t="n">
        <v>169934.35</v>
      </c>
      <c r="I10" s="335" t="n">
        <v>3749.654677846425</v>
      </c>
      <c r="J10" s="149" t="n">
        <v>45.32</v>
      </c>
      <c r="K10" s="336" t="inlineStr">
        <is>
          <t>ATIVO</t>
        </is>
      </c>
    </row>
    <row r="11">
      <c r="A11" s="145" t="inlineStr">
        <is>
          <t>24Bosque das Cerejeiras</t>
        </is>
      </c>
      <c r="B11" s="145" t="inlineStr">
        <is>
          <t>ALEXANDRE DE SOUSA NOGUEIRA - KAMILLA DA SILVA SILVERIO NOGUEIRA</t>
        </is>
      </c>
      <c r="C11" s="146" t="n"/>
      <c r="D11" s="146" t="n"/>
      <c r="E11" s="147" t="n">
        <v>44068</v>
      </c>
      <c r="F11" s="146" t="n">
        <v>31</v>
      </c>
      <c r="G11" s="335" t="n">
        <v>172179.65</v>
      </c>
      <c r="H11" s="335" t="n">
        <v>172179.65</v>
      </c>
      <c r="I11" s="335" t="n">
        <v>3721.998486813662</v>
      </c>
      <c r="J11" s="149" t="n">
        <v>46.26</v>
      </c>
      <c r="K11" s="336" t="inlineStr">
        <is>
          <t>ATIVO</t>
        </is>
      </c>
    </row>
    <row r="12">
      <c r="A12" s="145" t="inlineStr">
        <is>
          <t>26Bosque das Cerejeiras</t>
        </is>
      </c>
      <c r="B12" s="145" t="inlineStr">
        <is>
          <t>BEATRIZ MENDONÇA DE AGUIAR</t>
        </is>
      </c>
      <c r="C12" s="146" t="n"/>
      <c r="D12" s="146" t="n"/>
      <c r="E12" s="147" t="n">
        <v>44222</v>
      </c>
      <c r="F12" s="146" t="n">
        <v>30</v>
      </c>
      <c r="G12" s="335" t="n">
        <v>181459.61</v>
      </c>
      <c r="H12" s="335" t="n">
        <v>181459.61</v>
      </c>
      <c r="I12" s="335" t="n">
        <v>3922.60289667099</v>
      </c>
      <c r="J12" s="149" t="n">
        <v>46.26</v>
      </c>
      <c r="K12" s="336" t="inlineStr">
        <is>
          <t>ATIVO</t>
        </is>
      </c>
    </row>
    <row r="13">
      <c r="A13" s="145" t="inlineStr">
        <is>
          <t>27Bosque das Cerejeiras</t>
        </is>
      </c>
      <c r="B13" s="145" t="inlineStr">
        <is>
          <t>VANESSA GONÇALVES DA CRUZ</t>
        </is>
      </c>
      <c r="C13" s="146" t="n"/>
      <c r="D13" s="146" t="n"/>
      <c r="E13" s="147" t="n">
        <v>44029</v>
      </c>
      <c r="F13" s="146" t="n">
        <v>14</v>
      </c>
      <c r="G13" s="335" t="n">
        <v>169984.35</v>
      </c>
      <c r="H13" s="335" t="n">
        <v>169984.35</v>
      </c>
      <c r="I13" s="335" t="n">
        <v>3750.757943512798</v>
      </c>
      <c r="J13" s="149" t="n">
        <v>45.32</v>
      </c>
      <c r="K13" s="336" t="inlineStr">
        <is>
          <t>ATIVO</t>
        </is>
      </c>
    </row>
    <row r="14">
      <c r="A14" s="145" t="inlineStr">
        <is>
          <t>31Bosque das Cerejeiras</t>
        </is>
      </c>
      <c r="B14" s="145" t="inlineStr">
        <is>
          <t>MAX SILVA OLIMPO</t>
        </is>
      </c>
      <c r="C14" s="146" t="n"/>
      <c r="D14" s="146" t="n"/>
      <c r="E14" s="147" t="n">
        <v>43861</v>
      </c>
      <c r="F14" s="146" t="n">
        <v>32</v>
      </c>
      <c r="G14" s="335" t="n">
        <v>189981</v>
      </c>
      <c r="H14" s="335" t="n">
        <v>189981</v>
      </c>
      <c r="I14" s="335" t="n">
        <v>4191.990291262136</v>
      </c>
      <c r="J14" s="149" t="n">
        <v>45.32</v>
      </c>
      <c r="K14" s="336" t="inlineStr">
        <is>
          <t>ATIVO</t>
        </is>
      </c>
    </row>
    <row r="15">
      <c r="A15" s="145" t="inlineStr">
        <is>
          <t>32Bosque das Cerejeiras</t>
        </is>
      </c>
      <c r="B15" s="145" t="inlineStr">
        <is>
          <t>ROSE DA SILVA CONCEIÇÃO</t>
        </is>
      </c>
      <c r="C15" s="146" t="n"/>
      <c r="D15" s="146" t="n"/>
      <c r="E15" s="147" t="n">
        <v>44023</v>
      </c>
      <c r="F15" s="146" t="n">
        <v>38</v>
      </c>
      <c r="G15" s="335" t="n">
        <v>169984.35</v>
      </c>
      <c r="H15" s="335" t="n">
        <v>169984.35</v>
      </c>
      <c r="I15" s="335" t="n">
        <v>3750.757943512798</v>
      </c>
      <c r="J15" s="149" t="n">
        <v>45.32</v>
      </c>
      <c r="K15" s="336" t="inlineStr">
        <is>
          <t>ATIVO</t>
        </is>
      </c>
    </row>
    <row r="16">
      <c r="A16" s="145" t="inlineStr">
        <is>
          <t>34Bosque das Cerejeiras</t>
        </is>
      </c>
      <c r="B16" s="145" t="inlineStr">
        <is>
          <t>JOSÉ CARLOS DA SILVA</t>
        </is>
      </c>
      <c r="C16" s="146" t="n"/>
      <c r="D16" s="146" t="n"/>
      <c r="E16" s="147" t="n">
        <v>44068</v>
      </c>
      <c r="F16" s="146" t="n">
        <v>35</v>
      </c>
      <c r="G16" s="335" t="n">
        <v>151999.78</v>
      </c>
      <c r="H16" s="335" t="n">
        <v>151999.78</v>
      </c>
      <c r="I16" s="335" t="n">
        <v>3285.771292693472</v>
      </c>
      <c r="J16" s="149" t="n">
        <v>46.26</v>
      </c>
      <c r="K16" s="336" t="inlineStr">
        <is>
          <t>Quitado</t>
        </is>
      </c>
    </row>
    <row r="17">
      <c r="A17" s="145" t="inlineStr">
        <is>
          <t>35Bosque das Cerejeiras</t>
        </is>
      </c>
      <c r="B17" s="145" t="inlineStr">
        <is>
          <t>QUELI CRISTINA ALVES LOPES</t>
        </is>
      </c>
      <c r="C17" s="146" t="n"/>
      <c r="D17" s="146" t="n"/>
      <c r="E17" s="147" t="n">
        <v>43945</v>
      </c>
      <c r="F17" s="146" t="n">
        <v>32</v>
      </c>
      <c r="G17" s="335" t="n">
        <v>192432.98</v>
      </c>
      <c r="H17" s="335" t="n">
        <v>192432.98</v>
      </c>
      <c r="I17" s="335" t="n">
        <v>4159.813661910938</v>
      </c>
      <c r="J17" s="149" t="n">
        <v>46.26</v>
      </c>
      <c r="K17" s="336" t="inlineStr">
        <is>
          <t>ATIVO</t>
        </is>
      </c>
    </row>
    <row r="18">
      <c r="A18" s="145" t="inlineStr">
        <is>
          <t>36Bosque das Cerejeiras</t>
        </is>
      </c>
      <c r="B18" s="145" t="inlineStr">
        <is>
          <t>EVANDRO GALVÃO DIAS</t>
        </is>
      </c>
      <c r="C18" s="146" t="n"/>
      <c r="D18" s="146" t="n"/>
      <c r="E18" s="147" t="n">
        <v>44075</v>
      </c>
      <c r="F18" s="146" t="n">
        <v>31</v>
      </c>
      <c r="G18" s="335" t="n">
        <v>172179.65</v>
      </c>
      <c r="H18" s="335" t="n">
        <v>172179.65</v>
      </c>
      <c r="I18" s="335" t="n">
        <v>3721.998486813662</v>
      </c>
      <c r="J18" s="149" t="n">
        <v>46.26</v>
      </c>
      <c r="K18" s="336" t="inlineStr">
        <is>
          <t>ATIVO</t>
        </is>
      </c>
    </row>
    <row r="19">
      <c r="A19" s="145" t="inlineStr">
        <is>
          <t>38Bosque das Cerejeiras</t>
        </is>
      </c>
      <c r="B19" s="145" t="inlineStr">
        <is>
          <t>JOSÉ CARLOS DA SILVA</t>
        </is>
      </c>
      <c r="C19" s="146" t="n"/>
      <c r="D19" s="146" t="n"/>
      <c r="E19" s="147" t="n">
        <v>44040</v>
      </c>
      <c r="F19" s="146" t="n">
        <v>31</v>
      </c>
      <c r="G19" s="335" t="n">
        <v>140000</v>
      </c>
      <c r="H19" s="335" t="n">
        <v>140000</v>
      </c>
      <c r="I19" s="335" t="n">
        <v>3026.372676178124</v>
      </c>
      <c r="J19" s="149" t="n">
        <v>46.26</v>
      </c>
      <c r="K19" s="336" t="inlineStr">
        <is>
          <t>Quitado</t>
        </is>
      </c>
    </row>
    <row r="20">
      <c r="A20" s="145" t="inlineStr">
        <is>
          <t>42Bosque das Cerejeiras</t>
        </is>
      </c>
      <c r="B20" s="145" t="inlineStr">
        <is>
          <t>FABIO CAMPOS DA SILVA</t>
        </is>
      </c>
      <c r="C20" s="146" t="n"/>
      <c r="D20" s="146" t="n"/>
      <c r="E20" s="147" t="n">
        <v>44074</v>
      </c>
      <c r="F20" s="146" t="n">
        <v>36</v>
      </c>
      <c r="G20" s="335" t="n">
        <v>175083.88</v>
      </c>
      <c r="H20" s="335" t="n">
        <v>175083.88</v>
      </c>
      <c r="I20" s="335" t="n">
        <v>3784.779074794639</v>
      </c>
      <c r="J20" s="149" t="n">
        <v>46.26</v>
      </c>
      <c r="K20" s="336" t="inlineStr">
        <is>
          <t>ATIVO</t>
        </is>
      </c>
    </row>
    <row r="21">
      <c r="A21" s="145" t="inlineStr">
        <is>
          <t>46Bosque das Cerejeiras</t>
        </is>
      </c>
      <c r="B21" s="145" t="inlineStr">
        <is>
          <t>NADJA SOARES SILVA</t>
        </is>
      </c>
      <c r="C21" s="146" t="n"/>
      <c r="D21" s="146" t="n"/>
      <c r="E21" s="147" t="n">
        <v>44246</v>
      </c>
      <c r="F21" s="146" t="n">
        <v>26</v>
      </c>
      <c r="G21" s="335" t="n">
        <v>189000</v>
      </c>
      <c r="H21" s="335" t="n">
        <v>189000</v>
      </c>
      <c r="I21" s="335" t="n">
        <v>4085.603112840467</v>
      </c>
      <c r="J21" s="149" t="n">
        <v>46.26</v>
      </c>
      <c r="K21" s="336" t="inlineStr">
        <is>
          <t>ATIVO</t>
        </is>
      </c>
    </row>
    <row r="22">
      <c r="A22" s="145" t="inlineStr">
        <is>
          <t>51Bosque das Cerejeiras</t>
        </is>
      </c>
      <c r="B22" s="145" t="inlineStr">
        <is>
          <t>JAIR BARBOSA DA SILVA</t>
        </is>
      </c>
      <c r="C22" s="146" t="n"/>
      <c r="D22" s="146" t="n"/>
      <c r="E22" s="147" t="n">
        <v>44371</v>
      </c>
      <c r="F22" s="146" t="n">
        <v>23</v>
      </c>
      <c r="G22" s="335" t="n">
        <v>185927.4</v>
      </c>
      <c r="H22" s="335" t="n">
        <v>185927.4</v>
      </c>
      <c r="I22" s="335" t="n">
        <v>4019.182879377432</v>
      </c>
      <c r="J22" s="149" t="n">
        <v>46.26</v>
      </c>
      <c r="K22" s="336" t="inlineStr">
        <is>
          <t>ATIVO</t>
        </is>
      </c>
    </row>
    <row r="23">
      <c r="A23" s="145" t="inlineStr">
        <is>
          <t>52Bosque das Cerejeiras</t>
        </is>
      </c>
      <c r="B23" s="145" t="inlineStr">
        <is>
          <t>PAULA RIBEIRO DOS SANTOS MACEDO</t>
        </is>
      </c>
      <c r="C23" s="146" t="n"/>
      <c r="D23" s="146" t="n"/>
      <c r="E23" s="147" t="n">
        <v>44743</v>
      </c>
      <c r="F23" s="146" t="n">
        <v>3</v>
      </c>
      <c r="G23" s="335" t="n">
        <v>157000</v>
      </c>
      <c r="H23" s="335" t="n">
        <v>157000</v>
      </c>
      <c r="I23" s="335" t="n">
        <v>3393.860786856896</v>
      </c>
      <c r="J23" s="149" t="n">
        <v>46.26</v>
      </c>
      <c r="K23" s="336" t="inlineStr">
        <is>
          <t>Quitado</t>
        </is>
      </c>
    </row>
    <row r="24">
      <c r="A24" s="145" t="inlineStr">
        <is>
          <t>54Bosque das Cerejeiras</t>
        </is>
      </c>
      <c r="B24" s="145" t="inlineStr">
        <is>
          <t>CAROLINE BARBOSA DE ALMEIDA</t>
        </is>
      </c>
      <c r="C24" s="146" t="n"/>
      <c r="D24" s="146" t="n"/>
      <c r="E24" s="147" t="n">
        <v>44523</v>
      </c>
      <c r="F24" s="146" t="n">
        <v>29</v>
      </c>
      <c r="G24" s="335" t="n">
        <v>188328.6</v>
      </c>
      <c r="H24" s="335" t="n">
        <v>188328.6</v>
      </c>
      <c r="I24" s="335" t="n">
        <v>4071.089494163424</v>
      </c>
      <c r="J24" s="149" t="n">
        <v>46.26</v>
      </c>
      <c r="K24" s="336" t="inlineStr">
        <is>
          <t>ATIVO</t>
        </is>
      </c>
    </row>
    <row r="25">
      <c r="A25" s="145" t="inlineStr">
        <is>
          <t>56Bosque das Cerejeiras</t>
        </is>
      </c>
      <c r="B25" s="145" t="inlineStr">
        <is>
          <t>CLEBER HENRIQUE FAGUNDES DE SOUZA</t>
        </is>
      </c>
      <c r="C25" s="146" t="n"/>
      <c r="D25" s="146" t="n"/>
      <c r="E25" s="147" t="n">
        <v>44326</v>
      </c>
      <c r="F25" s="146" t="n">
        <v>29</v>
      </c>
      <c r="G25" s="335" t="n">
        <v>188328.6</v>
      </c>
      <c r="H25" s="335" t="n">
        <v>188328.6</v>
      </c>
      <c r="I25" s="335" t="n">
        <v>4071.089494163424</v>
      </c>
      <c r="J25" s="149" t="n">
        <v>46.26</v>
      </c>
      <c r="K25" s="336" t="inlineStr">
        <is>
          <t>ATIVO</t>
        </is>
      </c>
    </row>
    <row r="26">
      <c r="A26" s="145" t="inlineStr">
        <is>
          <t>57Bosque das Cerejeiras</t>
        </is>
      </c>
      <c r="B26" s="145" t="inlineStr">
        <is>
          <t>NIVALDO EUSTAQUIO DA SILVA</t>
        </is>
      </c>
      <c r="C26" s="146" t="n"/>
      <c r="D26" s="146" t="n"/>
      <c r="E26" s="147" t="n">
        <v>44160</v>
      </c>
      <c r="F26" s="146" t="n">
        <v>34</v>
      </c>
      <c r="G26" s="335" t="n">
        <v>182087.23</v>
      </c>
      <c r="H26" s="335" t="n">
        <v>182087.23</v>
      </c>
      <c r="I26" s="335" t="n">
        <v>3936.170125378297</v>
      </c>
      <c r="J26" s="149" t="n">
        <v>46.26</v>
      </c>
      <c r="K26" s="336" t="inlineStr">
        <is>
          <t>ATIVO</t>
        </is>
      </c>
    </row>
    <row r="27">
      <c r="A27" s="145" t="inlineStr">
        <is>
          <t>58Bosque das Cerejeiras</t>
        </is>
      </c>
      <c r="B27" s="145" t="inlineStr">
        <is>
          <t>JEFFERSON MARIANNO LAZARINI</t>
        </is>
      </c>
      <c r="C27" s="146" t="n"/>
      <c r="D27" s="146" t="n"/>
      <c r="E27" s="147" t="n">
        <v>44489</v>
      </c>
      <c r="F27" s="146" t="n">
        <v>4</v>
      </c>
      <c r="G27" s="335" t="n">
        <v>178490.31</v>
      </c>
      <c r="H27" s="335" t="n">
        <v>178490.31</v>
      </c>
      <c r="I27" s="335" t="n">
        <v>3858.415693904021</v>
      </c>
      <c r="J27" s="149" t="n">
        <v>46.26</v>
      </c>
      <c r="K27" s="336" t="inlineStr">
        <is>
          <t>ATIVO</t>
        </is>
      </c>
    </row>
    <row r="28">
      <c r="A28" s="145" t="inlineStr">
        <is>
          <t>64Bosque das Cerejeiras</t>
        </is>
      </c>
      <c r="B28" s="145" t="inlineStr">
        <is>
          <t>ALANA LOPES SANTOS</t>
        </is>
      </c>
      <c r="C28" s="146" t="n"/>
      <c r="D28" s="146" t="n"/>
      <c r="E28" s="147" t="n">
        <v>44064</v>
      </c>
      <c r="F28" s="146" t="n">
        <v>32</v>
      </c>
      <c r="G28" s="335" t="n">
        <v>177345.04</v>
      </c>
      <c r="H28" s="335" t="n">
        <v>177345.04</v>
      </c>
      <c r="I28" s="335" t="n">
        <v>3833.658452226546</v>
      </c>
      <c r="J28" s="149" t="n">
        <v>46.26</v>
      </c>
      <c r="K28" s="336" t="inlineStr">
        <is>
          <t>Distratado</t>
        </is>
      </c>
    </row>
    <row r="29">
      <c r="A29" s="145" t="inlineStr">
        <is>
          <t>65Bosque das Cerejeiras</t>
        </is>
      </c>
      <c r="B29" s="145" t="inlineStr">
        <is>
          <t>FELIPE CLEMENTE DOS SANTOS</t>
        </is>
      </c>
      <c r="C29" s="146" t="n"/>
      <c r="D29" s="146" t="n"/>
      <c r="E29" s="147" t="n">
        <v>43992</v>
      </c>
      <c r="F29" s="146" t="n">
        <v>25</v>
      </c>
      <c r="G29" s="335" t="n">
        <v>207566.32</v>
      </c>
      <c r="H29" s="335" t="n">
        <v>207566.32</v>
      </c>
      <c r="I29" s="335" t="n">
        <v>4486.95028102032</v>
      </c>
      <c r="J29" s="149" t="n">
        <v>46.26</v>
      </c>
      <c r="K29" s="336" t="inlineStr">
        <is>
          <t>ATIVO</t>
        </is>
      </c>
    </row>
    <row r="30">
      <c r="A30" s="145" t="inlineStr">
        <is>
          <t>67Bosque das Cerejeiras</t>
        </is>
      </c>
      <c r="B30" s="145" t="inlineStr">
        <is>
          <t>ANA PAULA CARDOSO CANDIDO</t>
        </is>
      </c>
      <c r="C30" s="146" t="n"/>
      <c r="D30" s="146" t="n"/>
      <c r="E30" s="147" t="n">
        <v>44160</v>
      </c>
      <c r="F30" s="146" t="n">
        <v>31</v>
      </c>
      <c r="G30" s="335" t="n">
        <v>185927.4</v>
      </c>
      <c r="H30" s="335" t="n">
        <v>185927.4</v>
      </c>
      <c r="I30" s="335" t="n">
        <v>4102.546337157987</v>
      </c>
      <c r="J30" s="149" t="n">
        <v>45.32</v>
      </c>
      <c r="K30" s="336" t="inlineStr">
        <is>
          <t>ATIVO</t>
        </is>
      </c>
    </row>
    <row r="31">
      <c r="A31" s="145" t="inlineStr">
        <is>
          <t>68Bosque das Cerejeiras</t>
        </is>
      </c>
      <c r="B31" s="145" t="inlineStr">
        <is>
          <t>EMANUELA HOLANDA ALVES</t>
        </is>
      </c>
      <c r="C31" s="146" t="n"/>
      <c r="D31" s="146" t="n"/>
      <c r="E31" s="147" t="n">
        <v>44058</v>
      </c>
      <c r="F31" s="146" t="n">
        <v>39</v>
      </c>
      <c r="G31" s="335" t="n">
        <v>175083</v>
      </c>
      <c r="H31" s="335" t="n">
        <v>175083</v>
      </c>
      <c r="I31" s="335" t="n">
        <v>3863.261253309797</v>
      </c>
      <c r="J31" s="149" t="n">
        <v>45.32</v>
      </c>
      <c r="K31" s="336" t="inlineStr">
        <is>
          <t>ATIVO</t>
        </is>
      </c>
    </row>
    <row r="32">
      <c r="A32" s="145" t="inlineStr">
        <is>
          <t>71Bosque das Cerejeiras</t>
        </is>
      </c>
      <c r="B32" s="145" t="inlineStr">
        <is>
          <t>VINICIOS FERNANDO DA SILVA</t>
        </is>
      </c>
      <c r="C32" s="146" t="n"/>
      <c r="D32" s="146" t="n"/>
      <c r="E32" s="147" t="n">
        <v>44326</v>
      </c>
      <c r="F32" s="146" t="n">
        <v>23</v>
      </c>
      <c r="G32" s="335" t="n">
        <v>185927.4</v>
      </c>
      <c r="H32" s="335" t="n">
        <v>185927.4</v>
      </c>
      <c r="I32" s="335" t="n">
        <v>4102.546337157987</v>
      </c>
      <c r="J32" s="149" t="n">
        <v>45.32</v>
      </c>
      <c r="K32" s="336" t="inlineStr">
        <is>
          <t>Distratado</t>
        </is>
      </c>
    </row>
    <row r="33">
      <c r="A33" s="145" t="inlineStr">
        <is>
          <t>72Bosque das Cerejeiras</t>
        </is>
      </c>
      <c r="B33" s="145" t="inlineStr">
        <is>
          <t>RODRIGO ALVES RIBEIRO COSTA</t>
        </is>
      </c>
      <c r="C33" s="146" t="n"/>
      <c r="D33" s="146" t="n"/>
      <c r="E33" s="147" t="n">
        <v>44134</v>
      </c>
      <c r="F33" s="146" t="n">
        <v>32</v>
      </c>
      <c r="G33" s="335" t="n">
        <v>182087.23</v>
      </c>
      <c r="H33" s="335" t="n">
        <v>182087.23</v>
      </c>
      <c r="I33" s="335" t="n">
        <v>4017.811782877317</v>
      </c>
      <c r="J33" s="149" t="n">
        <v>45.32</v>
      </c>
      <c r="K33" s="336" t="inlineStr">
        <is>
          <t>ATIVO</t>
        </is>
      </c>
    </row>
    <row r="34">
      <c r="A34" s="145" t="inlineStr">
        <is>
          <t>73Bosque das Cerejeiras</t>
        </is>
      </c>
      <c r="B34" s="145" t="inlineStr">
        <is>
          <t>VITÓRIA GARCIA FAGUNDES</t>
        </is>
      </c>
      <c r="C34" s="146" t="n"/>
      <c r="D34" s="146" t="n"/>
      <c r="E34" s="147" t="n">
        <v>44120</v>
      </c>
      <c r="F34" s="146" t="n">
        <v>2</v>
      </c>
      <c r="G34" s="335" t="n">
        <v>220000</v>
      </c>
      <c r="H34" s="335" t="n">
        <v>220000</v>
      </c>
      <c r="I34" s="335" t="n">
        <v>4755.728491137052</v>
      </c>
      <c r="J34" s="149" t="n">
        <v>46.26</v>
      </c>
      <c r="K34" s="336" t="inlineStr">
        <is>
          <t>ATIVO</t>
        </is>
      </c>
    </row>
    <row r="35">
      <c r="A35" s="145" t="inlineStr">
        <is>
          <t>75Bosque das Cerejeiras</t>
        </is>
      </c>
      <c r="B35" s="145" t="inlineStr">
        <is>
          <t>EDIMILSON PAES LANDIM</t>
        </is>
      </c>
      <c r="C35" s="146" t="n"/>
      <c r="D35" s="146" t="n"/>
      <c r="E35" s="147" t="n">
        <v>44011</v>
      </c>
      <c r="F35" s="146" t="n">
        <v>32</v>
      </c>
      <c r="G35" s="335" t="n">
        <v>207566.32</v>
      </c>
      <c r="H35" s="335" t="n">
        <v>207566.32</v>
      </c>
      <c r="I35" s="335" t="n">
        <v>4486.95028102032</v>
      </c>
      <c r="J35" s="149" t="n">
        <v>46.26</v>
      </c>
      <c r="K35" s="336" t="inlineStr">
        <is>
          <t>ATIVO</t>
        </is>
      </c>
    </row>
    <row r="36">
      <c r="A36" s="145" t="inlineStr">
        <is>
          <t>81Bosque das Cerejeiras</t>
        </is>
      </c>
      <c r="B36" s="145" t="inlineStr">
        <is>
          <t>PHELIPE DA SILVA RIBEIRO</t>
        </is>
      </c>
      <c r="C36" s="146" t="n"/>
      <c r="D36" s="146" t="n"/>
      <c r="E36" s="147" t="n">
        <v>44767</v>
      </c>
      <c r="F36" s="146" t="n">
        <v>20</v>
      </c>
      <c r="G36" s="335" t="n">
        <v>199467.76</v>
      </c>
      <c r="H36" s="335" t="n">
        <v>199467.76</v>
      </c>
      <c r="I36" s="335" t="n">
        <v>4401.318623124448</v>
      </c>
      <c r="J36" s="149" t="n">
        <v>45.32</v>
      </c>
      <c r="K36" s="336" t="inlineStr">
        <is>
          <t>ATIVO</t>
        </is>
      </c>
    </row>
    <row r="37">
      <c r="A37" s="145" t="inlineStr">
        <is>
          <t>83Bosque das Cerejeiras</t>
        </is>
      </c>
      <c r="B37" s="145" t="inlineStr">
        <is>
          <t>ARLINDIMAR SALOMÃO OLIVEIRA</t>
        </is>
      </c>
      <c r="C37" s="146" t="n"/>
      <c r="D37" s="146" t="n"/>
      <c r="E37" s="147" t="n">
        <v>44036</v>
      </c>
      <c r="F37" s="146" t="n">
        <v>35</v>
      </c>
      <c r="G37" s="335" t="n">
        <v>213067.12</v>
      </c>
      <c r="H37" s="335" t="n">
        <v>213067.12</v>
      </c>
      <c r="I37" s="335" t="n">
        <v>4701.392762577228</v>
      </c>
      <c r="J37" s="149" t="n">
        <v>45.32</v>
      </c>
      <c r="K37" s="336" t="inlineStr">
        <is>
          <t>ATIVO</t>
        </is>
      </c>
    </row>
    <row r="38">
      <c r="A38" s="145" t="inlineStr">
        <is>
          <t>84Bosque das Cerejeiras</t>
        </is>
      </c>
      <c r="B38" s="145" t="inlineStr">
        <is>
          <t>ALEX DOS SANTOS PIROLO</t>
        </is>
      </c>
      <c r="C38" s="146" t="n"/>
      <c r="D38" s="146" t="n"/>
      <c r="E38" s="147" t="n">
        <v>44490</v>
      </c>
      <c r="F38" s="146" t="n">
        <v>16</v>
      </c>
      <c r="G38" s="335" t="n">
        <v>189969.3</v>
      </c>
      <c r="H38" s="335" t="n">
        <v>189969.3</v>
      </c>
      <c r="I38" s="335" t="n">
        <v>4191.732127096205</v>
      </c>
      <c r="J38" s="149" t="n">
        <v>45.32</v>
      </c>
      <c r="K38" s="336" t="inlineStr">
        <is>
          <t>Distratado</t>
        </is>
      </c>
    </row>
    <row r="39">
      <c r="A39" s="145" t="inlineStr">
        <is>
          <t>85Bosque das Cerejeiras</t>
        </is>
      </c>
      <c r="B39" s="145" t="inlineStr">
        <is>
          <t>BRUNO MENDES LOURENÇO</t>
        </is>
      </c>
      <c r="C39" s="146" t="n"/>
      <c r="D39" s="146" t="n"/>
      <c r="E39" s="147" t="n">
        <v>44022</v>
      </c>
      <c r="F39" s="146" t="n">
        <v>39</v>
      </c>
      <c r="G39" s="335" t="n">
        <v>213792.99</v>
      </c>
      <c r="H39" s="335" t="n">
        <v>213792.99</v>
      </c>
      <c r="I39" s="335" t="n">
        <v>4717.409311562224</v>
      </c>
      <c r="J39" s="149" t="n">
        <v>45.32</v>
      </c>
      <c r="K39" s="336" t="inlineStr">
        <is>
          <t>ATIVO</t>
        </is>
      </c>
    </row>
    <row r="40">
      <c r="A40" s="145" t="inlineStr">
        <is>
          <t>87Bosque das Cerejeiras</t>
        </is>
      </c>
      <c r="B40" s="145" t="inlineStr">
        <is>
          <t>MARCOS ALBERTO SALVIANO</t>
        </is>
      </c>
      <c r="C40" s="146" t="n"/>
      <c r="D40" s="146" t="n"/>
      <c r="E40" s="147" t="n">
        <v>44009</v>
      </c>
      <c r="F40" s="146" t="n">
        <v>33</v>
      </c>
      <c r="G40" s="335" t="n">
        <v>211067</v>
      </c>
      <c r="H40" s="335" t="n">
        <v>211067</v>
      </c>
      <c r="I40" s="335" t="n">
        <v>4657.259488084731</v>
      </c>
      <c r="J40" s="149" t="n">
        <v>45.32</v>
      </c>
      <c r="K40" s="336" t="inlineStr">
        <is>
          <t>ATIVO</t>
        </is>
      </c>
    </row>
    <row r="41">
      <c r="A41" s="145" t="inlineStr">
        <is>
          <t>92Bosque das Cerejeiras</t>
        </is>
      </c>
      <c r="B41" s="145" t="inlineStr">
        <is>
          <t>LUCAS GUILHERME RODRIGUES</t>
        </is>
      </c>
      <c r="C41" s="146" t="n"/>
      <c r="D41" s="146" t="n"/>
      <c r="E41" s="147" t="n">
        <v>44043</v>
      </c>
      <c r="F41" s="146" t="n">
        <v>33</v>
      </c>
      <c r="G41" s="335" t="n">
        <v>208500</v>
      </c>
      <c r="H41" s="335" t="n">
        <v>208500</v>
      </c>
      <c r="I41" s="335" t="n">
        <v>4600.617828773168</v>
      </c>
      <c r="J41" s="149" t="n">
        <v>45.32</v>
      </c>
      <c r="K41" s="336" t="inlineStr">
        <is>
          <t>ATIVO</t>
        </is>
      </c>
    </row>
    <row r="42">
      <c r="A42" s="145" t="inlineStr">
        <is>
          <t>96Bosque das Cerejeiras</t>
        </is>
      </c>
      <c r="B42" s="145" t="inlineStr">
        <is>
          <t>FABIANA ALVES SANTOS</t>
        </is>
      </c>
      <c r="C42" s="146" t="n"/>
      <c r="D42" s="146" t="n"/>
      <c r="E42" s="147" t="n">
        <v>44566</v>
      </c>
      <c r="F42" s="146" t="n">
        <v>16</v>
      </c>
      <c r="G42" s="335" t="n">
        <v>192422.7</v>
      </c>
      <c r="H42" s="335" t="n">
        <v>192422.7</v>
      </c>
      <c r="I42" s="335" t="n">
        <v>4245.867166813769</v>
      </c>
      <c r="J42" s="149" t="n">
        <v>45.32</v>
      </c>
      <c r="K42" s="336" t="inlineStr">
        <is>
          <t>ATIVO</t>
        </is>
      </c>
    </row>
    <row r="43">
      <c r="A43" s="145" t="inlineStr">
        <is>
          <t>101Bosque das Cerejeiras</t>
        </is>
      </c>
      <c r="B43" s="145" t="inlineStr">
        <is>
          <t>JONATHA APARECIDO DA COSTA</t>
        </is>
      </c>
      <c r="C43" s="146" t="n"/>
      <c r="D43" s="146" t="n"/>
      <c r="E43" s="147" t="n">
        <v>44009</v>
      </c>
      <c r="F43" s="146" t="n">
        <v>38</v>
      </c>
      <c r="G43" s="335" t="n">
        <v>211067.12</v>
      </c>
      <c r="H43" s="335" t="n">
        <v>211067.12</v>
      </c>
      <c r="I43" s="335" t="n">
        <v>4657.26213592233</v>
      </c>
      <c r="J43" s="149" t="n">
        <v>45.32</v>
      </c>
      <c r="K43" s="336" t="inlineStr">
        <is>
          <t>ATIVO</t>
        </is>
      </c>
    </row>
    <row r="44">
      <c r="A44" s="145" t="inlineStr">
        <is>
          <t>103Bosque das Cerejeiras</t>
        </is>
      </c>
      <c r="B44" s="145" t="inlineStr">
        <is>
          <t>MAYARA CARVALHO DE LIMA</t>
        </is>
      </c>
      <c r="C44" s="146" t="n"/>
      <c r="D44" s="146" t="n"/>
      <c r="E44" s="147" t="n">
        <v>44314</v>
      </c>
      <c r="F44" s="146" t="n">
        <v>25</v>
      </c>
      <c r="G44" s="335" t="n">
        <v>190000</v>
      </c>
      <c r="H44" s="335" t="n">
        <v>190000</v>
      </c>
      <c r="I44" s="335" t="n">
        <v>4107.220060527454</v>
      </c>
      <c r="J44" s="149" t="n">
        <v>46.26</v>
      </c>
      <c r="K44" s="336" t="inlineStr">
        <is>
          <t>ATIVO</t>
        </is>
      </c>
    </row>
    <row r="45">
      <c r="A45" s="145" t="inlineStr">
        <is>
          <t>106Bosque das Cerejeiras</t>
        </is>
      </c>
      <c r="B45" s="145" t="inlineStr">
        <is>
          <t>PEDRO LUIZ BRASILIO DE AMORIM</t>
        </is>
      </c>
      <c r="C45" s="146" t="n"/>
      <c r="D45" s="146" t="n"/>
      <c r="E45" s="147" t="n">
        <v>44033</v>
      </c>
      <c r="F45" s="146" t="n">
        <v>34</v>
      </c>
      <c r="G45" s="335" t="n">
        <v>213792.99</v>
      </c>
      <c r="H45" s="335" t="n">
        <v>213792.99</v>
      </c>
      <c r="I45" s="335" t="n">
        <v>4621.551880674449</v>
      </c>
      <c r="J45" s="149" t="n">
        <v>46.26</v>
      </c>
      <c r="K45" s="336" t="inlineStr">
        <is>
          <t>Distratado</t>
        </is>
      </c>
    </row>
    <row r="46">
      <c r="A46" s="145" t="inlineStr">
        <is>
          <t>107Bosque das Cerejeiras</t>
        </is>
      </c>
      <c r="B46" s="145" t="inlineStr">
        <is>
          <t>ROSÁRIA XAVIER DA SILVA</t>
        </is>
      </c>
      <c r="C46" s="146" t="n"/>
      <c r="D46" s="146" t="n"/>
      <c r="E46" s="147" t="n">
        <v>44464</v>
      </c>
      <c r="F46" s="146" t="n">
        <v>20</v>
      </c>
      <c r="G46" s="335" t="n">
        <v>189969.3</v>
      </c>
      <c r="H46" s="335" t="n">
        <v>189969.3</v>
      </c>
      <c r="I46" s="335" t="n">
        <v>4191.732127096205</v>
      </c>
      <c r="J46" s="149" t="n">
        <v>45.32</v>
      </c>
      <c r="K46" s="336" t="inlineStr">
        <is>
          <t>ATIVO</t>
        </is>
      </c>
    </row>
    <row r="47">
      <c r="A47" s="145" t="inlineStr">
        <is>
          <t>112Bosque das Cerejeiras</t>
        </is>
      </c>
      <c r="B47" s="145" t="inlineStr">
        <is>
          <t>EVERTON TAROCCO DE OLIVEIRA</t>
        </is>
      </c>
      <c r="C47" s="146" t="n"/>
      <c r="D47" s="146" t="n"/>
      <c r="E47" s="147" t="n">
        <v>44048</v>
      </c>
      <c r="F47" s="146" t="n">
        <v>33</v>
      </c>
      <c r="G47" s="335" t="n">
        <v>211067.03</v>
      </c>
      <c r="H47" s="335" t="n">
        <v>211067.03</v>
      </c>
      <c r="I47" s="335" t="n">
        <v>4657.260150044131</v>
      </c>
      <c r="J47" s="149" t="n">
        <v>45.32</v>
      </c>
      <c r="K47" s="336" t="inlineStr">
        <is>
          <t>ATIVO</t>
        </is>
      </c>
    </row>
    <row r="48">
      <c r="A48" s="145" t="inlineStr">
        <is>
          <t>115Bosque das Cerejeiras</t>
        </is>
      </c>
      <c r="B48" s="145" t="inlineStr">
        <is>
          <t>GRAZIELLE RIBEIRO DO VALE</t>
        </is>
      </c>
      <c r="C48" s="146" t="n"/>
      <c r="D48" s="146" t="n"/>
      <c r="E48" s="147" t="n">
        <v>44044</v>
      </c>
      <c r="F48" s="146" t="n">
        <v>31</v>
      </c>
      <c r="G48" s="335" t="n">
        <v>220207.08</v>
      </c>
      <c r="H48" s="335" t="n">
        <v>220207.08</v>
      </c>
      <c r="I48" s="335" t="n">
        <v>4760.204928664072</v>
      </c>
      <c r="J48" s="149" t="n">
        <v>46.26</v>
      </c>
      <c r="K48" s="336" t="inlineStr">
        <is>
          <t>ATIVO</t>
        </is>
      </c>
    </row>
    <row r="49">
      <c r="A49" s="145" t="inlineStr">
        <is>
          <t>116Bosque das Cerejeiras</t>
        </is>
      </c>
      <c r="B49" s="145" t="inlineStr">
        <is>
          <t>ANDREIA MATIAS DOMINGOS DE CAMPOS</t>
        </is>
      </c>
      <c r="C49" s="146" t="n"/>
      <c r="D49" s="146" t="n"/>
      <c r="E49" s="147" t="n">
        <v>44484</v>
      </c>
      <c r="F49" s="146" t="n">
        <v>7</v>
      </c>
      <c r="G49" s="335" t="n">
        <v>192422.7</v>
      </c>
      <c r="H49" s="335" t="n">
        <v>192422.7</v>
      </c>
      <c r="I49" s="335" t="n">
        <v>4159.591439688716</v>
      </c>
      <c r="J49" s="149" t="n">
        <v>46.26</v>
      </c>
      <c r="K49" s="336" t="inlineStr">
        <is>
          <t>ATIVO</t>
        </is>
      </c>
    </row>
    <row r="50">
      <c r="A50" s="145" t="inlineStr">
        <is>
          <t>117Bosque das Cerejeiras</t>
        </is>
      </c>
      <c r="B50" s="145" t="inlineStr">
        <is>
          <t>CAROLINE JANUARIA RIBEIRO SILVA</t>
        </is>
      </c>
      <c r="C50" s="146" t="n"/>
      <c r="D50" s="146" t="n"/>
      <c r="E50" s="147" t="n">
        <v>44434</v>
      </c>
      <c r="F50" s="146" t="n">
        <v>21</v>
      </c>
      <c r="G50" s="335" t="n">
        <v>189969.3</v>
      </c>
      <c r="H50" s="335" t="n">
        <v>189969.3</v>
      </c>
      <c r="I50" s="335" t="n">
        <v>4191.732127096205</v>
      </c>
      <c r="J50" s="149" t="n">
        <v>45.32</v>
      </c>
      <c r="K50" s="336" t="inlineStr">
        <is>
          <t>ATIVO</t>
        </is>
      </c>
    </row>
    <row r="51">
      <c r="A51" s="145" t="inlineStr">
        <is>
          <t>121Bosque das Cerejeiras</t>
        </is>
      </c>
      <c r="B51" s="145" t="inlineStr">
        <is>
          <t>VIRGÍLIO PAIXÃO DE PÁSCOA</t>
        </is>
      </c>
      <c r="C51" s="146" t="n"/>
      <c r="D51" s="146" t="n"/>
      <c r="E51" s="147" t="n">
        <v>44057</v>
      </c>
      <c r="F51" s="146" t="n">
        <v>5</v>
      </c>
      <c r="G51" s="335" t="n">
        <v>211067.12</v>
      </c>
      <c r="H51" s="335" t="n">
        <v>211067.12</v>
      </c>
      <c r="I51" s="335" t="n">
        <v>4657.26213592233</v>
      </c>
      <c r="J51" s="149" t="n">
        <v>45.32</v>
      </c>
      <c r="K51" s="336" t="inlineStr">
        <is>
          <t>Distratado</t>
        </is>
      </c>
    </row>
    <row r="52">
      <c r="A52" s="145" t="inlineStr">
        <is>
          <t>122Bosque das Cerejeiras</t>
        </is>
      </c>
      <c r="B52" s="145" t="inlineStr">
        <is>
          <t>BSLC COMERCIO E LOCAÇÃO DE EQUIPAMENTOS LTDA -ME</t>
        </is>
      </c>
      <c r="C52" s="146" t="n"/>
      <c r="D52" s="146" t="n"/>
      <c r="E52" s="147" t="n">
        <v>44775</v>
      </c>
      <c r="F52" s="146" t="n">
        <v>10</v>
      </c>
      <c r="G52" s="335" t="n">
        <v>167522</v>
      </c>
      <c r="H52" s="335" t="n">
        <v>167522</v>
      </c>
      <c r="I52" s="335" t="n">
        <v>3696.425419240953</v>
      </c>
      <c r="J52" s="149" t="n">
        <v>45.32</v>
      </c>
      <c r="K52" s="336" t="inlineStr">
        <is>
          <t>ATIVO</t>
        </is>
      </c>
    </row>
    <row r="53">
      <c r="A53" s="145" t="inlineStr">
        <is>
          <t>123Bosque das Cerejeiras</t>
        </is>
      </c>
      <c r="B53" s="145" t="inlineStr">
        <is>
          <t>FERNANDO LUIS DE ALMEIDA</t>
        </is>
      </c>
      <c r="C53" s="146" t="n"/>
      <c r="D53" s="146" t="n"/>
      <c r="E53" s="147" t="n">
        <v>44152</v>
      </c>
      <c r="F53" s="146" t="n">
        <v>29</v>
      </c>
      <c r="G53" s="335" t="n">
        <v>224095.4</v>
      </c>
      <c r="H53" s="335" t="n">
        <v>224095.4</v>
      </c>
      <c r="I53" s="335" t="n">
        <v>4844.258538694336</v>
      </c>
      <c r="J53" s="149" t="n">
        <v>46.26</v>
      </c>
      <c r="K53" s="336" t="inlineStr">
        <is>
          <t>ATIVO</t>
        </is>
      </c>
    </row>
    <row r="54">
      <c r="A54" s="145" t="inlineStr">
        <is>
          <t>125Bosque das Cerejeiras</t>
        </is>
      </c>
      <c r="B54" s="145" t="inlineStr">
        <is>
          <t>LEANDRO PEREIRA DE LAES</t>
        </is>
      </c>
      <c r="C54" s="146" t="n"/>
      <c r="D54" s="146" t="n"/>
      <c r="E54" s="147" t="n">
        <v>44055</v>
      </c>
      <c r="F54" s="146" t="n">
        <v>20</v>
      </c>
      <c r="G54" s="335" t="n">
        <v>218000</v>
      </c>
      <c r="H54" s="335" t="n">
        <v>218000</v>
      </c>
      <c r="I54" s="335" t="n">
        <v>4712.494595763079</v>
      </c>
      <c r="J54" s="149" t="n">
        <v>46.26</v>
      </c>
      <c r="K54" s="336" t="inlineStr">
        <is>
          <t>ATIVO</t>
        </is>
      </c>
    </row>
    <row r="55">
      <c r="A55" s="145" t="inlineStr">
        <is>
          <t>126Bosque das Cerejeiras</t>
        </is>
      </c>
      <c r="B55" s="145" t="inlineStr">
        <is>
          <t>LEANDRO COUTRIN MORAES</t>
        </is>
      </c>
      <c r="C55" s="146" t="n"/>
      <c r="D55" s="146" t="n"/>
      <c r="E55" s="147" t="n">
        <v>44170</v>
      </c>
      <c r="F55" s="146" t="n">
        <v>35</v>
      </c>
      <c r="G55" s="335" t="n">
        <v>189971.7</v>
      </c>
      <c r="H55" s="335" t="n">
        <v>189971.7</v>
      </c>
      <c r="I55" s="335" t="n">
        <v>4106.608300907912</v>
      </c>
      <c r="J55" s="149" t="n">
        <v>46.26</v>
      </c>
      <c r="K55" s="336" t="inlineStr">
        <is>
          <t>ATIVO</t>
        </is>
      </c>
    </row>
    <row r="56">
      <c r="A56" s="145" t="inlineStr">
        <is>
          <t>128Bosque das Cerejeiras</t>
        </is>
      </c>
      <c r="B56" s="145" t="inlineStr">
        <is>
          <t>JOSE DE ARIMATEIA SILVA</t>
        </is>
      </c>
      <c r="C56" s="146" t="n"/>
      <c r="D56" s="146" t="n"/>
      <c r="E56" s="147" t="n">
        <v>44459</v>
      </c>
      <c r="F56" s="146" t="n">
        <v>4</v>
      </c>
      <c r="G56" s="335" t="n">
        <v>237554.59</v>
      </c>
      <c r="H56" s="335" t="n">
        <v>237554.59</v>
      </c>
      <c r="I56" s="335" t="n">
        <v>5241.716460723742</v>
      </c>
      <c r="J56" s="149" t="n">
        <v>45.32</v>
      </c>
      <c r="K56" s="336" t="inlineStr">
        <is>
          <t>ATIVO</t>
        </is>
      </c>
    </row>
    <row r="57">
      <c r="A57" s="145" t="inlineStr">
        <is>
          <t>131Bosque das Cerejeiras</t>
        </is>
      </c>
      <c r="B57" s="145" t="inlineStr">
        <is>
          <t>JEFFERSON DA SILVA ARAUJO</t>
        </is>
      </c>
      <c r="C57" s="146" t="n"/>
      <c r="D57" s="146" t="n"/>
      <c r="E57" s="147" t="n">
        <v>44687</v>
      </c>
      <c r="F57" s="146" t="n">
        <v>21</v>
      </c>
      <c r="G57" s="335" t="n">
        <v>251951.83</v>
      </c>
      <c r="H57" s="335" t="n">
        <v>251951.83</v>
      </c>
      <c r="I57" s="335" t="n">
        <v>5559.396072374228</v>
      </c>
      <c r="J57" s="149" t="n">
        <v>45.32</v>
      </c>
      <c r="K57" s="336" t="inlineStr">
        <is>
          <t>ATIVO</t>
        </is>
      </c>
    </row>
    <row r="58">
      <c r="A58" s="145" t="inlineStr">
        <is>
          <t>133Bosque das Cerejeiras</t>
        </is>
      </c>
      <c r="B58" s="145" t="inlineStr">
        <is>
          <t>JORGE ALVES DE MACEDO</t>
        </is>
      </c>
      <c r="C58" s="146" t="n"/>
      <c r="D58" s="146" t="n"/>
      <c r="E58" s="147" t="n">
        <v>44071</v>
      </c>
      <c r="F58" s="146" t="n">
        <v>40</v>
      </c>
      <c r="G58" s="335" t="n">
        <v>220207.08</v>
      </c>
      <c r="H58" s="335" t="n">
        <v>220207.08</v>
      </c>
      <c r="I58" s="335" t="n">
        <v>4760.204928664072</v>
      </c>
      <c r="J58" s="149" t="n">
        <v>46.26</v>
      </c>
      <c r="K58" s="336" t="inlineStr">
        <is>
          <t>ATIVO</t>
        </is>
      </c>
    </row>
    <row r="59">
      <c r="A59" s="145" t="inlineStr">
        <is>
          <t>134Bosque das Cerejeiras</t>
        </is>
      </c>
      <c r="B59" s="145" t="inlineStr">
        <is>
          <t>LETICIA DE SOUZA CUNTIERI DE OLIVEIRA</t>
        </is>
      </c>
      <c r="C59" s="146" t="n"/>
      <c r="D59" s="146" t="n"/>
      <c r="E59" s="147" t="n">
        <v>44258</v>
      </c>
      <c r="F59" s="146" t="n">
        <v>29</v>
      </c>
      <c r="G59" s="335" t="n">
        <v>243053.07</v>
      </c>
      <c r="H59" s="335" t="n">
        <v>243053.07</v>
      </c>
      <c r="I59" s="335" t="n">
        <v>5254.065499351492</v>
      </c>
      <c r="J59" s="149" t="n">
        <v>46.26</v>
      </c>
      <c r="K59" s="336" t="inlineStr">
        <is>
          <t>ATIVO</t>
        </is>
      </c>
    </row>
    <row r="60">
      <c r="A60" s="145" t="inlineStr">
        <is>
          <t>136Bosque das Cerejeiras</t>
        </is>
      </c>
      <c r="B60" s="145" t="inlineStr">
        <is>
          <t xml:space="preserve">SANDRA APARECIDA SAMPAIO BIZERRA </t>
        </is>
      </c>
      <c r="C60" s="146" t="n"/>
      <c r="D60" s="146" t="n"/>
      <c r="E60" s="147" t="n">
        <v>44119</v>
      </c>
      <c r="F60" s="146" t="n">
        <v>27</v>
      </c>
      <c r="G60" s="335" t="n">
        <v>229015.36</v>
      </c>
      <c r="H60" s="335" t="n">
        <v>229015.36</v>
      </c>
      <c r="I60" s="335" t="n">
        <v>4950.613056636403</v>
      </c>
      <c r="J60" s="149" t="n">
        <v>46.26</v>
      </c>
      <c r="K60" s="336" t="inlineStr">
        <is>
          <t>ATIVO</t>
        </is>
      </c>
    </row>
    <row r="61">
      <c r="A61" s="145" t="inlineStr">
        <is>
          <t>137Bosque das Cerejeiras</t>
        </is>
      </c>
      <c r="B61" s="145" t="inlineStr">
        <is>
          <t>PAULA RIBEIRO DOS SANTOS MACEDO</t>
        </is>
      </c>
      <c r="C61" s="146" t="n"/>
      <c r="D61" s="146" t="n"/>
      <c r="E61" s="147" t="n">
        <v>44273</v>
      </c>
      <c r="F61" s="146" t="n">
        <v>29</v>
      </c>
      <c r="G61" s="335" t="n">
        <v>239954.13</v>
      </c>
      <c r="H61" s="335" t="n">
        <v>239954.13</v>
      </c>
      <c r="I61" s="335" t="n">
        <v>5294.66306266549</v>
      </c>
      <c r="J61" s="149" t="n">
        <v>45.32</v>
      </c>
      <c r="K61" s="336" t="inlineStr">
        <is>
          <t>ATIVO</t>
        </is>
      </c>
    </row>
    <row r="62">
      <c r="A62" s="145" t="inlineStr">
        <is>
          <t>138Bosque das Cerejeiras</t>
        </is>
      </c>
      <c r="B62" s="145" t="inlineStr">
        <is>
          <t>DANIEL PRADO RODRIGUES DE LIMA</t>
        </is>
      </c>
      <c r="C62" s="146" t="n"/>
      <c r="D62" s="146" t="n"/>
      <c r="E62" s="147" t="n">
        <v>44071</v>
      </c>
      <c r="F62" s="146" t="n">
        <v>3</v>
      </c>
      <c r="G62" s="335" t="n">
        <v>215500</v>
      </c>
      <c r="H62" s="335" t="n">
        <v>215500</v>
      </c>
      <c r="I62" s="335" t="n">
        <v>4755.075022065314</v>
      </c>
      <c r="J62" s="149" t="n">
        <v>45.32</v>
      </c>
      <c r="K62" s="336" t="inlineStr">
        <is>
          <t>ATIVO</t>
        </is>
      </c>
    </row>
    <row r="63">
      <c r="A63" s="145" t="inlineStr">
        <is>
          <t>141Bosque das Cerejeiras</t>
        </is>
      </c>
      <c r="B63" s="145" t="inlineStr">
        <is>
          <t>WILLIAN NUNES DE SOUZA</t>
        </is>
      </c>
      <c r="C63" s="146" t="n"/>
      <c r="D63" s="146" t="n"/>
      <c r="E63" s="147" t="n">
        <v>44062</v>
      </c>
      <c r="F63" s="146" t="n">
        <v>29</v>
      </c>
      <c r="G63" s="335" t="n">
        <v>217399.43</v>
      </c>
      <c r="H63" s="335" t="n">
        <v>217399.43</v>
      </c>
      <c r="I63" s="335" t="n">
        <v>4796.98654015887</v>
      </c>
      <c r="J63" s="149" t="n">
        <v>45.32</v>
      </c>
      <c r="K63" s="336" t="inlineStr">
        <is>
          <t>Distratado</t>
        </is>
      </c>
    </row>
    <row r="64">
      <c r="A64" s="145" t="inlineStr">
        <is>
          <t>143Bosque das Cerejeiras</t>
        </is>
      </c>
      <c r="B64" s="145" t="inlineStr">
        <is>
          <t>WEBERSON RODRIGO RIBEIRO</t>
        </is>
      </c>
      <c r="C64" s="146" t="n"/>
      <c r="D64" s="146" t="n"/>
      <c r="E64" s="147" t="n">
        <v>44039</v>
      </c>
      <c r="F64" s="146" t="n">
        <v>31</v>
      </c>
      <c r="G64" s="335" t="n">
        <v>220207.08</v>
      </c>
      <c r="H64" s="335" t="n">
        <v>220207.08</v>
      </c>
      <c r="I64" s="335" t="n">
        <v>4760.204928664072</v>
      </c>
      <c r="J64" s="149" t="n">
        <v>46.26</v>
      </c>
      <c r="K64" s="336" t="inlineStr">
        <is>
          <t>ATIVO</t>
        </is>
      </c>
    </row>
    <row r="65">
      <c r="A65" s="145" t="inlineStr">
        <is>
          <t>145Bosque das Cerejeiras</t>
        </is>
      </c>
      <c r="B65" s="145" t="inlineStr">
        <is>
          <t>FRANCISCO XAVIER FILHO</t>
        </is>
      </c>
      <c r="C65" s="146" t="n"/>
      <c r="D65" s="146" t="n"/>
      <c r="E65" s="147" t="n">
        <v>44029</v>
      </c>
      <c r="F65" s="146" t="n">
        <v>27</v>
      </c>
      <c r="G65" s="335" t="n">
        <v>220207.08</v>
      </c>
      <c r="H65" s="335" t="n">
        <v>220207.08</v>
      </c>
      <c r="I65" s="335" t="n">
        <v>4760.204928664072</v>
      </c>
      <c r="J65" s="149" t="n">
        <v>46.26</v>
      </c>
      <c r="K65" s="336" t="inlineStr">
        <is>
          <t>ATIVO</t>
        </is>
      </c>
    </row>
    <row r="66">
      <c r="A66" s="145" t="inlineStr">
        <is>
          <t>148Bosque das Cerejeiras</t>
        </is>
      </c>
      <c r="B66" s="145" t="inlineStr">
        <is>
          <t>EDILEUZA CARLOS PINTO PACHECO</t>
        </is>
      </c>
      <c r="C66" s="146" t="n"/>
      <c r="D66" s="146" t="n"/>
      <c r="E66" s="147" t="n">
        <v>44068</v>
      </c>
      <c r="F66" s="146" t="n">
        <v>34</v>
      </c>
      <c r="G66" s="335" t="n">
        <v>217399.43</v>
      </c>
      <c r="H66" s="335" t="n">
        <v>217399.43</v>
      </c>
      <c r="I66" s="335" t="n">
        <v>4796.98654015887</v>
      </c>
      <c r="J66" s="149" t="n">
        <v>45.32</v>
      </c>
      <c r="K66" s="336" t="inlineStr">
        <is>
          <t>ATIVO</t>
        </is>
      </c>
    </row>
    <row r="67">
      <c r="A67" s="145" t="inlineStr">
        <is>
          <t>151Bosque das Cerejeiras</t>
        </is>
      </c>
      <c r="B67" s="145" t="inlineStr">
        <is>
          <t>DOUGLAS NEVES PRISCO</t>
        </is>
      </c>
      <c r="C67" s="146" t="n"/>
      <c r="D67" s="146" t="n"/>
      <c r="E67" s="147" t="n">
        <v>44086</v>
      </c>
      <c r="F67" s="146" t="n">
        <v>32</v>
      </c>
      <c r="G67" s="335" t="n">
        <v>223921.26</v>
      </c>
      <c r="H67" s="335" t="n">
        <v>223921.26</v>
      </c>
      <c r="I67" s="335" t="n">
        <v>4940.892762577228</v>
      </c>
      <c r="J67" s="149" t="n">
        <v>45.32</v>
      </c>
      <c r="K67" s="336" t="inlineStr">
        <is>
          <t>ATIVO</t>
        </is>
      </c>
    </row>
    <row r="68">
      <c r="A68" s="145" t="inlineStr">
        <is>
          <t>152Bosque das Cerejeiras</t>
        </is>
      </c>
      <c r="B68" s="145" t="inlineStr">
        <is>
          <t>ADRIANO ZINGONE</t>
        </is>
      </c>
      <c r="C68" s="146" t="n"/>
      <c r="D68" s="146" t="n"/>
      <c r="E68" s="147" t="n">
        <v>44085</v>
      </c>
      <c r="F68" s="146" t="n">
        <v>32</v>
      </c>
      <c r="G68" s="335" t="n">
        <v>232878.11</v>
      </c>
      <c r="H68" s="335" t="n">
        <v>232878.11</v>
      </c>
      <c r="I68" s="335" t="n">
        <v>5138.528464254192</v>
      </c>
      <c r="J68" s="149" t="n">
        <v>45.32</v>
      </c>
      <c r="K68" s="336" t="inlineStr">
        <is>
          <t>Distratado</t>
        </is>
      </c>
    </row>
    <row r="69">
      <c r="A69" s="145" t="inlineStr">
        <is>
          <t>153Bosque das Cerejeiras</t>
        </is>
      </c>
      <c r="B69" s="145" t="inlineStr">
        <is>
          <t>JOSÉ ROBSON DE SOUZA</t>
        </is>
      </c>
      <c r="C69" s="146" t="n"/>
      <c r="D69" s="146" t="n"/>
      <c r="E69" s="147" t="n">
        <v>44063</v>
      </c>
      <c r="F69" s="146" t="n">
        <v>34</v>
      </c>
      <c r="G69" s="335" t="n">
        <v>226813.14</v>
      </c>
      <c r="H69" s="335" t="n">
        <v>226813.14</v>
      </c>
      <c r="I69" s="335" t="n">
        <v>4903.007782101168</v>
      </c>
      <c r="J69" s="149" t="n">
        <v>46.26</v>
      </c>
      <c r="K69" s="336" t="inlineStr">
        <is>
          <t>ATIVO</t>
        </is>
      </c>
    </row>
    <row r="70">
      <c r="A70" s="145" t="inlineStr">
        <is>
          <t>154Bosque das Cerejeiras</t>
        </is>
      </c>
      <c r="B70" s="145" t="inlineStr">
        <is>
          <t>VITOR RENATO SOUSA LINS</t>
        </is>
      </c>
      <c r="C70" s="146" t="n"/>
      <c r="D70" s="146" t="n"/>
      <c r="E70" s="147" t="n">
        <v>44072</v>
      </c>
      <c r="F70" s="146" t="n">
        <v>31</v>
      </c>
      <c r="G70" s="335" t="n">
        <v>226000</v>
      </c>
      <c r="H70" s="335" t="n">
        <v>226000</v>
      </c>
      <c r="I70" s="335" t="n">
        <v>4885.430177258972</v>
      </c>
      <c r="J70" s="149" t="n">
        <v>46.26</v>
      </c>
      <c r="K70" s="336" t="inlineStr">
        <is>
          <t>ATIVO</t>
        </is>
      </c>
    </row>
    <row r="71">
      <c r="A71" s="145" t="inlineStr">
        <is>
          <t>155Bosque das Cerejeiras</t>
        </is>
      </c>
      <c r="B71" s="145" t="inlineStr">
        <is>
          <t>VANESSA DE ARAUJO GRAMACHO DA SILVA</t>
        </is>
      </c>
      <c r="C71" s="146" t="n"/>
      <c r="D71" s="146" t="n"/>
      <c r="E71" s="147" t="n">
        <v>44069</v>
      </c>
      <c r="F71" s="146" t="n">
        <v>31</v>
      </c>
      <c r="G71" s="335" t="n">
        <v>226813.14</v>
      </c>
      <c r="H71" s="335" t="n">
        <v>226813.14</v>
      </c>
      <c r="I71" s="335" t="n">
        <v>4903.007782101168</v>
      </c>
      <c r="J71" s="149" t="n">
        <v>46.26</v>
      </c>
      <c r="K71" s="336" t="inlineStr">
        <is>
          <t>ATIVO</t>
        </is>
      </c>
    </row>
    <row r="72">
      <c r="A72" s="145" t="inlineStr">
        <is>
          <t>156Bosque das Cerejeiras</t>
        </is>
      </c>
      <c r="B72" s="145" t="inlineStr">
        <is>
          <t>JUNIO AUGUSTO RIBEIRO</t>
        </is>
      </c>
      <c r="C72" s="146" t="n"/>
      <c r="D72" s="146" t="n"/>
      <c r="E72" s="147" t="n">
        <v>44078</v>
      </c>
      <c r="F72" s="146" t="n">
        <v>30</v>
      </c>
      <c r="G72" s="335" t="n">
        <v>224000</v>
      </c>
      <c r="H72" s="335" t="n">
        <v>224000</v>
      </c>
      <c r="I72" s="335" t="n">
        <v>4842.196281884998</v>
      </c>
      <c r="J72" s="149" t="n">
        <v>46.26</v>
      </c>
      <c r="K72" s="336" t="inlineStr">
        <is>
          <t>ATIVO</t>
        </is>
      </c>
    </row>
    <row r="73">
      <c r="A73" s="145" t="inlineStr">
        <is>
          <t>162Bosque das Cerejeiras</t>
        </is>
      </c>
      <c r="B73" s="145" t="inlineStr">
        <is>
          <t>WAGNER HORACIO</t>
        </is>
      </c>
      <c r="C73" s="146" t="n"/>
      <c r="D73" s="146" t="n"/>
      <c r="E73" s="147" t="n">
        <v>44592</v>
      </c>
      <c r="F73" s="146" t="n">
        <v>22</v>
      </c>
      <c r="G73" s="335" t="n">
        <v>258176.36</v>
      </c>
      <c r="H73" s="335" t="n">
        <v>258176.36</v>
      </c>
      <c r="I73" s="335" t="n">
        <v>5696.742277140335</v>
      </c>
      <c r="J73" s="149" t="n">
        <v>45.32</v>
      </c>
      <c r="K73" s="336" t="inlineStr">
        <is>
          <t>ATIVO</t>
        </is>
      </c>
    </row>
    <row r="74">
      <c r="A74" s="145" t="inlineStr">
        <is>
          <t>163Bosque das Cerejeiras</t>
        </is>
      </c>
      <c r="B74" s="145" t="inlineStr">
        <is>
          <t>CAMILA RODRIGUES SOUZA</t>
        </is>
      </c>
      <c r="C74" s="146" t="n"/>
      <c r="D74" s="146" t="n"/>
      <c r="E74" s="147" t="n">
        <v>44062</v>
      </c>
      <c r="F74" s="146" t="n">
        <v>32</v>
      </c>
      <c r="G74" s="335" t="n">
        <v>226813</v>
      </c>
      <c r="H74" s="335" t="n">
        <v>226813</v>
      </c>
      <c r="I74" s="335" t="n">
        <v>4903.004755728492</v>
      </c>
      <c r="J74" s="149" t="n">
        <v>46.26</v>
      </c>
      <c r="K74" s="336" t="inlineStr">
        <is>
          <t>ATIVO</t>
        </is>
      </c>
    </row>
    <row r="75">
      <c r="A75" s="145" t="inlineStr">
        <is>
          <t>164Bosque das Cerejeiras</t>
        </is>
      </c>
      <c r="B75" s="145" t="inlineStr">
        <is>
          <t>ZUMILDE AZEVEDO LOPES BISPO</t>
        </is>
      </c>
      <c r="C75" s="146" t="n"/>
      <c r="D75" s="146" t="n"/>
      <c r="E75" s="147" t="n">
        <v>44084</v>
      </c>
      <c r="F75" s="146" t="n">
        <v>34</v>
      </c>
      <c r="G75" s="335" t="n">
        <v>226813.14</v>
      </c>
      <c r="H75" s="335" t="n">
        <v>226813.14</v>
      </c>
      <c r="I75" s="335" t="n">
        <v>4903.007782101168</v>
      </c>
      <c r="J75" s="149" t="n">
        <v>46.26</v>
      </c>
      <c r="K75" s="336" t="inlineStr">
        <is>
          <t>ATIVO</t>
        </is>
      </c>
    </row>
    <row r="76">
      <c r="A76" s="145" t="inlineStr">
        <is>
          <t>165Bosque das Cerejeiras</t>
        </is>
      </c>
      <c r="B76" s="145" t="inlineStr">
        <is>
          <t>BRUNO DI GIOVANI</t>
        </is>
      </c>
      <c r="C76" s="146" t="n"/>
      <c r="D76" s="146" t="n"/>
      <c r="E76" s="147" t="n">
        <v>44152</v>
      </c>
      <c r="F76" s="146" t="n">
        <v>31</v>
      </c>
      <c r="G76" s="335" t="n">
        <v>235885.66</v>
      </c>
      <c r="H76" s="335" t="n">
        <v>235885.66</v>
      </c>
      <c r="I76" s="335" t="n">
        <v>5099.127972330307</v>
      </c>
      <c r="J76" s="149" t="n">
        <v>46.26</v>
      </c>
      <c r="K76" s="336" t="inlineStr">
        <is>
          <t>ATIVO</t>
        </is>
      </c>
    </row>
    <row r="77">
      <c r="A77" s="145" t="inlineStr">
        <is>
          <t>166Bosque das Cerejeiras</t>
        </is>
      </c>
      <c r="B77" s="145" t="inlineStr">
        <is>
          <t>GABRIEL DENIS SILVA SANT ANA</t>
        </is>
      </c>
      <c r="C77" s="146" t="n"/>
      <c r="D77" s="146" t="n"/>
      <c r="E77" s="147" t="n">
        <v>43880</v>
      </c>
      <c r="F77" s="146" t="n">
        <v>37</v>
      </c>
      <c r="G77" s="335" t="n">
        <v>244800</v>
      </c>
      <c r="H77" s="335" t="n">
        <v>244800</v>
      </c>
      <c r="I77" s="335" t="n">
        <v>5291.828793774319</v>
      </c>
      <c r="J77" s="149" t="n">
        <v>46.26</v>
      </c>
      <c r="K77" s="336" t="inlineStr">
        <is>
          <t>ATIVO</t>
        </is>
      </c>
    </row>
    <row r="78">
      <c r="A78" s="145" t="inlineStr">
        <is>
          <t>172Bosque das Cerejeiras</t>
        </is>
      </c>
      <c r="B78" s="145" t="inlineStr">
        <is>
          <t>KELLY DA SILVA DOS SANTOS</t>
        </is>
      </c>
      <c r="C78" s="146" t="n"/>
      <c r="D78" s="146" t="n"/>
      <c r="E78" s="147" t="n">
        <v>44154</v>
      </c>
      <c r="F78" s="146" t="n">
        <v>35</v>
      </c>
      <c r="G78" s="335" t="n">
        <v>232878.11</v>
      </c>
      <c r="H78" s="335" t="n">
        <v>232878.11</v>
      </c>
      <c r="I78" s="335" t="n">
        <v>5138.528464254192</v>
      </c>
      <c r="J78" s="149" t="n">
        <v>45.32</v>
      </c>
      <c r="K78" s="336" t="inlineStr">
        <is>
          <t>Distratado</t>
        </is>
      </c>
    </row>
    <row r="79">
      <c r="A79" s="145" t="inlineStr">
        <is>
          <t>173Bosque das Cerejeiras</t>
        </is>
      </c>
      <c r="B79" s="145" t="inlineStr">
        <is>
          <t>REGES ALVES MENEZES</t>
        </is>
      </c>
      <c r="C79" s="146" t="n"/>
      <c r="D79" s="146" t="n"/>
      <c r="E79" s="147" t="n">
        <v>44060</v>
      </c>
      <c r="F79" s="146" t="n">
        <v>32</v>
      </c>
      <c r="G79" s="335" t="n">
        <v>226813</v>
      </c>
      <c r="H79" s="335" t="n">
        <v>226813</v>
      </c>
      <c r="I79" s="335" t="n">
        <v>4903.004755728492</v>
      </c>
      <c r="J79" s="149" t="n">
        <v>46.26</v>
      </c>
      <c r="K79" s="336" t="inlineStr">
        <is>
          <t>ATIVO</t>
        </is>
      </c>
    </row>
    <row r="80">
      <c r="A80" s="145" t="inlineStr">
        <is>
          <t>174Bosque das Cerejeiras</t>
        </is>
      </c>
      <c r="B80" s="145" t="inlineStr">
        <is>
          <t>VYTOR MENDES ROLIM</t>
        </is>
      </c>
      <c r="C80" s="146" t="n"/>
      <c r="D80" s="146" t="n"/>
      <c r="E80" s="147" t="n">
        <v>44491</v>
      </c>
      <c r="F80" s="146" t="n">
        <v>23</v>
      </c>
      <c r="G80" s="335" t="n">
        <v>249057.75</v>
      </c>
      <c r="H80" s="335" t="n">
        <v>249057.75</v>
      </c>
      <c r="I80" s="335" t="n">
        <v>5383.868352788587</v>
      </c>
      <c r="J80" s="149" t="n">
        <v>46.26</v>
      </c>
      <c r="K80" s="336" t="inlineStr">
        <is>
          <t>ATIVO</t>
        </is>
      </c>
    </row>
    <row r="81">
      <c r="A81" s="145" t="inlineStr">
        <is>
          <t>175Bosque das Cerejeiras</t>
        </is>
      </c>
      <c r="B81" s="145" t="inlineStr">
        <is>
          <t>MARIANA LACERDA DO NASCIMENTO RIBEIRO</t>
        </is>
      </c>
      <c r="C81" s="146" t="n"/>
      <c r="D81" s="146" t="n"/>
      <c r="E81" s="147" t="n">
        <v>44059</v>
      </c>
      <c r="F81" s="146" t="n">
        <v>36</v>
      </c>
      <c r="G81" s="335" t="n">
        <v>226813.14</v>
      </c>
      <c r="H81" s="335" t="n">
        <v>226813.14</v>
      </c>
      <c r="I81" s="335" t="n">
        <v>4903.007782101168</v>
      </c>
      <c r="J81" s="149" t="n">
        <v>46.26</v>
      </c>
      <c r="K81" s="336" t="inlineStr">
        <is>
          <t>Distratado</t>
        </is>
      </c>
    </row>
    <row r="82">
      <c r="A82" s="145" t="inlineStr">
        <is>
          <t>176Bosque das Cerejeiras</t>
        </is>
      </c>
      <c r="B82" s="145" t="inlineStr">
        <is>
          <t>KLEBER POLITCHUK</t>
        </is>
      </c>
      <c r="C82" s="146" t="n"/>
      <c r="D82" s="146" t="n"/>
      <c r="E82" s="147" t="n">
        <v>44075</v>
      </c>
      <c r="F82" s="146" t="n">
        <v>31</v>
      </c>
      <c r="G82" s="335" t="n">
        <v>226813.14</v>
      </c>
      <c r="H82" s="335" t="n">
        <v>226813.14</v>
      </c>
      <c r="I82" s="335" t="n">
        <v>4903.007782101168</v>
      </c>
      <c r="J82" s="149" t="n">
        <v>46.26</v>
      </c>
      <c r="K82" s="336" t="inlineStr">
        <is>
          <t>ATIVO</t>
        </is>
      </c>
    </row>
    <row r="83">
      <c r="A83" s="145" t="inlineStr">
        <is>
          <t>177Bosque das Cerejeiras</t>
        </is>
      </c>
      <c r="B83" s="145" t="inlineStr">
        <is>
          <t>FRANCISCO KASSIO DA SILVA LIMA</t>
        </is>
      </c>
      <c r="C83" s="146" t="n"/>
      <c r="D83" s="146" t="n"/>
      <c r="E83" s="147" t="n">
        <v>44114</v>
      </c>
      <c r="F83" s="146" t="n">
        <v>33</v>
      </c>
      <c r="G83" s="335" t="n">
        <v>232878.11</v>
      </c>
      <c r="H83" s="335" t="n">
        <v>232878.11</v>
      </c>
      <c r="I83" s="335" t="n">
        <v>5138.528464254192</v>
      </c>
      <c r="J83" s="149" t="n">
        <v>45.32</v>
      </c>
      <c r="K83" s="336" t="inlineStr">
        <is>
          <t>ATIVO</t>
        </is>
      </c>
    </row>
    <row r="84">
      <c r="A84" s="145" t="inlineStr">
        <is>
          <t>183Bosque das Cerejeiras</t>
        </is>
      </c>
      <c r="B84" s="145" t="inlineStr">
        <is>
          <t>JOICE KELLY DOS SANTOS</t>
        </is>
      </c>
      <c r="C84" s="146" t="n"/>
      <c r="D84" s="146" t="n"/>
      <c r="E84" s="147" t="n">
        <v>44096</v>
      </c>
      <c r="F84" s="146" t="n">
        <v>29</v>
      </c>
      <c r="G84" s="335" t="n">
        <v>233617.53</v>
      </c>
      <c r="H84" s="335" t="n">
        <v>233617.53</v>
      </c>
      <c r="I84" s="335" t="n">
        <v>5050.097924773022</v>
      </c>
      <c r="J84" s="149" t="n">
        <v>46.26</v>
      </c>
      <c r="K84" s="336" t="inlineStr">
        <is>
          <t>ATIVO</t>
        </is>
      </c>
    </row>
    <row r="85">
      <c r="A85" s="145" t="inlineStr">
        <is>
          <t>184Bosque das Cerejeiras</t>
        </is>
      </c>
      <c r="B85" s="145" t="inlineStr">
        <is>
          <t>JOSE WESLEY OLIVEIRA SANTOS</t>
        </is>
      </c>
      <c r="C85" s="146" t="n"/>
      <c r="D85" s="146" t="n"/>
      <c r="E85" s="147" t="n">
        <v>44142</v>
      </c>
      <c r="F85" s="146" t="n">
        <v>29</v>
      </c>
      <c r="G85" s="335" t="n">
        <v>242962.23</v>
      </c>
      <c r="H85" s="335" t="n">
        <v>242962.23</v>
      </c>
      <c r="I85" s="335" t="n">
        <v>5252.101815823607</v>
      </c>
      <c r="J85" s="149" t="n">
        <v>46.26</v>
      </c>
      <c r="K85" s="336" t="inlineStr">
        <is>
          <t>ATIVO</t>
        </is>
      </c>
    </row>
    <row r="86">
      <c r="A86" s="145" t="inlineStr">
        <is>
          <t>185Bosque das Cerejeiras</t>
        </is>
      </c>
      <c r="B86" s="145" t="inlineStr">
        <is>
          <t>SOLANGE SPIRANO ROZA DA SILVA</t>
        </is>
      </c>
      <c r="C86" s="146" t="n"/>
      <c r="D86" s="146" t="n"/>
      <c r="E86" s="147" t="n">
        <v>44183</v>
      </c>
      <c r="F86" s="146" t="n">
        <v>33</v>
      </c>
      <c r="G86" s="335" t="n">
        <v>247900</v>
      </c>
      <c r="H86" s="335" t="n">
        <v>247900</v>
      </c>
      <c r="I86" s="335" t="n">
        <v>5358.841331603978</v>
      </c>
      <c r="J86" s="149" t="n">
        <v>46.26</v>
      </c>
      <c r="K86" s="336" t="inlineStr">
        <is>
          <t>Distratado</t>
        </is>
      </c>
    </row>
    <row r="87">
      <c r="A87" s="145" t="inlineStr">
        <is>
          <t>194Bosque das Cerejeiras</t>
        </is>
      </c>
      <c r="B87" s="145" t="inlineStr">
        <is>
          <t>JHEFERSON ALEF DA SILVA</t>
        </is>
      </c>
      <c r="C87" s="146" t="n"/>
      <c r="D87" s="146" t="n"/>
      <c r="E87" s="147" t="n">
        <v>44356</v>
      </c>
      <c r="F87" s="146" t="n">
        <v>25</v>
      </c>
      <c r="G87" s="335" t="n">
        <v>251104.8</v>
      </c>
      <c r="H87" s="335" t="n">
        <v>251104.8</v>
      </c>
      <c r="I87" s="335" t="n">
        <v>5428.119325551233</v>
      </c>
      <c r="J87" s="149" t="n">
        <v>46.26</v>
      </c>
      <c r="K87" s="336" t="inlineStr">
        <is>
          <t>ATIVO</t>
        </is>
      </c>
    </row>
    <row r="88">
      <c r="A88" s="145" t="inlineStr">
        <is>
          <t>195Bosque das Cerejeiras</t>
        </is>
      </c>
      <c r="B88" s="145" t="inlineStr">
        <is>
          <t>ADEMIR ALVES JUSTINO JUNIOR</t>
        </is>
      </c>
      <c r="C88" s="146" t="n"/>
      <c r="D88" s="146" t="n"/>
      <c r="E88" s="147" t="n">
        <v>44750</v>
      </c>
      <c r="F88" s="146" t="n">
        <v>19</v>
      </c>
      <c r="G88" s="335" t="n">
        <v>263660.04</v>
      </c>
      <c r="H88" s="335" t="n">
        <v>263660.04</v>
      </c>
      <c r="I88" s="335" t="n">
        <v>5699.525291828793</v>
      </c>
      <c r="J88" s="149" t="n">
        <v>46.26</v>
      </c>
      <c r="K88" s="336" t="inlineStr">
        <is>
          <t>ATIVO</t>
        </is>
      </c>
    </row>
    <row r="89">
      <c r="A89" s="145" t="inlineStr">
        <is>
          <t>198Bosque das Cerejeiras</t>
        </is>
      </c>
      <c r="B89" s="145" t="inlineStr">
        <is>
          <t xml:space="preserve">ÉDER GIL DE SOUZA </t>
        </is>
      </c>
      <c r="C89" s="146" t="n"/>
      <c r="D89" s="146" t="n"/>
      <c r="E89" s="147" t="n">
        <v>44421</v>
      </c>
      <c r="F89" s="146" t="n">
        <v>22</v>
      </c>
      <c r="G89" s="335" t="n">
        <v>247903.64</v>
      </c>
      <c r="H89" s="335" t="n">
        <v>247903.64</v>
      </c>
      <c r="I89" s="335" t="n">
        <v>5470.071491615181</v>
      </c>
      <c r="J89" s="149" t="n">
        <v>45.32</v>
      </c>
      <c r="K89" s="336" t="inlineStr">
        <is>
          <t>ATIVO</t>
        </is>
      </c>
    </row>
    <row r="90">
      <c r="A90" s="145" t="inlineStr">
        <is>
          <t>2Hortos - Jardim Anália Franco</t>
        </is>
      </c>
      <c r="B90" s="145" t="inlineStr">
        <is>
          <t>MARLENE MILAMETTO BRAVO</t>
        </is>
      </c>
      <c r="C90" s="146" t="n"/>
      <c r="D90" s="146" t="n"/>
      <c r="E90" s="147" t="n">
        <v>44074</v>
      </c>
      <c r="F90" s="146" t="n">
        <v>62</v>
      </c>
      <c r="G90" s="335" t="n">
        <v>760000</v>
      </c>
      <c r="H90" s="335" t="n">
        <v>760000</v>
      </c>
      <c r="I90" s="335" t="n">
        <v>7843.137254901961</v>
      </c>
      <c r="J90" s="149" t="n">
        <v>96.90000000000001</v>
      </c>
      <c r="K90" s="336" t="inlineStr">
        <is>
          <t>ATIVO</t>
        </is>
      </c>
    </row>
    <row r="91">
      <c r="A91" s="145" t="inlineStr">
        <is>
          <t>13Hortos - Jardim Anália Franco</t>
        </is>
      </c>
      <c r="B91" s="145" t="inlineStr">
        <is>
          <t>REGIS TADEU RAMOS DE SÁ</t>
        </is>
      </c>
      <c r="C91" s="146" t="n"/>
      <c r="D91" s="146" t="n"/>
      <c r="E91" s="147" t="n">
        <v>44396</v>
      </c>
      <c r="F91" s="146" t="n">
        <v>19</v>
      </c>
      <c r="G91" s="335" t="n">
        <v>725000</v>
      </c>
      <c r="H91" s="335" t="n">
        <v>725000</v>
      </c>
      <c r="I91" s="335" t="n">
        <v>7250</v>
      </c>
      <c r="J91" s="149" t="n">
        <v>100</v>
      </c>
      <c r="K91" s="336" t="inlineStr">
        <is>
          <t>ATIVO</t>
        </is>
      </c>
    </row>
    <row r="92">
      <c r="A92" s="145" t="inlineStr">
        <is>
          <t>14Hortos - Jardim Anália Franco</t>
        </is>
      </c>
      <c r="B92" s="145" t="inlineStr">
        <is>
          <t>ALBERTO CARLOS ZALCBERG</t>
        </is>
      </c>
      <c r="C92" s="146" t="n"/>
      <c r="D92" s="146" t="n"/>
      <c r="E92" s="147" t="n">
        <v>44371</v>
      </c>
      <c r="F92" s="146" t="n">
        <v>14</v>
      </c>
      <c r="G92" s="335" t="n">
        <v>580000</v>
      </c>
      <c r="H92" s="335" t="n">
        <v>580000</v>
      </c>
      <c r="I92" s="335" t="n">
        <v>8616.84742237409</v>
      </c>
      <c r="J92" s="149" t="n">
        <v>67.31</v>
      </c>
      <c r="K92" s="336" t="inlineStr">
        <is>
          <t>ATIVO</t>
        </is>
      </c>
    </row>
    <row r="93">
      <c r="A93" s="145" t="inlineStr">
        <is>
          <t>31Hortos - Jardim Anália Franco</t>
        </is>
      </c>
      <c r="B93" s="145" t="inlineStr">
        <is>
          <t>RONALDO GOZZO GARCIA</t>
        </is>
      </c>
      <c r="C93" s="146" t="n"/>
      <c r="D93" s="146" t="n"/>
      <c r="E93" s="147" t="n">
        <v>44518</v>
      </c>
      <c r="F93" s="146" t="n">
        <v>22</v>
      </c>
      <c r="G93" s="335" t="n">
        <v>800000</v>
      </c>
      <c r="H93" s="335" t="n">
        <v>800000</v>
      </c>
      <c r="I93" s="335" t="n">
        <v>8255.933952528379</v>
      </c>
      <c r="J93" s="149" t="n">
        <v>96.90000000000001</v>
      </c>
      <c r="K93" s="336" t="inlineStr">
        <is>
          <t>Quitado</t>
        </is>
      </c>
    </row>
    <row r="94">
      <c r="A94" s="145" t="inlineStr">
        <is>
          <t>32Hortos - Jardim Anália Franco</t>
        </is>
      </c>
      <c r="B94" s="145" t="inlineStr">
        <is>
          <t>RODRIGO DE MELLO ANTUNES</t>
        </is>
      </c>
      <c r="C94" s="146" t="n"/>
      <c r="D94" s="146" t="n"/>
      <c r="E94" s="147" t="n">
        <v>44665</v>
      </c>
      <c r="F94" s="146" t="n">
        <v>2</v>
      </c>
      <c r="G94" s="335" t="n">
        <v>800000</v>
      </c>
      <c r="H94" s="335" t="n">
        <v>800000</v>
      </c>
      <c r="I94" s="335" t="n">
        <v>8255.933952528379</v>
      </c>
      <c r="J94" s="149" t="n">
        <v>96.90000000000001</v>
      </c>
      <c r="K94" s="336" t="inlineStr">
        <is>
          <t>ATIVO</t>
        </is>
      </c>
    </row>
    <row r="95">
      <c r="A95" s="145" t="inlineStr">
        <is>
          <t>34Hortos - Jardim Anália Franco</t>
        </is>
      </c>
      <c r="B95" s="145" t="inlineStr">
        <is>
          <t>BRUNA ROCHA DAVINO</t>
        </is>
      </c>
      <c r="C95" s="146" t="n"/>
      <c r="D95" s="146" t="n"/>
      <c r="E95" s="147" t="n">
        <v>44361</v>
      </c>
      <c r="F95" s="146" t="n">
        <v>23</v>
      </c>
      <c r="G95" s="335" t="n">
        <v>600000</v>
      </c>
      <c r="H95" s="335" t="n">
        <v>600000</v>
      </c>
      <c r="I95" s="335" t="n">
        <v>8913.980092111127</v>
      </c>
      <c r="J95" s="149" t="n">
        <v>67.31</v>
      </c>
      <c r="K95" s="336" t="inlineStr">
        <is>
          <t>ATIVO</t>
        </is>
      </c>
    </row>
    <row r="96">
      <c r="A96" s="145" t="inlineStr">
        <is>
          <t>41Hortos - Jardim Anália Franco</t>
        </is>
      </c>
      <c r="B96" s="145" t="inlineStr">
        <is>
          <t>ANA PAULA ANTUNES</t>
        </is>
      </c>
      <c r="C96" s="146" t="n"/>
      <c r="D96" s="146" t="n"/>
      <c r="E96" s="147" t="n">
        <v>44088</v>
      </c>
      <c r="F96" s="146" t="n">
        <v>27</v>
      </c>
      <c r="G96" s="335" t="n">
        <v>779948.1</v>
      </c>
      <c r="H96" s="335" t="n">
        <v>779948.1</v>
      </c>
      <c r="I96" s="335" t="n">
        <v>8048.999999999999</v>
      </c>
      <c r="J96" s="149" t="n">
        <v>96.90000000000001</v>
      </c>
      <c r="K96" s="336" t="inlineStr">
        <is>
          <t>ATIVO</t>
        </is>
      </c>
    </row>
    <row r="97">
      <c r="A97" s="145" t="inlineStr">
        <is>
          <t>42Hortos - Jardim Anália Franco</t>
        </is>
      </c>
      <c r="B97" s="145" t="inlineStr">
        <is>
          <t>ALBERTO CARLOS ZALCBERG</t>
        </is>
      </c>
      <c r="C97" s="146" t="n"/>
      <c r="D97" s="146" t="n"/>
      <c r="E97" s="147" t="n">
        <v>44351</v>
      </c>
      <c r="F97" s="146" t="n">
        <v>18</v>
      </c>
      <c r="G97" s="335" t="n">
        <v>850000</v>
      </c>
      <c r="H97" s="335" t="n">
        <v>850000</v>
      </c>
      <c r="I97" s="335" t="n">
        <v>8771.929824561403</v>
      </c>
      <c r="J97" s="149" t="n">
        <v>96.90000000000001</v>
      </c>
      <c r="K97" s="336" t="inlineStr">
        <is>
          <t>ATIVO</t>
        </is>
      </c>
    </row>
    <row r="98">
      <c r="A98" s="145" t="inlineStr">
        <is>
          <t>43Hortos - Jardim Anália Franco</t>
        </is>
      </c>
      <c r="B98" s="145" t="inlineStr">
        <is>
          <t>MARIA DE FATIMA DOS SANTOS GAMA</t>
        </is>
      </c>
      <c r="C98" s="146" t="n"/>
      <c r="D98" s="146" t="n"/>
      <c r="E98" s="147" t="n">
        <v>43654</v>
      </c>
      <c r="F98" s="146" t="n">
        <v>73</v>
      </c>
      <c r="G98" s="335" t="n">
        <v>610838.6</v>
      </c>
      <c r="H98" s="335" t="n">
        <v>610838.6</v>
      </c>
      <c r="I98" s="335" t="n">
        <v>9075.00519982172</v>
      </c>
      <c r="J98" s="149" t="n">
        <v>67.31</v>
      </c>
      <c r="K98" s="336" t="inlineStr">
        <is>
          <t>ATIVO</t>
        </is>
      </c>
    </row>
    <row r="99">
      <c r="A99" s="145" t="inlineStr">
        <is>
          <t>44Hortos - Jardim Anália Franco</t>
        </is>
      </c>
      <c r="B99" s="145" t="inlineStr">
        <is>
          <t>JOÃO BATISTA RIBEIRO FAIS</t>
        </is>
      </c>
      <c r="C99" s="146" t="n"/>
      <c r="D99" s="146" t="n"/>
      <c r="E99" s="147" t="n">
        <v>44096</v>
      </c>
      <c r="F99" s="146" t="n">
        <v>24</v>
      </c>
      <c r="G99" s="335" t="n">
        <v>529561.42</v>
      </c>
      <c r="H99" s="335" t="n">
        <v>529561.42</v>
      </c>
      <c r="I99" s="335" t="n">
        <v>7867.499925716833</v>
      </c>
      <c r="J99" s="149" t="n">
        <v>67.31</v>
      </c>
      <c r="K99" s="336" t="inlineStr">
        <is>
          <t>ATIVO</t>
        </is>
      </c>
    </row>
    <row r="100">
      <c r="A100" s="145" t="inlineStr">
        <is>
          <t>52Hortos - Jardim Anália Franco</t>
        </is>
      </c>
      <c r="B100" s="145" t="inlineStr">
        <is>
          <t>TANIA APARECIDA LUIZ</t>
        </is>
      </c>
      <c r="C100" s="146" t="n"/>
      <c r="D100" s="146" t="n"/>
      <c r="E100" s="147" t="n">
        <v>44337</v>
      </c>
      <c r="F100" s="146" t="n">
        <v>3</v>
      </c>
      <c r="G100" s="335" t="n">
        <v>869968.2</v>
      </c>
      <c r="H100" s="335" t="n">
        <v>869968.2</v>
      </c>
      <c r="I100" s="335" t="n">
        <v>8977.999999999998</v>
      </c>
      <c r="J100" s="149" t="n">
        <v>96.90000000000001</v>
      </c>
      <c r="K100" s="336" t="inlineStr">
        <is>
          <t>ATIVO</t>
        </is>
      </c>
    </row>
    <row r="101">
      <c r="A101" s="145" t="inlineStr">
        <is>
          <t>54Hortos - Jardim Anália Franco</t>
        </is>
      </c>
      <c r="B101" s="145" t="inlineStr">
        <is>
          <t>SOLANGE OLIMPIO</t>
        </is>
      </c>
      <c r="C101" s="146" t="n"/>
      <c r="D101" s="146" t="n"/>
      <c r="E101" s="147" t="n">
        <v>44302</v>
      </c>
      <c r="F101" s="146" t="n">
        <v>20</v>
      </c>
      <c r="G101" s="335" t="n">
        <v>573000</v>
      </c>
      <c r="H101" s="335" t="n">
        <v>573000</v>
      </c>
      <c r="I101" s="335" t="n">
        <v>8512.850987966127</v>
      </c>
      <c r="J101" s="149" t="n">
        <v>67.31</v>
      </c>
      <c r="K101" s="336" t="inlineStr">
        <is>
          <t>ATIVO</t>
        </is>
      </c>
    </row>
    <row r="102">
      <c r="A102" s="145" t="inlineStr">
        <is>
          <t>61Hortos - Jardim Anália Franco</t>
        </is>
      </c>
      <c r="B102" s="145" t="inlineStr">
        <is>
          <t>JOSE ALBERTO ROCHA NETO</t>
        </is>
      </c>
      <c r="C102" s="146" t="n"/>
      <c r="D102" s="146" t="n"/>
      <c r="E102" s="147" t="n">
        <v>44686</v>
      </c>
      <c r="F102" s="146" t="n">
        <v>11</v>
      </c>
      <c r="G102" s="335" t="n">
        <v>800000</v>
      </c>
      <c r="H102" s="335" t="n">
        <v>800000</v>
      </c>
      <c r="I102" s="335" t="n">
        <v>8255.933952528379</v>
      </c>
      <c r="J102" s="149" t="n">
        <v>96.90000000000001</v>
      </c>
      <c r="K102" s="336" t="inlineStr">
        <is>
          <t>Quitado</t>
        </is>
      </c>
    </row>
    <row r="103">
      <c r="A103" s="145" t="inlineStr">
        <is>
          <t>63Hortos - Jardim Anália Franco</t>
        </is>
      </c>
      <c r="B103" s="145" t="inlineStr">
        <is>
          <t>RAFAEL BERTOLETE</t>
        </is>
      </c>
      <c r="C103" s="146" t="n"/>
      <c r="D103" s="146" t="n"/>
      <c r="E103" s="147" t="n">
        <v>44139</v>
      </c>
      <c r="F103" s="146" t="n">
        <v>29</v>
      </c>
      <c r="G103" s="335" t="n">
        <v>549855.39</v>
      </c>
      <c r="H103" s="335" t="n">
        <v>549855.39</v>
      </c>
      <c r="I103" s="335" t="n">
        <v>8169</v>
      </c>
      <c r="J103" s="149" t="n">
        <v>67.31</v>
      </c>
      <c r="K103" s="336" t="inlineStr">
        <is>
          <t>ATIVO</t>
        </is>
      </c>
    </row>
    <row r="104">
      <c r="A104" s="145" t="inlineStr">
        <is>
          <t>64Hortos - Jardim Anália Franco</t>
        </is>
      </c>
      <c r="B104" s="145" t="inlineStr">
        <is>
          <t>VICTOR DE SOUSA VIDAL</t>
        </is>
      </c>
      <c r="C104" s="146" t="n"/>
      <c r="D104" s="146" t="n"/>
      <c r="E104" s="147" t="n">
        <v>44086</v>
      </c>
      <c r="F104" s="146" t="n">
        <v>32</v>
      </c>
      <c r="G104" s="335" t="n">
        <v>522000</v>
      </c>
      <c r="H104" s="335" t="n">
        <v>522000</v>
      </c>
      <c r="I104" s="335" t="n">
        <v>7755.162680136681</v>
      </c>
      <c r="J104" s="149" t="n">
        <v>67.31</v>
      </c>
      <c r="K104" s="336" t="inlineStr">
        <is>
          <t>ATIVO</t>
        </is>
      </c>
    </row>
    <row r="105">
      <c r="A105" s="145" t="inlineStr">
        <is>
          <t>73Hortos - Jardim Anália Franco</t>
        </is>
      </c>
      <c r="B105" s="145" t="inlineStr">
        <is>
          <t>EDSON CLARO</t>
        </is>
      </c>
      <c r="C105" s="146" t="n"/>
      <c r="D105" s="146" t="n"/>
      <c r="E105" s="147" t="n">
        <v>44435</v>
      </c>
      <c r="F105" s="146" t="n">
        <v>30</v>
      </c>
      <c r="G105" s="335" t="n">
        <v>529998.9399999999</v>
      </c>
      <c r="H105" s="335" t="n">
        <v>529998.9399999999</v>
      </c>
      <c r="I105" s="335" t="n">
        <v>7873.999999999999</v>
      </c>
      <c r="J105" s="149" t="n">
        <v>67.31</v>
      </c>
      <c r="K105" s="336" t="inlineStr">
        <is>
          <t>ATIVO</t>
        </is>
      </c>
    </row>
    <row r="106">
      <c r="A106" s="145" t="inlineStr">
        <is>
          <t>74Hortos - Jardim Anália Franco</t>
        </is>
      </c>
      <c r="B106" s="145" t="inlineStr">
        <is>
          <t>CESAR ROBERTO RAMOS JUNIOR</t>
        </is>
      </c>
      <c r="C106" s="146" t="n"/>
      <c r="D106" s="146" t="n"/>
      <c r="E106" s="147" t="n">
        <v>44061</v>
      </c>
      <c r="F106" s="146" t="n">
        <v>30</v>
      </c>
      <c r="G106" s="335" t="n">
        <v>522000</v>
      </c>
      <c r="H106" s="335" t="n">
        <v>522000</v>
      </c>
      <c r="I106" s="335" t="n">
        <v>7755.162680136681</v>
      </c>
      <c r="J106" s="149" t="n">
        <v>67.31</v>
      </c>
      <c r="K106" s="336" t="inlineStr">
        <is>
          <t>ATIVO</t>
        </is>
      </c>
    </row>
    <row r="107">
      <c r="A107" s="145" t="inlineStr">
        <is>
          <t>81Hortos - Jardim Anália Franco</t>
        </is>
      </c>
      <c r="B107" s="145" t="inlineStr">
        <is>
          <t>JOSE GERALDO DA SILVA</t>
        </is>
      </c>
      <c r="C107" s="146" t="n"/>
      <c r="D107" s="146" t="n"/>
      <c r="E107" s="147" t="n">
        <v>43998</v>
      </c>
      <c r="F107" s="146" t="n">
        <v>2</v>
      </c>
      <c r="G107" s="335" t="n">
        <v>679172.1</v>
      </c>
      <c r="H107" s="335" t="n">
        <v>679172.1</v>
      </c>
      <c r="I107" s="335" t="n">
        <v>7008.999999999999</v>
      </c>
      <c r="J107" s="149" t="n">
        <v>96.90000000000001</v>
      </c>
      <c r="K107" s="336" t="inlineStr">
        <is>
          <t>ATIVO</t>
        </is>
      </c>
    </row>
    <row r="108">
      <c r="A108" s="145" t="inlineStr">
        <is>
          <t>82Hortos - Jardim Anália Franco</t>
        </is>
      </c>
      <c r="B108" s="145" t="inlineStr">
        <is>
          <t>MARIA APARECIDA BERTELLOTI</t>
        </is>
      </c>
      <c r="C108" s="146" t="n"/>
      <c r="D108" s="146" t="n"/>
      <c r="E108" s="147" t="n">
        <v>44727</v>
      </c>
      <c r="F108" s="146" t="n">
        <v>14</v>
      </c>
      <c r="G108" s="335" t="n">
        <v>853000</v>
      </c>
      <c r="H108" s="335" t="n">
        <v>853000</v>
      </c>
      <c r="I108" s="335" t="n">
        <v>8802.889576883385</v>
      </c>
      <c r="J108" s="149" t="n">
        <v>96.90000000000001</v>
      </c>
      <c r="K108" s="336" t="inlineStr">
        <is>
          <t>ATIVO</t>
        </is>
      </c>
    </row>
    <row r="109">
      <c r="A109" s="145" t="inlineStr">
        <is>
          <t>83Hortos - Jardim Anália Franco</t>
        </is>
      </c>
      <c r="B109" s="145" t="inlineStr">
        <is>
          <t>IZABELLA LORRAINE DOMINGUES</t>
        </is>
      </c>
      <c r="C109" s="146" t="n"/>
      <c r="D109" s="146" t="n"/>
      <c r="E109" s="147" t="n">
        <v>44312</v>
      </c>
      <c r="F109" s="146" t="n">
        <v>23</v>
      </c>
      <c r="G109" s="335" t="n">
        <v>582000</v>
      </c>
      <c r="H109" s="335" t="n">
        <v>582000</v>
      </c>
      <c r="I109" s="335" t="n">
        <v>8646.560689347794</v>
      </c>
      <c r="J109" s="149" t="n">
        <v>67.31</v>
      </c>
      <c r="K109" s="336" t="inlineStr">
        <is>
          <t>ATIVO</t>
        </is>
      </c>
    </row>
    <row r="110">
      <c r="A110" s="145" t="inlineStr">
        <is>
          <t>84Hortos - Jardim Anália Franco</t>
        </is>
      </c>
      <c r="B110" s="145" t="inlineStr">
        <is>
          <t>ANDRE FILIPE PAES</t>
        </is>
      </c>
      <c r="C110" s="146" t="n"/>
      <c r="D110" s="146" t="n"/>
      <c r="E110" s="147" t="n">
        <v>44069</v>
      </c>
      <c r="F110" s="146" t="n">
        <v>19</v>
      </c>
      <c r="G110" s="335" t="n">
        <v>569000</v>
      </c>
      <c r="H110" s="335" t="n">
        <v>569000</v>
      </c>
      <c r="I110" s="335" t="n">
        <v>8453.424454018719</v>
      </c>
      <c r="J110" s="149" t="n">
        <v>67.31</v>
      </c>
      <c r="K110" s="336" t="inlineStr">
        <is>
          <t>ATIVO</t>
        </is>
      </c>
    </row>
    <row r="111">
      <c r="A111" s="145" t="inlineStr">
        <is>
          <t>91Hortos - Jardim Anália Franco</t>
        </is>
      </c>
      <c r="B111" s="145" t="inlineStr">
        <is>
          <t>CLEITON GIUSTI MOYZES</t>
        </is>
      </c>
      <c r="C111" s="146" t="n"/>
      <c r="D111" s="146" t="n"/>
      <c r="E111" s="147" t="n">
        <v>44180</v>
      </c>
      <c r="F111" s="146" t="n">
        <v>29</v>
      </c>
      <c r="G111" s="335" t="n">
        <v>1420000</v>
      </c>
      <c r="H111" s="335" t="n">
        <v>1420000</v>
      </c>
      <c r="I111" s="335" t="n">
        <v>8591.481122942885</v>
      </c>
      <c r="J111" s="149" t="n">
        <v>165.28</v>
      </c>
      <c r="K111" s="336" t="inlineStr">
        <is>
          <t>ATIVO</t>
        </is>
      </c>
    </row>
    <row r="112">
      <c r="A112" s="145" t="inlineStr">
        <is>
          <t>92Hortos - Jardim Anália Franco</t>
        </is>
      </c>
      <c r="B112" s="145" t="inlineStr">
        <is>
          <t>MARIA APARECIDA BERTELLOTI</t>
        </is>
      </c>
      <c r="C112" s="146" t="n"/>
      <c r="D112" s="146" t="n"/>
      <c r="E112" s="147" t="n">
        <v>44727</v>
      </c>
      <c r="F112" s="146" t="n">
        <v>14</v>
      </c>
      <c r="G112" s="335" t="n">
        <v>1668000</v>
      </c>
      <c r="H112" s="335" t="n">
        <v>1668000</v>
      </c>
      <c r="I112" s="335" t="n">
        <v>10091.9651500484</v>
      </c>
      <c r="J112" s="149" t="n">
        <v>165.28</v>
      </c>
      <c r="K112" s="336" t="inlineStr">
        <is>
          <t>ATIVO</t>
        </is>
      </c>
    </row>
    <row r="113">
      <c r="A113" s="145" t="inlineStr">
        <is>
          <t>21Hortos - Jardim Anália Franco</t>
        </is>
      </c>
      <c r="B113" s="145" t="inlineStr">
        <is>
          <t>Felipe dos Santos de Paula</t>
        </is>
      </c>
      <c r="C113" s="146" t="n"/>
      <c r="D113" s="146" t="n"/>
      <c r="E113" s="147" t="n">
        <v>44857</v>
      </c>
      <c r="F113" s="146" t="n">
        <v>0</v>
      </c>
      <c r="G113" s="335" t="n">
        <v>955000</v>
      </c>
      <c r="H113" s="335" t="n">
        <v>955000</v>
      </c>
      <c r="I113" s="335" t="n">
        <v>9855.521155830753</v>
      </c>
      <c r="J113" s="149" t="n">
        <v>96.90000000000001</v>
      </c>
      <c r="K113" s="336" t="inlineStr">
        <is>
          <t>ATIVO</t>
        </is>
      </c>
    </row>
    <row r="114">
      <c r="A114" s="145" t="inlineStr">
        <is>
          <t>43Bosque das Cerejeiras</t>
        </is>
      </c>
      <c r="B114" s="145" t="inlineStr">
        <is>
          <t>DEIVIDY DE ARAUJO PRIMO</t>
        </is>
      </c>
      <c r="C114" s="146" t="n"/>
      <c r="D114" s="146" t="n"/>
      <c r="E114" s="147" t="n">
        <v>43957</v>
      </c>
      <c r="F114" s="146" t="n">
        <v>40</v>
      </c>
      <c r="G114" s="335" t="n">
        <v>197000</v>
      </c>
      <c r="H114" s="335" t="n">
        <v>197000</v>
      </c>
      <c r="I114" s="335" t="n">
        <v>4258.53869433636</v>
      </c>
      <c r="J114" s="149" t="n">
        <v>46.26</v>
      </c>
      <c r="K114" s="336" t="inlineStr">
        <is>
          <t>Distratado</t>
        </is>
      </c>
    </row>
    <row r="115">
      <c r="A115" s="145" t="inlineStr">
        <is>
          <t>63Bosque das Cerejeiras</t>
        </is>
      </c>
      <c r="B115" s="145" t="inlineStr">
        <is>
          <t>LUCAS ALEXANDRE DIAS</t>
        </is>
      </c>
      <c r="C115" s="146" t="n"/>
      <c r="D115" s="146" t="n"/>
      <c r="E115" s="147" t="n">
        <v>43994</v>
      </c>
      <c r="F115" s="146" t="n">
        <v>32</v>
      </c>
      <c r="G115" s="335" t="n">
        <v>205000</v>
      </c>
      <c r="H115" s="335" t="n">
        <v>205000</v>
      </c>
      <c r="I115" s="335" t="n">
        <v>4431.474275832253</v>
      </c>
      <c r="J115" s="149" t="n">
        <v>46.26</v>
      </c>
      <c r="K115" s="336" t="inlineStr">
        <is>
          <t>Distratado</t>
        </is>
      </c>
    </row>
    <row r="116">
      <c r="A116" s="145" t="inlineStr">
        <is>
          <t>105Bosque das Cerejeiras</t>
        </is>
      </c>
      <c r="B116" s="145" t="inlineStr">
        <is>
          <t>DANIEL GONÇALVES DA SILVA PRATES ROCHA</t>
        </is>
      </c>
      <c r="C116" s="146" t="n"/>
      <c r="D116" s="146" t="n"/>
      <c r="E116" s="147" t="n">
        <v>43999</v>
      </c>
      <c r="F116" s="146" t="n">
        <v>32</v>
      </c>
      <c r="G116" s="335" t="n">
        <v>213792</v>
      </c>
      <c r="H116" s="335" t="n">
        <v>213792</v>
      </c>
      <c r="I116" s="335" t="n">
        <v>4621.530479896239</v>
      </c>
      <c r="J116" s="149" t="n">
        <v>46.26</v>
      </c>
      <c r="K116" s="336" t="inlineStr">
        <is>
          <t>Distratado</t>
        </is>
      </c>
    </row>
    <row r="117">
      <c r="A117" s="145" t="inlineStr">
        <is>
          <t>114Bosque das Cerejeiras</t>
        </is>
      </c>
      <c r="B117" s="145" t="inlineStr">
        <is>
          <t>JAKELINE DA SILVA GONZAGA PIRES</t>
        </is>
      </c>
      <c r="C117" s="146" t="n"/>
      <c r="D117" s="146" t="n"/>
      <c r="E117" s="147" t="n">
        <v>44498</v>
      </c>
      <c r="F117" s="146" t="n">
        <v>0</v>
      </c>
      <c r="G117" s="335" t="n">
        <v>188574.25</v>
      </c>
      <c r="H117" s="335" t="n">
        <v>188574.25</v>
      </c>
      <c r="I117" s="335" t="n">
        <v>4076.399697362733</v>
      </c>
      <c r="J117" s="149" t="n">
        <v>46.26</v>
      </c>
      <c r="K117" s="336" t="inlineStr">
        <is>
          <t>Distratado</t>
        </is>
      </c>
    </row>
    <row r="118">
      <c r="A118" s="145" t="inlineStr">
        <is>
          <t>23Bosque das Cerejeiras</t>
        </is>
      </c>
      <c r="B118" s="145" t="inlineStr">
        <is>
          <t>FABYANNE LARIZA CALAZANS VAZ NUNES</t>
        </is>
      </c>
      <c r="C118" s="146" t="n"/>
      <c r="D118" s="146" t="n"/>
      <c r="E118" s="147" t="n">
        <v>44008</v>
      </c>
      <c r="F118" s="146" t="n">
        <v>33</v>
      </c>
      <c r="G118" s="335" t="n">
        <v>172179.65</v>
      </c>
      <c r="H118" s="335" t="n">
        <v>172179.65</v>
      </c>
      <c r="I118" s="335" t="n">
        <v>3721.998486813662</v>
      </c>
      <c r="J118" s="149" t="n">
        <v>46.26</v>
      </c>
      <c r="K118" s="336" t="inlineStr">
        <is>
          <t>Distratado</t>
        </is>
      </c>
    </row>
    <row r="119">
      <c r="A119" s="145" t="inlineStr">
        <is>
          <t>41Bosque das Cerejeiras</t>
        </is>
      </c>
      <c r="B119" s="145" t="inlineStr">
        <is>
          <t>PAULA RIBEIRO DOS SANTOS</t>
        </is>
      </c>
      <c r="C119" s="146" t="n"/>
      <c r="D119" s="146" t="n"/>
      <c r="E119" s="147" t="n">
        <v>44526</v>
      </c>
      <c r="F119" s="146" t="n">
        <v>3</v>
      </c>
      <c r="G119" s="335" t="n">
        <v>139000</v>
      </c>
      <c r="H119" s="335" t="n">
        <v>139000</v>
      </c>
      <c r="I119" s="335" t="n">
        <v>3004.755728491137</v>
      </c>
      <c r="J119" s="149" t="n">
        <v>46.26</v>
      </c>
      <c r="K119" s="336" t="inlineStr">
        <is>
          <t>Quitado</t>
        </is>
      </c>
    </row>
    <row r="120">
      <c r="A120" s="145" t="inlineStr">
        <is>
          <t>98Bosque das Cerejeiras</t>
        </is>
      </c>
      <c r="B120" s="145" t="inlineStr">
        <is>
          <t>BSLC COMERCIO E LOCAÇÃO DE EQUIPAMENTOS LTDA -ME</t>
        </is>
      </c>
      <c r="C120" s="146" t="n"/>
      <c r="D120" s="146" t="n"/>
      <c r="E120" s="147" t="n">
        <v>44775</v>
      </c>
      <c r="F120" s="146" t="n">
        <v>2</v>
      </c>
      <c r="G120" s="335" t="n">
        <v>154985.6</v>
      </c>
      <c r="H120" s="335" t="n">
        <v>154985.6</v>
      </c>
      <c r="I120" s="335" t="n">
        <v>3419.805825242719</v>
      </c>
      <c r="J120" s="149" t="n">
        <v>45.32</v>
      </c>
      <c r="K120" s="336" t="inlineStr">
        <is>
          <t>Quitado</t>
        </is>
      </c>
    </row>
    <row r="121">
      <c r="A121" s="145" t="inlineStr">
        <is>
          <t>142Bosque das Cerejeiras</t>
        </is>
      </c>
      <c r="B121" s="145" t="inlineStr">
        <is>
          <t>MARCIA BATISTA DE CARVALHO</t>
        </is>
      </c>
      <c r="C121" s="146" t="n"/>
      <c r="D121" s="146" t="n"/>
      <c r="E121" s="147" t="n">
        <v>44156</v>
      </c>
      <c r="F121" s="146" t="n">
        <v>34</v>
      </c>
      <c r="G121" s="335" t="n">
        <v>239954.13</v>
      </c>
      <c r="H121" s="335" t="n">
        <v>239954.13</v>
      </c>
      <c r="I121" s="335" t="n">
        <v>5294.66306266549</v>
      </c>
      <c r="J121" s="149" t="n">
        <v>45.32</v>
      </c>
      <c r="K121" s="336" t="inlineStr">
        <is>
          <t>Quitado</t>
        </is>
      </c>
    </row>
    <row r="122">
      <c r="A122" s="145" t="inlineStr">
        <is>
          <t>187Bosque das Cerejeiras</t>
        </is>
      </c>
      <c r="B122" s="145" t="inlineStr">
        <is>
          <t>IVANI DA SILVA</t>
        </is>
      </c>
      <c r="C122" s="146" t="n"/>
      <c r="D122" s="146" t="n"/>
      <c r="E122" s="147" t="n">
        <v>44326</v>
      </c>
      <c r="F122" s="146" t="n">
        <v>13</v>
      </c>
      <c r="G122" s="335" t="n">
        <v>185927.4</v>
      </c>
      <c r="H122" s="335" t="n">
        <v>185927.4</v>
      </c>
      <c r="I122" s="335" t="n">
        <v>4102.546337157987</v>
      </c>
      <c r="J122" s="149" t="n">
        <v>45.32</v>
      </c>
      <c r="K122" s="336" t="inlineStr">
        <is>
          <t>Quitado</t>
        </is>
      </c>
    </row>
    <row r="123">
      <c r="A123" s="145" t="inlineStr">
        <is>
          <t>188Bosque das Cerejeiras</t>
        </is>
      </c>
      <c r="B123" s="145" t="inlineStr">
        <is>
          <t>IVANI DA SILVA</t>
        </is>
      </c>
      <c r="C123" s="146" t="n"/>
      <c r="D123" s="146" t="n"/>
      <c r="E123" s="147" t="n">
        <v>44326</v>
      </c>
      <c r="F123" s="146" t="n">
        <v>13</v>
      </c>
      <c r="G123" s="335" t="n">
        <v>185927.4</v>
      </c>
      <c r="H123" s="335" t="n">
        <v>185927.4</v>
      </c>
      <c r="I123" s="335" t="n">
        <v>4102.546337157987</v>
      </c>
      <c r="J123" s="149" t="n">
        <v>45.32</v>
      </c>
      <c r="K123" s="336" t="inlineStr">
        <is>
          <t>Quitado</t>
        </is>
      </c>
    </row>
    <row r="124">
      <c r="A124" s="145" t="inlineStr">
        <is>
          <t>193Bosque das Cerejeiras</t>
        </is>
      </c>
      <c r="B124" s="145" t="inlineStr">
        <is>
          <t>MARCELO DE CASTRO POCHINI</t>
        </is>
      </c>
      <c r="C124" s="146" t="n"/>
      <c r="D124" s="146" t="n"/>
      <c r="E124" s="147" t="n">
        <v>44510</v>
      </c>
      <c r="F124" s="146" t="n">
        <v>1</v>
      </c>
      <c r="G124" s="335" t="n">
        <v>208900</v>
      </c>
      <c r="H124" s="335" t="n">
        <v>208900</v>
      </c>
      <c r="I124" s="335" t="n">
        <v>4515.7803718115</v>
      </c>
      <c r="J124" s="149" t="n">
        <v>46.26</v>
      </c>
      <c r="K124" s="336" t="inlineStr">
        <is>
          <t>Quitado</t>
        </is>
      </c>
    </row>
    <row r="125">
      <c r="A125" s="145" t="inlineStr">
        <is>
          <t>12Hortos - Jardim Anália Franco</t>
        </is>
      </c>
      <c r="B125" s="145" t="inlineStr">
        <is>
          <t>MAITI SALLA SAMPAIO ALVES</t>
        </is>
      </c>
      <c r="C125" s="146" t="n"/>
      <c r="D125" s="146" t="n"/>
      <c r="E125" s="147" t="n">
        <v>0</v>
      </c>
      <c r="F125" s="146" t="n">
        <v>2</v>
      </c>
      <c r="G125" s="335" t="n">
        <v>699900</v>
      </c>
      <c r="H125" s="335" t="n">
        <v>699900</v>
      </c>
      <c r="I125" s="335" t="n">
        <v>7222.910216718265</v>
      </c>
      <c r="J125" s="149" t="n">
        <v>96.90000000000001</v>
      </c>
      <c r="K125" s="336" t="inlineStr">
        <is>
          <t>Quitado</t>
        </is>
      </c>
    </row>
    <row r="126">
      <c r="A126" s="145" t="inlineStr">
        <is>
          <t>22Hortos - Jardim Anália Franco</t>
        </is>
      </c>
      <c r="B126" s="145" t="inlineStr">
        <is>
          <t xml:space="preserve">ADRIANO KUMMEL TRIA FERREIRA </t>
        </is>
      </c>
      <c r="C126" s="146" t="n"/>
      <c r="D126" s="146" t="n"/>
      <c r="E126" s="147" t="n">
        <v>0</v>
      </c>
      <c r="F126" s="146" t="n">
        <v>20</v>
      </c>
      <c r="G126" s="335" t="n">
        <v>599000</v>
      </c>
      <c r="H126" s="335" t="n">
        <v>599000</v>
      </c>
      <c r="I126" s="335" t="n">
        <v>6181.630546955624</v>
      </c>
      <c r="J126" s="149" t="n">
        <v>96.90000000000001</v>
      </c>
      <c r="K126" s="336" t="inlineStr">
        <is>
          <t>Quitado</t>
        </is>
      </c>
    </row>
    <row r="127">
      <c r="A127" s="145" t="inlineStr">
        <is>
          <t>24Hortos - Jardim Anália Franco</t>
        </is>
      </c>
      <c r="B127" s="145" t="inlineStr">
        <is>
          <t>DOUGLAS DE OLIVEIRA DUQUE JUNIOR</t>
        </is>
      </c>
      <c r="C127" s="146" t="n"/>
      <c r="D127" s="146" t="n"/>
      <c r="E127" s="147" t="n">
        <v>0</v>
      </c>
      <c r="F127" s="146" t="n">
        <v>3</v>
      </c>
      <c r="G127" s="335" t="n">
        <v>539031</v>
      </c>
      <c r="H127" s="335" t="n">
        <v>539031</v>
      </c>
      <c r="I127" s="335" t="n">
        <v>8008.186005051255</v>
      </c>
      <c r="J127" s="149" t="n">
        <v>67.31</v>
      </c>
      <c r="K127" s="336" t="inlineStr">
        <is>
          <t>Quitado</t>
        </is>
      </c>
    </row>
    <row r="128">
      <c r="A128" s="145" t="inlineStr">
        <is>
          <t>51Hortos - Jardim Anália Franco</t>
        </is>
      </c>
      <c r="B128" s="145" t="inlineStr">
        <is>
          <t>CARLOS ALBERTO DE FRANÇA</t>
        </is>
      </c>
      <c r="C128" s="146" t="n"/>
      <c r="D128" s="146" t="n"/>
      <c r="E128" s="147" t="n">
        <v>44107</v>
      </c>
      <c r="F128" s="146" t="n">
        <v>24</v>
      </c>
      <c r="G128" s="335" t="n">
        <v>750248.25</v>
      </c>
      <c r="H128" s="335" t="n">
        <v>750248.25</v>
      </c>
      <c r="I128" s="335" t="n">
        <v>7742.5</v>
      </c>
      <c r="J128" s="149" t="n">
        <v>96.90000000000001</v>
      </c>
      <c r="K128" s="336" t="inlineStr">
        <is>
          <t>Quitado</t>
        </is>
      </c>
    </row>
    <row r="129">
      <c r="A129" s="145" t="inlineStr">
        <is>
          <t>72Hortos - Jardim Anália Franco</t>
        </is>
      </c>
      <c r="B129" s="145" t="inlineStr">
        <is>
          <t>RICARDO LOSCO</t>
        </is>
      </c>
      <c r="C129" s="146" t="n"/>
      <c r="D129" s="146" t="n"/>
      <c r="E129" s="147" t="n">
        <v>0</v>
      </c>
      <c r="F129" s="146" t="n">
        <v>18</v>
      </c>
      <c r="G129" s="335" t="n">
        <v>707500</v>
      </c>
      <c r="H129" s="335" t="n">
        <v>707500</v>
      </c>
      <c r="I129" s="335" t="n">
        <v>7301.341589267286</v>
      </c>
      <c r="J129" s="149" t="n">
        <v>96.90000000000001</v>
      </c>
      <c r="K129" s="336" t="inlineStr">
        <is>
          <t>Quitado</t>
        </is>
      </c>
    </row>
    <row r="130">
      <c r="A130" s="145" t="inlineStr">
        <is>
          <t>12Bosque das Cerejeiras</t>
        </is>
      </c>
      <c r="B130" s="145" t="inlineStr">
        <is>
          <t>PAULO CESAR DA SILVA NUNES</t>
        </is>
      </c>
      <c r="C130" s="146" t="n"/>
      <c r="D130" s="146" t="n"/>
      <c r="E130" s="147" t="n">
        <v>43857</v>
      </c>
      <c r="F130" s="146" t="n">
        <v>0</v>
      </c>
      <c r="G130" s="335" t="n">
        <v>120000</v>
      </c>
      <c r="H130" s="335" t="n">
        <v>120000</v>
      </c>
      <c r="I130" s="335" t="n">
        <v>2647.83759929391</v>
      </c>
      <c r="J130" s="149" t="n">
        <v>45.32</v>
      </c>
      <c r="K130" s="336" t="inlineStr">
        <is>
          <t>Quitado</t>
        </is>
      </c>
    </row>
    <row r="131">
      <c r="A131" s="145" t="inlineStr">
        <is>
          <t>18Bosque das Cerejeiras</t>
        </is>
      </c>
      <c r="B131" s="145" t="inlineStr">
        <is>
          <t>PAULO CESAR DA SILVA NUNES</t>
        </is>
      </c>
      <c r="C131" s="146" t="n"/>
      <c r="D131" s="146" t="n"/>
      <c r="E131" s="147" t="n">
        <v>43857</v>
      </c>
      <c r="F131" s="146" t="n">
        <v>0</v>
      </c>
      <c r="G131" s="335" t="n">
        <v>120000</v>
      </c>
      <c r="H131" s="335" t="n">
        <v>120000</v>
      </c>
      <c r="I131" s="335" t="n">
        <v>2647.83759929391</v>
      </c>
      <c r="J131" s="149" t="n">
        <v>45.32</v>
      </c>
      <c r="K131" s="336" t="inlineStr">
        <is>
          <t>Quitado</t>
        </is>
      </c>
    </row>
    <row r="132">
      <c r="A132" s="145" t="inlineStr">
        <is>
          <t>28Bosque das Cerejeiras</t>
        </is>
      </c>
      <c r="B132" s="145" t="inlineStr">
        <is>
          <t>TARCISIO DE OLIVEIRA CANDIDO</t>
        </is>
      </c>
      <c r="C132" s="146" t="n"/>
      <c r="D132" s="146" t="n"/>
      <c r="E132" s="147" t="n">
        <v>44057</v>
      </c>
      <c r="F132" s="146" t="n">
        <v>0</v>
      </c>
      <c r="G132" s="335" t="n">
        <v>155182</v>
      </c>
      <c r="H132" s="335" t="n">
        <v>155182</v>
      </c>
      <c r="I132" s="335" t="n">
        <v>3424.139452780229</v>
      </c>
      <c r="J132" s="149" t="n">
        <v>45.32</v>
      </c>
      <c r="K132" s="336" t="inlineStr">
        <is>
          <t>Quitado</t>
        </is>
      </c>
    </row>
    <row r="133">
      <c r="A133" s="145" t="inlineStr">
        <is>
          <t>45Bosque das Cerejeiras</t>
        </is>
      </c>
      <c r="B133" s="145" t="inlineStr">
        <is>
          <t>FABIO BRANDÃO DE PAULA PEREIRA</t>
        </is>
      </c>
      <c r="C133" s="146" t="n"/>
      <c r="D133" s="146" t="n"/>
      <c r="E133" s="147" t="n">
        <v>43872</v>
      </c>
      <c r="F133" s="146" t="n">
        <v>0</v>
      </c>
      <c r="G133" s="335" t="n">
        <v>140000</v>
      </c>
      <c r="H133" s="335" t="n">
        <v>140000</v>
      </c>
      <c r="I133" s="335" t="n">
        <v>3026.372676178124</v>
      </c>
      <c r="J133" s="149" t="n">
        <v>46.26</v>
      </c>
      <c r="K133" s="336" t="inlineStr">
        <is>
          <t>Quitado</t>
        </is>
      </c>
    </row>
    <row r="134">
      <c r="A134" s="145" t="inlineStr">
        <is>
          <t>47Bosque das Cerejeiras</t>
        </is>
      </c>
      <c r="B134" s="145" t="inlineStr">
        <is>
          <t>LUIZ EDUARDO DE MELO</t>
        </is>
      </c>
      <c r="C134" s="146" t="n"/>
      <c r="D134" s="146" t="n"/>
      <c r="E134" s="147" t="n">
        <v>44400</v>
      </c>
      <c r="F134" s="146" t="n">
        <v>0</v>
      </c>
      <c r="G134" s="335" t="n">
        <v>130000</v>
      </c>
      <c r="H134" s="335" t="n">
        <v>130000</v>
      </c>
      <c r="I134" s="335" t="n">
        <v>2810.203199308258</v>
      </c>
      <c r="J134" s="149" t="n">
        <v>46.26</v>
      </c>
      <c r="K134" s="336" t="inlineStr">
        <is>
          <t>Quitado</t>
        </is>
      </c>
    </row>
    <row r="135">
      <c r="A135" s="145" t="inlineStr">
        <is>
          <t>61Bosque das Cerejeiras</t>
        </is>
      </c>
      <c r="B135" s="145" t="inlineStr">
        <is>
          <t>DARIO RODRIGUES DE CARVALHO</t>
        </is>
      </c>
      <c r="C135" s="146" t="n"/>
      <c r="D135" s="146" t="n"/>
      <c r="E135" s="147" t="n">
        <v>44007</v>
      </c>
      <c r="F135" s="146" t="n">
        <v>0</v>
      </c>
      <c r="G135" s="335" t="n">
        <v>160000</v>
      </c>
      <c r="H135" s="335" t="n">
        <v>160000</v>
      </c>
      <c r="I135" s="335" t="n">
        <v>3458.711629917856</v>
      </c>
      <c r="J135" s="149" t="n">
        <v>46.26</v>
      </c>
      <c r="K135" s="336" t="inlineStr">
        <is>
          <t>Quitado</t>
        </is>
      </c>
    </row>
    <row r="136">
      <c r="A136" s="145" t="inlineStr">
        <is>
          <t>74Bosque das Cerejeiras</t>
        </is>
      </c>
      <c r="B136" s="145" t="inlineStr">
        <is>
          <t>IVANI DA SILVA</t>
        </is>
      </c>
      <c r="C136" s="146" t="n"/>
      <c r="D136" s="146" t="n"/>
      <c r="E136" s="147" t="n">
        <v>44750</v>
      </c>
      <c r="F136" s="146" t="n">
        <v>0</v>
      </c>
      <c r="G136" s="335" t="n">
        <v>180000</v>
      </c>
      <c r="H136" s="335" t="n">
        <v>180000</v>
      </c>
      <c r="I136" s="335" t="n">
        <v>3891.050583657588</v>
      </c>
      <c r="J136" s="149" t="n">
        <v>46.26</v>
      </c>
      <c r="K136" s="336" t="inlineStr">
        <is>
          <t>Quitado</t>
        </is>
      </c>
    </row>
    <row r="137">
      <c r="A137" s="145" t="inlineStr">
        <is>
          <t>78Bosque das Cerejeiras</t>
        </is>
      </c>
      <c r="B137" s="145" t="inlineStr">
        <is>
          <t>MATHEUS ESPIRITO SANTO</t>
        </is>
      </c>
      <c r="C137" s="146" t="n"/>
      <c r="D137" s="146" t="n"/>
      <c r="E137" s="147" t="n">
        <v>44351</v>
      </c>
      <c r="F137" s="146" t="n">
        <v>0</v>
      </c>
      <c r="G137" s="335" t="n">
        <v>135700</v>
      </c>
      <c r="H137" s="335" t="n">
        <v>135700</v>
      </c>
      <c r="I137" s="335" t="n">
        <v>2994.263018534863</v>
      </c>
      <c r="J137" s="149" t="n">
        <v>45.32</v>
      </c>
      <c r="K137" s="336" t="inlineStr">
        <is>
          <t>Quitado</t>
        </is>
      </c>
    </row>
    <row r="138">
      <c r="A138" s="145" t="inlineStr">
        <is>
          <t>82Bosque das Cerejeiras</t>
        </is>
      </c>
      <c r="B138" s="145" t="inlineStr">
        <is>
          <t>JOSÉ CARLOS DA SILVA</t>
        </is>
      </c>
      <c r="C138" s="146" t="n"/>
      <c r="D138" s="146" t="n"/>
      <c r="E138" s="147" t="n">
        <v>44040</v>
      </c>
      <c r="F138" s="146" t="n">
        <v>0</v>
      </c>
      <c r="G138" s="335" t="n">
        <v>159000</v>
      </c>
      <c r="H138" s="335" t="n">
        <v>159000</v>
      </c>
      <c r="I138" s="335" t="n">
        <v>3508.384819064431</v>
      </c>
      <c r="J138" s="149" t="n">
        <v>45.32</v>
      </c>
      <c r="K138" s="336" t="inlineStr">
        <is>
          <t>Quitado</t>
        </is>
      </c>
    </row>
    <row r="139">
      <c r="A139" s="145" t="inlineStr">
        <is>
          <t>93Bosque das Cerejeiras</t>
        </is>
      </c>
      <c r="B139" s="145" t="inlineStr">
        <is>
          <t>RICARDO LOPES PEREIRA</t>
        </is>
      </c>
      <c r="C139" s="146" t="n"/>
      <c r="D139" s="146" t="n"/>
      <c r="E139" s="147" t="n">
        <v>44486</v>
      </c>
      <c r="F139" s="146" t="n">
        <v>0</v>
      </c>
      <c r="G139" s="335" t="n">
        <v>144317</v>
      </c>
      <c r="H139" s="335" t="n">
        <v>144317</v>
      </c>
      <c r="I139" s="335" t="n">
        <v>3184.399823477494</v>
      </c>
      <c r="J139" s="149" t="n">
        <v>45.32</v>
      </c>
      <c r="K139" s="336" t="inlineStr">
        <is>
          <t>Quitado</t>
        </is>
      </c>
    </row>
    <row r="140">
      <c r="A140" s="145" t="inlineStr">
        <is>
          <t>95Bosque das Cerejeiras</t>
        </is>
      </c>
      <c r="B140" s="145" t="inlineStr">
        <is>
          <t>CARLOS EDUARDO GIL</t>
        </is>
      </c>
      <c r="C140" s="146" t="n"/>
      <c r="D140" s="146" t="n"/>
      <c r="E140" s="147" t="n">
        <v>43881</v>
      </c>
      <c r="F140" s="146" t="n">
        <v>0</v>
      </c>
      <c r="G140" s="335" t="n">
        <v>143000</v>
      </c>
      <c r="H140" s="335" t="n">
        <v>143000</v>
      </c>
      <c r="I140" s="335" t="n">
        <v>3155.339805825243</v>
      </c>
      <c r="J140" s="149" t="n">
        <v>45.32</v>
      </c>
      <c r="K140" s="336" t="inlineStr">
        <is>
          <t>Quitado</t>
        </is>
      </c>
    </row>
    <row r="141">
      <c r="A141" s="145" t="inlineStr">
        <is>
          <t>104Bosque das Cerejeiras</t>
        </is>
      </c>
      <c r="B141" s="145" t="inlineStr">
        <is>
          <t>JEAN PORTILHO DOS SANTOS</t>
        </is>
      </c>
      <c r="C141" s="146" t="n"/>
      <c r="D141" s="146" t="n"/>
      <c r="E141" s="147" t="n">
        <v>44358</v>
      </c>
      <c r="F141" s="146" t="n">
        <v>0</v>
      </c>
      <c r="G141" s="335" t="n">
        <v>145000</v>
      </c>
      <c r="H141" s="335" t="n">
        <v>145000</v>
      </c>
      <c r="I141" s="335" t="n">
        <v>3134.457414613057</v>
      </c>
      <c r="J141" s="149" t="n">
        <v>46.26</v>
      </c>
      <c r="K141" s="336" t="inlineStr">
        <is>
          <t>Quitado</t>
        </is>
      </c>
    </row>
    <row r="142">
      <c r="A142" s="145" t="inlineStr">
        <is>
          <t>108Bosque das Cerejeiras</t>
        </is>
      </c>
      <c r="B142" s="145" t="inlineStr">
        <is>
          <t>JEAN PORTILHO DOS SANTOS</t>
        </is>
      </c>
      <c r="C142" s="146" t="n"/>
      <c r="D142" s="146" t="n"/>
      <c r="E142" s="147" t="n">
        <v>44358</v>
      </c>
      <c r="F142" s="146" t="n">
        <v>0</v>
      </c>
      <c r="G142" s="335" t="n">
        <v>145000</v>
      </c>
      <c r="H142" s="335" t="n">
        <v>145000</v>
      </c>
      <c r="I142" s="335" t="n">
        <v>3199.470432480141</v>
      </c>
      <c r="J142" s="149" t="n">
        <v>45.32</v>
      </c>
      <c r="K142" s="336" t="inlineStr">
        <is>
          <t>Quitado</t>
        </is>
      </c>
    </row>
    <row r="143">
      <c r="A143" s="145" t="inlineStr">
        <is>
          <t>118Bosque das Cerejeiras</t>
        </is>
      </c>
      <c r="B143" s="145" t="inlineStr">
        <is>
          <t>JEAN PORTILHO DOS SANTOS</t>
        </is>
      </c>
      <c r="C143" s="146" t="n"/>
      <c r="D143" s="146" t="n"/>
      <c r="E143" s="147" t="n">
        <v>44358</v>
      </c>
      <c r="F143" s="146" t="n">
        <v>0</v>
      </c>
      <c r="G143" s="335" t="n">
        <v>145000</v>
      </c>
      <c r="H143" s="335" t="n">
        <v>145000</v>
      </c>
      <c r="I143" s="335" t="n">
        <v>3199.470432480141</v>
      </c>
      <c r="J143" s="149" t="n">
        <v>45.32</v>
      </c>
      <c r="K143" s="336" t="inlineStr">
        <is>
          <t>Quitado</t>
        </is>
      </c>
    </row>
    <row r="144">
      <c r="A144" s="145" t="inlineStr">
        <is>
          <t>127Bosque das Cerejeiras</t>
        </is>
      </c>
      <c r="B144" s="145" t="inlineStr">
        <is>
          <t>JEAN PORTILHO DOS SANTOS</t>
        </is>
      </c>
      <c r="C144" s="146" t="n"/>
      <c r="D144" s="146" t="n"/>
      <c r="E144" s="147" t="n">
        <v>44386</v>
      </c>
      <c r="F144" s="146" t="n">
        <v>0</v>
      </c>
      <c r="G144" s="335" t="n">
        <v>145000</v>
      </c>
      <c r="H144" s="335" t="n">
        <v>145000</v>
      </c>
      <c r="I144" s="335" t="n">
        <v>3199.470432480141</v>
      </c>
      <c r="J144" s="149" t="n">
        <v>45.32</v>
      </c>
      <c r="K144" s="336" t="inlineStr">
        <is>
          <t>Quitado</t>
        </is>
      </c>
    </row>
    <row r="145">
      <c r="A145" s="145" t="inlineStr">
        <is>
          <t>144Bosque das Cerejeiras</t>
        </is>
      </c>
      <c r="B145" s="145" t="inlineStr">
        <is>
          <t>MAICON DOUGLAS DE SOUZA RIBEIRO ROCHA</t>
        </is>
      </c>
      <c r="C145" s="146" t="n"/>
      <c r="D145" s="146" t="n"/>
      <c r="E145" s="147" t="n">
        <v>44771</v>
      </c>
      <c r="F145" s="146" t="n">
        <v>0</v>
      </c>
      <c r="G145" s="335" t="n">
        <v>204164</v>
      </c>
      <c r="H145" s="335" t="n">
        <v>204164</v>
      </c>
      <c r="I145" s="335" t="n">
        <v>4413.402507565932</v>
      </c>
      <c r="J145" s="149" t="n">
        <v>46.26</v>
      </c>
      <c r="K145" s="336" t="inlineStr">
        <is>
          <t>Quitado</t>
        </is>
      </c>
    </row>
    <row r="146">
      <c r="A146" s="145" t="inlineStr">
        <is>
          <t>147Bosque das Cerejeiras</t>
        </is>
      </c>
      <c r="B146" s="145" t="inlineStr">
        <is>
          <t>RENATA TEIXEIRA DE OLIVEIRA</t>
        </is>
      </c>
      <c r="C146" s="146" t="n"/>
      <c r="D146" s="146" t="n"/>
      <c r="E146" s="147" t="n">
        <v>44326</v>
      </c>
      <c r="F146" s="146" t="n">
        <v>0</v>
      </c>
      <c r="G146" s="335" t="n">
        <v>179965.59</v>
      </c>
      <c r="H146" s="335" t="n">
        <v>179965.59</v>
      </c>
      <c r="I146" s="335" t="n">
        <v>3970.997131509268</v>
      </c>
      <c r="J146" s="149" t="n">
        <v>45.32</v>
      </c>
      <c r="K146" s="336" t="inlineStr">
        <is>
          <t>Quitado</t>
        </is>
      </c>
    </row>
    <row r="147">
      <c r="A147" s="145" t="inlineStr">
        <is>
          <t>158Bosque das Cerejeiras</t>
        </is>
      </c>
      <c r="B147" s="145" t="inlineStr">
        <is>
          <t>RENATA TEIXEIRA DE OLIVEIRA</t>
        </is>
      </c>
      <c r="C147" s="146" t="n"/>
      <c r="D147" s="146" t="n"/>
      <c r="E147" s="147" t="n">
        <v>44326</v>
      </c>
      <c r="F147" s="146" t="n">
        <v>0</v>
      </c>
      <c r="G147" s="335" t="n">
        <v>184411.68</v>
      </c>
      <c r="H147" s="335" t="n">
        <v>184411.68</v>
      </c>
      <c r="I147" s="335" t="n">
        <v>4069.101500441306</v>
      </c>
      <c r="J147" s="149" t="n">
        <v>45.32</v>
      </c>
      <c r="K147" s="336" t="inlineStr">
        <is>
          <t>Quitado</t>
        </is>
      </c>
    </row>
    <row r="148">
      <c r="A148" s="145" t="inlineStr">
        <is>
          <t>161Bosque das Cerejeiras</t>
        </is>
      </c>
      <c r="B148" s="145" t="inlineStr">
        <is>
          <t xml:space="preserve">VANESSA DAVID </t>
        </is>
      </c>
      <c r="C148" s="146" t="n"/>
      <c r="D148" s="146" t="n"/>
      <c r="E148" s="147" t="n">
        <v>44538</v>
      </c>
      <c r="F148" s="146" t="n">
        <v>0</v>
      </c>
      <c r="G148" s="335" t="n">
        <v>210000</v>
      </c>
      <c r="H148" s="335" t="n">
        <v>210000</v>
      </c>
      <c r="I148" s="335" t="n">
        <v>4633.715798764342</v>
      </c>
      <c r="J148" s="149" t="n">
        <v>45.32</v>
      </c>
      <c r="K148" s="336" t="inlineStr">
        <is>
          <t>Quitado</t>
        </is>
      </c>
    </row>
    <row r="149">
      <c r="A149" s="145" t="inlineStr">
        <is>
          <t>167Bosque das Cerejeiras</t>
        </is>
      </c>
      <c r="B149" s="145" t="inlineStr">
        <is>
          <t>JOSIAS GONÇALVES DE SOUZA</t>
        </is>
      </c>
      <c r="C149" s="146" t="n"/>
      <c r="D149" s="146" t="n"/>
      <c r="E149" s="147" t="n">
        <v>44185</v>
      </c>
      <c r="F149" s="146" t="n">
        <v>0</v>
      </c>
      <c r="G149" s="335" t="n">
        <v>200000</v>
      </c>
      <c r="H149" s="335" t="n">
        <v>200000</v>
      </c>
      <c r="I149" s="335" t="n">
        <v>4413.06266548985</v>
      </c>
      <c r="J149" s="149" t="n">
        <v>45.32</v>
      </c>
      <c r="K149" s="336" t="inlineStr">
        <is>
          <t>Quitado</t>
        </is>
      </c>
    </row>
    <row r="150">
      <c r="A150" s="145" t="inlineStr">
        <is>
          <t>178Bosque das Cerejeiras</t>
        </is>
      </c>
      <c r="B150" s="145" t="inlineStr">
        <is>
          <t>LEONARDO HENRIQUE DA ROCHA SOUSA</t>
        </is>
      </c>
      <c r="C150" s="146" t="n"/>
      <c r="D150" s="146" t="n"/>
      <c r="E150" s="147" t="n">
        <v>44277</v>
      </c>
      <c r="F150" s="146" t="n">
        <v>0</v>
      </c>
      <c r="G150" s="335" t="n">
        <v>175235.23</v>
      </c>
      <c r="H150" s="335" t="n">
        <v>175235.23</v>
      </c>
      <c r="I150" s="335" t="n">
        <v>3866.620255957635</v>
      </c>
      <c r="J150" s="149" t="n">
        <v>45.32</v>
      </c>
      <c r="K150" s="336" t="inlineStr">
        <is>
          <t>Quitado</t>
        </is>
      </c>
    </row>
    <row r="151">
      <c r="A151" s="145" t="inlineStr">
        <is>
          <t>181Bosque das Cerejeiras</t>
        </is>
      </c>
      <c r="B151" s="145" t="inlineStr">
        <is>
          <t>EDUARDO AUGUSTO DE SOUZA TIMOSSI</t>
        </is>
      </c>
      <c r="C151" s="146" t="n"/>
      <c r="D151" s="146" t="n"/>
      <c r="E151" s="147" t="n">
        <v>44257</v>
      </c>
      <c r="F151" s="146" t="n">
        <v>0</v>
      </c>
      <c r="G151" s="335" t="n">
        <v>136346</v>
      </c>
      <c r="H151" s="335" t="n">
        <v>136346</v>
      </c>
      <c r="I151" s="335" t="n">
        <v>3008.517210944395</v>
      </c>
      <c r="J151" s="149" t="n">
        <v>45.32</v>
      </c>
      <c r="K151" s="336" t="inlineStr">
        <is>
          <t>Quitado</t>
        </is>
      </c>
    </row>
    <row r="152">
      <c r="A152" s="145" t="inlineStr">
        <is>
          <t>182Bosque das Cerejeiras</t>
        </is>
      </c>
      <c r="B152" s="145" t="inlineStr">
        <is>
          <t xml:space="preserve">ALEX SEINO GRANJA </t>
        </is>
      </c>
      <c r="C152" s="146" t="n"/>
      <c r="D152" s="146" t="n"/>
      <c r="E152" s="147" t="n">
        <v>44708</v>
      </c>
      <c r="F152" s="146" t="n">
        <v>0</v>
      </c>
      <c r="G152" s="335" t="n">
        <v>193000</v>
      </c>
      <c r="H152" s="335" t="n">
        <v>193000</v>
      </c>
      <c r="I152" s="335" t="n">
        <v>4258.605472197705</v>
      </c>
      <c r="J152" s="149" t="n">
        <v>45.32</v>
      </c>
      <c r="K152" s="336" t="inlineStr">
        <is>
          <t>Quitado</t>
        </is>
      </c>
    </row>
    <row r="153">
      <c r="A153" s="145" t="inlineStr">
        <is>
          <t>186Bosque das Cerejeiras</t>
        </is>
      </c>
      <c r="B153" s="145" t="inlineStr">
        <is>
          <t>EDUARDO AUGUSTO DE SOUZA TIMOSSI</t>
        </is>
      </c>
      <c r="C153" s="146" t="n"/>
      <c r="D153" s="146" t="n"/>
      <c r="E153" s="147" t="n">
        <v>44257</v>
      </c>
      <c r="F153" s="146" t="n">
        <v>0</v>
      </c>
      <c r="G153" s="335" t="n">
        <v>138107</v>
      </c>
      <c r="H153" s="335" t="n">
        <v>138107</v>
      </c>
      <c r="I153" s="335" t="n">
        <v>2985.451794206658</v>
      </c>
      <c r="J153" s="149" t="n">
        <v>46.26</v>
      </c>
      <c r="K153" s="336" t="inlineStr">
        <is>
          <t>Quitado</t>
        </is>
      </c>
    </row>
    <row r="154">
      <c r="A154" s="145" t="inlineStr">
        <is>
          <t>191Bosque das Cerejeiras</t>
        </is>
      </c>
      <c r="B154" s="145" t="inlineStr">
        <is>
          <t>KARINA DE MELO GRANJA</t>
        </is>
      </c>
      <c r="C154" s="146" t="n"/>
      <c r="D154" s="146" t="n"/>
      <c r="E154" s="147" t="n">
        <v>44421</v>
      </c>
      <c r="F154" s="146" t="n">
        <v>0</v>
      </c>
      <c r="G154" s="335" t="n">
        <v>150000</v>
      </c>
      <c r="H154" s="335" t="n">
        <v>150000</v>
      </c>
      <c r="I154" s="335" t="n">
        <v>3309.796999117387</v>
      </c>
      <c r="J154" s="149" t="n">
        <v>45.32</v>
      </c>
      <c r="K154" s="336" t="inlineStr">
        <is>
          <t>Quitado</t>
        </is>
      </c>
    </row>
    <row r="155">
      <c r="A155" s="145" t="inlineStr">
        <is>
          <t>196Bosque das Cerejeiras</t>
        </is>
      </c>
      <c r="B155" s="145" t="inlineStr">
        <is>
          <t>EDUARDO AUGUSTO DE SOUZA TIMOSSI</t>
        </is>
      </c>
      <c r="C155" s="146" t="n"/>
      <c r="D155" s="146" t="n"/>
      <c r="E155" s="147" t="n">
        <v>44277</v>
      </c>
      <c r="F155" s="146" t="n">
        <v>0</v>
      </c>
      <c r="G155" s="335" t="n">
        <v>136346</v>
      </c>
      <c r="H155" s="335" t="n">
        <v>136346</v>
      </c>
      <c r="I155" s="335" t="n">
        <v>2947.384349329875</v>
      </c>
      <c r="J155" s="149" t="n">
        <v>46.26</v>
      </c>
      <c r="K155" s="336" t="inlineStr">
        <is>
          <t>Quitado</t>
        </is>
      </c>
    </row>
    <row r="156">
      <c r="A156" s="145" t="inlineStr">
        <is>
          <t>23Hortos - Jardim Anália Franco</t>
        </is>
      </c>
      <c r="B156" s="145" t="inlineStr">
        <is>
          <t>REINALDO PEREIRA</t>
        </is>
      </c>
      <c r="C156" s="146" t="n"/>
      <c r="D156" s="146" t="n"/>
      <c r="E156" s="147" t="n">
        <v>43634</v>
      </c>
      <c r="F156" s="146" t="n">
        <v>0</v>
      </c>
      <c r="G156" s="335" t="n">
        <v>389990</v>
      </c>
      <c r="H156" s="335" t="n">
        <v>389990</v>
      </c>
      <c r="I156" s="335" t="n">
        <v>5793.938493537365</v>
      </c>
      <c r="J156" s="149" t="n">
        <v>67.31</v>
      </c>
      <c r="K156" s="336" t="inlineStr">
        <is>
          <t>Quitado</t>
        </is>
      </c>
    </row>
    <row r="157">
      <c r="A157" s="145" t="inlineStr">
        <is>
          <t>33Hortos - Jardim Anália Franco</t>
        </is>
      </c>
      <c r="B157" s="145" t="inlineStr">
        <is>
          <t>EDUARDO COELHO CASTANHEIRA</t>
        </is>
      </c>
      <c r="C157" s="146" t="n"/>
      <c r="D157" s="146" t="n"/>
      <c r="E157" s="147" t="n">
        <v>44261</v>
      </c>
      <c r="F157" s="146" t="n">
        <v>0</v>
      </c>
      <c r="G157" s="335" t="n">
        <v>465000</v>
      </c>
      <c r="H157" s="335" t="n">
        <v>465000</v>
      </c>
      <c r="I157" s="335" t="n">
        <v>6908.334571386124</v>
      </c>
      <c r="J157" s="149" t="n">
        <v>67.31</v>
      </c>
      <c r="K157" s="336" t="inlineStr">
        <is>
          <t>Quitado</t>
        </is>
      </c>
    </row>
    <row r="158">
      <c r="A158" s="145" t="inlineStr">
        <is>
          <t>53Hortos - Jardim Anália Franco</t>
        </is>
      </c>
      <c r="B158" s="145" t="inlineStr">
        <is>
          <t>HUMBERTO DOS SANTOS CARVALHO</t>
        </is>
      </c>
      <c r="C158" s="146" t="n"/>
      <c r="D158" s="146" t="n"/>
      <c r="E158" s="147" t="n">
        <v>43654</v>
      </c>
      <c r="F158" s="146" t="n">
        <v>0</v>
      </c>
      <c r="G158" s="335" t="n">
        <v>395000</v>
      </c>
      <c r="H158" s="335" t="n">
        <v>395000</v>
      </c>
      <c r="I158" s="335" t="n">
        <v>5868.370227306492</v>
      </c>
      <c r="J158" s="149" t="n">
        <v>67.31</v>
      </c>
      <c r="K158" s="336" t="inlineStr">
        <is>
          <t>Quitado</t>
        </is>
      </c>
    </row>
    <row r="159">
      <c r="A159" s="145" t="inlineStr">
        <is>
          <t>62Hortos - Jardim Anália Franco</t>
        </is>
      </c>
      <c r="B159" s="145" t="inlineStr">
        <is>
          <t>EDUARDO AUGUSTO DE SOUZA TIMOSSI</t>
        </is>
      </c>
      <c r="C159" s="146" t="n"/>
      <c r="D159" s="146" t="n"/>
      <c r="E159" s="147" t="n">
        <v>44235</v>
      </c>
      <c r="F159" s="146" t="n">
        <v>0</v>
      </c>
      <c r="G159" s="335" t="n">
        <v>623689</v>
      </c>
      <c r="H159" s="335" t="n">
        <v>623689</v>
      </c>
      <c r="I159" s="335" t="n">
        <v>6436.418988648091</v>
      </c>
      <c r="J159" s="149" t="n">
        <v>96.90000000000001</v>
      </c>
      <c r="K159" s="336" t="inlineStr">
        <is>
          <t>Quitado</t>
        </is>
      </c>
    </row>
    <row r="160">
      <c r="A160" s="145" t="inlineStr">
        <is>
          <t>71Hortos - Jardim Anália Franco</t>
        </is>
      </c>
      <c r="B160" s="145" t="inlineStr">
        <is>
          <t>RICARDO LOSCO</t>
        </is>
      </c>
      <c r="C160" s="146" t="n"/>
      <c r="D160" s="146" t="n"/>
      <c r="E160" s="147" t="n">
        <v>44077</v>
      </c>
      <c r="F160" s="146" t="n">
        <v>0</v>
      </c>
      <c r="G160" s="335" t="n">
        <v>600000</v>
      </c>
      <c r="H160" s="335" t="n">
        <v>600000</v>
      </c>
      <c r="I160" s="335" t="n">
        <v>6191.950464396285</v>
      </c>
      <c r="J160" s="149" t="n">
        <v>96.90000000000001</v>
      </c>
      <c r="K160" s="336" t="inlineStr">
        <is>
          <t>Quitado</t>
        </is>
      </c>
    </row>
    <row r="161">
      <c r="A161" s="145" t="inlineStr">
        <is>
          <t>43Bosque das Cerejeiras</t>
        </is>
      </c>
      <c r="B161" s="145" t="inlineStr">
        <is>
          <t>TAMIRES SILVA NUNES</t>
        </is>
      </c>
      <c r="C161" s="146" t="n"/>
      <c r="D161" s="146" t="n"/>
      <c r="E161" s="147" t="n">
        <v>44973</v>
      </c>
      <c r="F161" s="146" t="n">
        <v>0</v>
      </c>
      <c r="G161" s="335" t="n">
        <v>257929.35</v>
      </c>
      <c r="H161" s="335" t="n">
        <v>257929.35</v>
      </c>
      <c r="I161" s="335" t="n">
        <v>5575.645265888457</v>
      </c>
      <c r="J161" s="149" t="n">
        <v>46.26</v>
      </c>
      <c r="K161" s="336" t="inlineStr">
        <is>
          <t>ATIVO</t>
        </is>
      </c>
    </row>
    <row r="162">
      <c r="A162" s="145" t="inlineStr">
        <is>
          <t>105Bosque das Cerejeiras</t>
        </is>
      </c>
      <c r="B162" s="145" t="inlineStr">
        <is>
          <t>ELIAS VIANA DE ALMEIDA</t>
        </is>
      </c>
      <c r="C162" s="146" t="n"/>
      <c r="D162" s="146" t="n"/>
      <c r="E162" s="147" t="n">
        <v>44995</v>
      </c>
      <c r="F162" s="146" t="n">
        <v>0</v>
      </c>
      <c r="G162" s="335" t="n">
        <v>269619</v>
      </c>
      <c r="H162" s="335" t="n">
        <v>269619</v>
      </c>
      <c r="I162" s="335" t="n">
        <v>5828.339818417639</v>
      </c>
      <c r="J162" s="149" t="n">
        <v>46.26</v>
      </c>
      <c r="K162" s="336" t="inlineStr">
        <is>
          <t>ATIVO</t>
        </is>
      </c>
    </row>
    <row r="163">
      <c r="A163" s="145" t="inlineStr">
        <is>
          <t>23Bosque das Cerejeiras</t>
        </is>
      </c>
      <c r="B163" s="145" t="inlineStr">
        <is>
          <t>FELIPE ALMEIDA SILVA</t>
        </is>
      </c>
      <c r="C163" s="146" t="n"/>
      <c r="D163" s="146" t="n"/>
      <c r="E163" s="147" t="n">
        <v>45008</v>
      </c>
      <c r="F163" s="146" t="n">
        <v>0</v>
      </c>
      <c r="G163" s="335" t="n">
        <v>196000</v>
      </c>
      <c r="H163" s="335" t="n">
        <v>196000</v>
      </c>
      <c r="I163" s="335" t="n">
        <v>4236.921746649374</v>
      </c>
      <c r="J163" s="149" t="n">
        <v>46.26</v>
      </c>
      <c r="K163" s="336" t="inlineStr">
        <is>
          <t>ATIVO</t>
        </is>
      </c>
    </row>
    <row r="164">
      <c r="A164" s="145" t="inlineStr">
        <is>
          <t>63Bosque das Cerejeiras</t>
        </is>
      </c>
      <c r="B164" s="145" t="inlineStr">
        <is>
          <t>NATAN ERNANI DA SILVA SANTOS</t>
        </is>
      </c>
      <c r="C164" s="146" t="n"/>
      <c r="D164" s="146" t="n"/>
      <c r="E164" s="147" t="n">
        <v>45044</v>
      </c>
      <c r="F164" s="146" t="n">
        <v>0</v>
      </c>
      <c r="G164" s="335" t="n">
        <v>257929.35</v>
      </c>
      <c r="H164" s="335" t="n">
        <v>257929.35</v>
      </c>
      <c r="I164" s="335" t="n">
        <v>5575.645265888457</v>
      </c>
      <c r="J164" s="149" t="n">
        <v>46.26</v>
      </c>
      <c r="K164" s="336" t="inlineStr">
        <is>
          <t>Distratado</t>
        </is>
      </c>
    </row>
    <row r="165">
      <c r="A165" s="145" t="inlineStr">
        <is>
          <t>97Bosque das Cerejeiras</t>
        </is>
      </c>
      <c r="B165" s="145" t="inlineStr">
        <is>
          <t>FABIO JOSE DA SILVA</t>
        </is>
      </c>
      <c r="C165" s="146" t="n"/>
      <c r="D165" s="146" t="n"/>
      <c r="E165" s="147" t="n">
        <v>45045</v>
      </c>
      <c r="F165" s="146" t="n">
        <v>0</v>
      </c>
      <c r="G165" s="335" t="n">
        <v>219912</v>
      </c>
      <c r="H165" s="335" t="n">
        <v>219912</v>
      </c>
      <c r="I165" s="335" t="n">
        <v>4852.42718446602</v>
      </c>
      <c r="J165" s="149" t="n">
        <v>45.32</v>
      </c>
      <c r="K165" s="336" t="inlineStr">
        <is>
          <t>ATIVO</t>
        </is>
      </c>
    </row>
    <row r="166">
      <c r="A166" s="145" t="inlineStr">
        <is>
          <t>192Bosque das Cerejeiras</t>
        </is>
      </c>
      <c r="B166" s="145" t="inlineStr">
        <is>
          <t>MARCOS ANTONIO PEREIRA DA SILVA</t>
        </is>
      </c>
      <c r="C166" s="146" t="n"/>
      <c r="D166" s="146" t="n"/>
      <c r="E166" s="147" t="n">
        <v>45043</v>
      </c>
      <c r="F166" s="146" t="n">
        <v>0</v>
      </c>
      <c r="G166" s="335" t="n">
        <v>286000</v>
      </c>
      <c r="H166" s="335" t="n">
        <v>286000</v>
      </c>
      <c r="I166" s="335" t="n">
        <v>6310.679611650486</v>
      </c>
      <c r="J166" s="149" t="n">
        <v>45.32</v>
      </c>
      <c r="K166" s="336" t="inlineStr">
        <is>
          <t>Distratado</t>
        </is>
      </c>
    </row>
    <row r="167">
      <c r="A167" s="145" t="inlineStr">
        <is>
          <t>197Bosque das Cerejeiras</t>
        </is>
      </c>
      <c r="B167" s="145" t="inlineStr">
        <is>
          <t>WESLEY ARAUJO TEIXEIRA DA SILVA</t>
        </is>
      </c>
      <c r="C167" s="146" t="n"/>
      <c r="D167" s="146" t="n"/>
      <c r="E167" s="147" t="n">
        <v>45045</v>
      </c>
      <c r="F167" s="146" t="n">
        <v>0</v>
      </c>
      <c r="G167" s="335" t="n">
        <v>286978.93</v>
      </c>
      <c r="H167" s="335" t="n">
        <v>286978.93</v>
      </c>
      <c r="I167" s="335" t="n">
        <v>6332.280008826125</v>
      </c>
      <c r="J167" s="149" t="n">
        <v>45.32</v>
      </c>
      <c r="K167" s="336" t="inlineStr">
        <is>
          <t>ATIVO</t>
        </is>
      </c>
    </row>
    <row r="168">
      <c r="A168" s="145" t="inlineStr">
        <is>
          <t>185Bosque das Cerejeiras</t>
        </is>
      </c>
      <c r="B168" s="145" t="inlineStr">
        <is>
          <t>BRUNO HENRIQUE DE OLIVEIRA LUIZ</t>
        </is>
      </c>
      <c r="C168" s="146" t="n"/>
      <c r="D168" s="146" t="n"/>
      <c r="E168" s="147" t="n">
        <v>45091</v>
      </c>
      <c r="F168" s="146" t="n">
        <v>0</v>
      </c>
      <c r="G168" s="335" t="n">
        <v>290685.15</v>
      </c>
      <c r="H168" s="335" t="n">
        <v>290685.15</v>
      </c>
      <c r="I168" s="335" t="n">
        <v>6283.725680933853</v>
      </c>
      <c r="J168" s="149" t="n">
        <v>46.26</v>
      </c>
      <c r="K168" s="336" t="inlineStr">
        <is>
          <t>ATIVO</t>
        </is>
      </c>
    </row>
    <row r="169">
      <c r="A169" s="145" t="inlineStr">
        <is>
          <t>63Bosque das Cerejeiras</t>
        </is>
      </c>
      <c r="B169" s="145" t="inlineStr">
        <is>
          <t>RAPHAEL FERREIRA GONÇALVES</t>
        </is>
      </c>
      <c r="C169" s="146" t="n"/>
      <c r="D169" s="146" t="n"/>
      <c r="E169" s="147" t="n">
        <v>45120</v>
      </c>
      <c r="F169" s="146" t="n">
        <v>0</v>
      </c>
      <c r="G169" s="335" t="n">
        <v>257929.35</v>
      </c>
      <c r="H169" s="335" t="n">
        <v>257929.35</v>
      </c>
      <c r="I169" s="335" t="n">
        <v>5575.645265888457</v>
      </c>
      <c r="J169" s="149" t="n">
        <v>46.26</v>
      </c>
      <c r="K169" s="336" t="inlineStr">
        <is>
          <t>ATIVO</t>
        </is>
      </c>
    </row>
    <row r="170">
      <c r="A170" s="145" t="inlineStr">
        <is>
          <t>71Bosque das Cerejeiras</t>
        </is>
      </c>
      <c r="B170" s="145" t="inlineStr">
        <is>
          <t>GABRIELA DE ALMEIDA AGOSTINHO</t>
        </is>
      </c>
      <c r="C170" s="146" t="n"/>
      <c r="D170" s="146" t="n"/>
      <c r="E170" s="147" t="n">
        <v>45162</v>
      </c>
      <c r="F170" s="146" t="n">
        <v>0</v>
      </c>
      <c r="G170" s="335" t="n">
        <v>211925.7</v>
      </c>
      <c r="H170" s="335" t="n">
        <v>211925.7</v>
      </c>
      <c r="I170" s="335" t="n">
        <v>4676.206972639012</v>
      </c>
      <c r="J170" s="149" t="n">
        <v>45.32</v>
      </c>
      <c r="K170" s="336" t="inlineStr">
        <is>
          <t>ATIVO</t>
        </is>
      </c>
    </row>
    <row r="171">
      <c r="A171" s="145" t="inlineStr">
        <is>
          <t>111BOSQUE DAS CEREJEIRAS</t>
        </is>
      </c>
      <c r="B171" s="145" t="inlineStr">
        <is>
          <t>SÉRGIO CORDEIRO CHALEGRE
FORONI CHALEGRE</t>
        </is>
      </c>
      <c r="C171" s="146" t="n"/>
      <c r="D171" s="146" t="n"/>
      <c r="E171" s="147" t="n">
        <v>45195</v>
      </c>
      <c r="F171" s="146" t="n">
        <v>0</v>
      </c>
      <c r="G171" s="335" t="n">
        <v>219912</v>
      </c>
      <c r="H171" s="335" t="n">
        <v>219912</v>
      </c>
      <c r="I171" s="335" t="n">
        <v>4852.42718446602</v>
      </c>
      <c r="J171" s="149" t="n">
        <v>45.32</v>
      </c>
      <c r="K171" s="336" t="inlineStr">
        <is>
          <t>ATIVO</t>
        </is>
      </c>
    </row>
    <row r="172">
      <c r="A172" s="145" t="n"/>
      <c r="B172" s="145" t="n"/>
      <c r="C172" s="146" t="n"/>
      <c r="D172" s="146" t="n"/>
      <c r="E172" s="147" t="n"/>
      <c r="F172" s="146" t="n"/>
      <c r="G172" s="335" t="n"/>
      <c r="H172" s="335" t="n"/>
      <c r="I172" s="335" t="n"/>
      <c r="J172" s="149" t="n"/>
      <c r="K172" s="336" t="n"/>
    </row>
    <row r="173">
      <c r="A173" s="145" t="n"/>
      <c r="B173" s="145" t="n"/>
      <c r="C173" s="146" t="n"/>
      <c r="D173" s="146" t="n"/>
      <c r="E173" s="147" t="n"/>
      <c r="F173" s="146" t="n"/>
      <c r="G173" s="335" t="n"/>
      <c r="H173" s="335" t="n"/>
      <c r="I173" s="335" t="n"/>
      <c r="J173" s="149" t="n"/>
      <c r="K173" s="336" t="n"/>
    </row>
    <row r="174">
      <c r="A174" s="145" t="n"/>
      <c r="B174" s="145" t="n"/>
      <c r="C174" s="146" t="n"/>
      <c r="D174" s="146" t="n"/>
      <c r="E174" s="147" t="n"/>
      <c r="F174" s="146" t="n"/>
      <c r="G174" s="335" t="n"/>
      <c r="H174" s="335" t="n"/>
      <c r="I174" s="335" t="n"/>
      <c r="J174" s="149" t="n"/>
      <c r="K174" s="336" t="n"/>
    </row>
    <row r="175">
      <c r="A175" s="145" t="n"/>
      <c r="B175" s="145" t="n"/>
      <c r="C175" s="146" t="n"/>
      <c r="D175" s="146" t="n"/>
      <c r="E175" s="147" t="n"/>
      <c r="F175" s="146" t="n"/>
      <c r="G175" s="335" t="n"/>
      <c r="H175" s="335" t="n"/>
      <c r="I175" s="335" t="n"/>
      <c r="J175" s="149" t="n"/>
      <c r="K175" s="336" t="n"/>
    </row>
    <row r="176">
      <c r="A176" s="145" t="n"/>
      <c r="B176" s="145" t="n"/>
      <c r="C176" s="146" t="n"/>
      <c r="D176" s="146" t="n"/>
      <c r="E176" s="147" t="n"/>
      <c r="F176" s="146" t="n"/>
      <c r="G176" s="335" t="n"/>
      <c r="H176" s="335" t="n"/>
      <c r="I176" s="335" t="n"/>
      <c r="J176" s="149" t="n"/>
      <c r="K176" s="336" t="n"/>
    </row>
    <row r="177">
      <c r="A177" s="145" t="n"/>
      <c r="B177" s="145" t="n"/>
      <c r="C177" s="146" t="n"/>
      <c r="D177" s="146" t="n"/>
      <c r="E177" s="147" t="n"/>
      <c r="F177" s="146" t="n"/>
      <c r="G177" s="335" t="n"/>
      <c r="H177" s="335" t="n"/>
      <c r="I177" s="335" t="n"/>
      <c r="J177" s="149" t="n"/>
      <c r="K177" s="336" t="n"/>
    </row>
    <row r="178">
      <c r="A178" s="145" t="n"/>
      <c r="B178" s="145" t="n"/>
      <c r="C178" s="146" t="n"/>
      <c r="D178" s="146" t="n"/>
      <c r="E178" s="147" t="n"/>
      <c r="F178" s="146" t="n"/>
      <c r="G178" s="335" t="n"/>
      <c r="H178" s="335" t="n"/>
      <c r="I178" s="335" t="n"/>
      <c r="J178" s="149" t="n"/>
      <c r="K178" s="336" t="n"/>
    </row>
    <row r="179">
      <c r="A179" s="145" t="n"/>
      <c r="B179" s="145" t="n"/>
      <c r="C179" s="146" t="n"/>
      <c r="D179" s="146" t="n"/>
      <c r="E179" s="147" t="n"/>
      <c r="F179" s="146" t="n"/>
      <c r="G179" s="335" t="n"/>
      <c r="H179" s="335" t="n"/>
      <c r="I179" s="335" t="n"/>
      <c r="J179" s="149" t="n"/>
      <c r="K179" s="336" t="n"/>
    </row>
    <row r="180">
      <c r="A180" s="145" t="n"/>
      <c r="B180" s="145" t="n"/>
      <c r="C180" s="146" t="n"/>
      <c r="D180" s="146" t="n"/>
      <c r="E180" s="147" t="n"/>
      <c r="F180" s="146" t="n"/>
      <c r="G180" s="335" t="n"/>
      <c r="H180" s="335" t="n"/>
      <c r="I180" s="335" t="n"/>
      <c r="J180" s="149" t="n"/>
      <c r="K180" s="336" t="n"/>
    </row>
    <row r="181">
      <c r="A181" s="145" t="n"/>
      <c r="B181" s="145" t="n"/>
      <c r="C181" s="146" t="n"/>
      <c r="D181" s="146" t="n"/>
      <c r="E181" s="147" t="n"/>
      <c r="F181" s="146" t="n"/>
      <c r="G181" s="335" t="n"/>
      <c r="H181" s="335" t="n"/>
      <c r="I181" s="335" t="n"/>
      <c r="J181" s="149" t="n"/>
      <c r="K181" s="336" t="n"/>
    </row>
    <row r="182">
      <c r="A182" s="145" t="n"/>
      <c r="B182" s="145" t="n"/>
      <c r="C182" s="146" t="n"/>
      <c r="D182" s="146" t="n"/>
      <c r="E182" s="147" t="n"/>
      <c r="F182" s="146" t="n"/>
      <c r="G182" s="335" t="n"/>
      <c r="H182" s="335" t="n"/>
      <c r="I182" s="335" t="n"/>
      <c r="J182" s="149" t="n"/>
      <c r="K182" s="336" t="n"/>
    </row>
    <row r="183">
      <c r="A183" s="145" t="n"/>
      <c r="B183" s="145" t="n"/>
      <c r="C183" s="146" t="n"/>
      <c r="D183" s="146" t="n"/>
      <c r="E183" s="147" t="n"/>
      <c r="F183" s="146" t="n"/>
      <c r="G183" s="335" t="n"/>
      <c r="H183" s="335" t="n"/>
      <c r="I183" s="335" t="n"/>
      <c r="J183" s="149" t="n"/>
      <c r="K183" s="336" t="n"/>
    </row>
    <row r="184">
      <c r="A184" s="145" t="n"/>
      <c r="B184" s="145" t="n"/>
      <c r="C184" s="146" t="n"/>
      <c r="D184" s="146" t="n"/>
      <c r="E184" s="147" t="n"/>
      <c r="F184" s="146" t="n"/>
      <c r="G184" s="335" t="n"/>
      <c r="H184" s="335" t="n"/>
      <c r="I184" s="335" t="n"/>
      <c r="J184" s="149" t="n"/>
      <c r="K184" s="336" t="n"/>
    </row>
    <row r="185">
      <c r="A185" s="145" t="n"/>
      <c r="B185" s="145" t="n"/>
      <c r="C185" s="146" t="n"/>
      <c r="D185" s="146" t="n"/>
      <c r="E185" s="147" t="n"/>
      <c r="F185" s="146" t="n"/>
      <c r="G185" s="335" t="n"/>
      <c r="H185" s="335" t="n"/>
      <c r="I185" s="335" t="n"/>
      <c r="J185" s="149" t="n"/>
      <c r="K185" s="336" t="n"/>
    </row>
    <row r="186">
      <c r="A186" s="145" t="n"/>
      <c r="B186" s="145" t="n"/>
      <c r="C186" s="146" t="n"/>
      <c r="D186" s="146" t="n"/>
      <c r="E186" s="147" t="n"/>
      <c r="F186" s="146" t="n"/>
      <c r="G186" s="335" t="n"/>
      <c r="H186" s="335" t="n"/>
      <c r="I186" s="335" t="n"/>
      <c r="J186" s="149" t="n"/>
      <c r="K186" s="336" t="n"/>
    </row>
    <row r="187">
      <c r="A187" s="145" t="n"/>
      <c r="B187" s="145" t="n"/>
      <c r="C187" s="146" t="n"/>
      <c r="D187" s="146" t="n"/>
      <c r="E187" s="147" t="n"/>
      <c r="F187" s="146" t="n"/>
      <c r="G187" s="335" t="n"/>
      <c r="H187" s="335" t="n"/>
      <c r="I187" s="335" t="n"/>
      <c r="J187" s="149" t="n"/>
      <c r="K187" s="336" t="n"/>
    </row>
    <row r="188">
      <c r="A188" s="145" t="n"/>
      <c r="B188" s="145" t="n"/>
      <c r="C188" s="146" t="n"/>
      <c r="D188" s="146" t="n"/>
      <c r="E188" s="147" t="n"/>
      <c r="F188" s="146" t="n"/>
      <c r="G188" s="335" t="n"/>
      <c r="H188" s="335" t="n"/>
      <c r="I188" s="335" t="n"/>
      <c r="J188" s="149" t="n"/>
      <c r="K188" s="336" t="n"/>
    </row>
    <row r="189">
      <c r="A189" s="145" t="n"/>
      <c r="B189" s="145" t="n"/>
      <c r="C189" s="146" t="n"/>
      <c r="D189" s="146" t="n"/>
      <c r="E189" s="147" t="n"/>
      <c r="F189" s="146" t="n"/>
      <c r="G189" s="335" t="n"/>
      <c r="H189" s="335" t="n"/>
      <c r="I189" s="335" t="n"/>
      <c r="J189" s="149" t="n"/>
      <c r="K189" s="336" t="n"/>
    </row>
    <row r="190">
      <c r="A190" s="145" t="n"/>
      <c r="B190" s="145" t="n"/>
      <c r="C190" s="146" t="n"/>
      <c r="D190" s="146" t="n"/>
      <c r="E190" s="147" t="n"/>
      <c r="F190" s="146" t="n"/>
      <c r="G190" s="335" t="n"/>
      <c r="H190" s="335" t="n"/>
      <c r="I190" s="335" t="n"/>
      <c r="J190" s="149" t="n"/>
      <c r="K190" s="336" t="n"/>
    </row>
    <row r="191">
      <c r="A191" s="145" t="n"/>
      <c r="B191" s="145" t="n"/>
      <c r="C191" s="146" t="n"/>
      <c r="D191" s="146" t="n"/>
      <c r="E191" s="147" t="n"/>
      <c r="F191" s="146" t="n"/>
      <c r="G191" s="335" t="n"/>
      <c r="H191" s="335" t="n"/>
      <c r="I191" s="335" t="n"/>
      <c r="J191" s="149" t="n"/>
      <c r="K191" s="336" t="n"/>
    </row>
    <row r="192">
      <c r="A192" s="145" t="n"/>
      <c r="B192" s="145" t="n"/>
      <c r="C192" s="146" t="n"/>
      <c r="D192" s="146" t="n"/>
      <c r="E192" s="147" t="n"/>
      <c r="F192" s="146" t="n"/>
      <c r="G192" s="335" t="n"/>
      <c r="H192" s="335" t="n"/>
      <c r="I192" s="335" t="n"/>
      <c r="J192" s="149" t="n"/>
      <c r="K192" s="336" t="n"/>
    </row>
    <row r="193">
      <c r="A193" s="145" t="n"/>
      <c r="B193" s="145" t="n"/>
      <c r="C193" s="146" t="n"/>
      <c r="D193" s="146" t="n"/>
      <c r="E193" s="147" t="n"/>
      <c r="F193" s="146" t="n"/>
      <c r="G193" s="335" t="n"/>
      <c r="H193" s="335" t="n"/>
      <c r="I193" s="335" t="n"/>
      <c r="J193" s="149" t="n"/>
      <c r="K193" s="336" t="n"/>
    </row>
    <row r="194">
      <c r="A194" s="145" t="n"/>
      <c r="B194" s="145" t="n"/>
      <c r="C194" s="146" t="n"/>
      <c r="D194" s="146" t="n"/>
      <c r="E194" s="147" t="n"/>
      <c r="F194" s="146" t="n"/>
      <c r="G194" s="335" t="n"/>
      <c r="H194" s="335" t="n"/>
      <c r="I194" s="335" t="n"/>
      <c r="J194" s="149" t="n"/>
      <c r="K194" s="336" t="n"/>
    </row>
    <row r="195">
      <c r="A195" s="145" t="n"/>
      <c r="B195" s="145" t="n"/>
      <c r="C195" s="146" t="n"/>
      <c r="D195" s="146" t="n"/>
      <c r="E195" s="147" t="n"/>
      <c r="F195" s="146" t="n"/>
      <c r="G195" s="335" t="n"/>
      <c r="H195" s="335" t="n"/>
      <c r="I195" s="335" t="n"/>
      <c r="J195" s="149" t="n"/>
      <c r="K195" s="336" t="n"/>
    </row>
    <row r="196">
      <c r="A196" s="145" t="n"/>
      <c r="B196" s="145" t="n"/>
      <c r="C196" s="146" t="n"/>
      <c r="D196" s="146" t="n"/>
      <c r="E196" s="147" t="n"/>
      <c r="F196" s="146" t="n"/>
      <c r="G196" s="335" t="n"/>
      <c r="H196" s="335" t="n"/>
      <c r="I196" s="335" t="n"/>
      <c r="J196" s="149" t="n"/>
      <c r="K196" s="336" t="n"/>
    </row>
    <row r="197">
      <c r="A197" s="145" t="n"/>
      <c r="B197" s="145" t="n"/>
      <c r="C197" s="146" t="n"/>
      <c r="D197" s="146" t="n"/>
      <c r="E197" s="147" t="n"/>
      <c r="F197" s="146" t="n"/>
      <c r="G197" s="335" t="n"/>
      <c r="H197" s="335" t="n"/>
      <c r="I197" s="335" t="n"/>
      <c r="J197" s="149" t="n"/>
      <c r="K197" s="336" t="n"/>
    </row>
    <row r="198">
      <c r="A198" s="145" t="n"/>
      <c r="B198" s="145" t="n"/>
      <c r="C198" s="146" t="n"/>
      <c r="D198" s="146" t="n"/>
      <c r="E198" s="147" t="n"/>
      <c r="F198" s="146" t="n"/>
      <c r="G198" s="335" t="n"/>
      <c r="H198" s="335" t="n"/>
      <c r="I198" s="335" t="n"/>
      <c r="J198" s="149" t="n"/>
      <c r="K198" s="336" t="n"/>
    </row>
    <row r="199">
      <c r="A199" s="145" t="n"/>
      <c r="B199" s="145" t="n"/>
      <c r="C199" s="146" t="n"/>
      <c r="D199" s="146" t="n"/>
      <c r="E199" s="147" t="n"/>
      <c r="F199" s="146" t="n"/>
      <c r="G199" s="335" t="n"/>
      <c r="H199" s="335" t="n"/>
      <c r="I199" s="335" t="n"/>
      <c r="J199" s="149" t="n"/>
      <c r="K199" s="336" t="n"/>
    </row>
    <row r="200">
      <c r="A200" s="145" t="n"/>
      <c r="B200" s="145" t="n"/>
      <c r="C200" s="146" t="n"/>
      <c r="D200" s="146" t="n"/>
      <c r="E200" s="147" t="n"/>
      <c r="F200" s="146" t="n"/>
      <c r="G200" s="335" t="n"/>
      <c r="H200" s="335" t="n"/>
      <c r="I200" s="335" t="n"/>
      <c r="J200" s="149" t="n"/>
      <c r="K200" s="336" t="n"/>
    </row>
    <row r="201">
      <c r="A201" s="145" t="n"/>
      <c r="B201" s="145" t="n"/>
      <c r="C201" s="146" t="n"/>
      <c r="D201" s="146" t="n"/>
      <c r="E201" s="147" t="n"/>
      <c r="F201" s="146" t="n"/>
      <c r="G201" s="335" t="n"/>
      <c r="H201" s="335" t="n"/>
      <c r="I201" s="335" t="n"/>
      <c r="J201" s="149" t="n"/>
      <c r="K201" s="336" t="n"/>
    </row>
    <row r="202">
      <c r="A202" s="145" t="n"/>
      <c r="B202" s="145" t="n"/>
      <c r="C202" s="146" t="n"/>
      <c r="D202" s="146" t="n"/>
      <c r="E202" s="147" t="n"/>
      <c r="F202" s="146" t="n"/>
      <c r="G202" s="335" t="n"/>
      <c r="H202" s="335" t="n"/>
      <c r="I202" s="335" t="n"/>
      <c r="J202" s="149" t="n"/>
      <c r="K202" s="336" t="n"/>
    </row>
    <row r="203">
      <c r="A203" s="145" t="n"/>
      <c r="B203" s="145" t="n"/>
      <c r="C203" s="146" t="n"/>
      <c r="D203" s="146" t="n"/>
      <c r="E203" s="147" t="n"/>
      <c r="F203" s="146" t="n"/>
      <c r="G203" s="335" t="n"/>
      <c r="H203" s="335" t="n"/>
      <c r="I203" s="335" t="n"/>
      <c r="J203" s="149" t="n"/>
      <c r="K203" s="336" t="n"/>
    </row>
    <row r="204">
      <c r="A204" s="145" t="n"/>
      <c r="B204" s="145" t="n"/>
      <c r="C204" s="146" t="n"/>
      <c r="D204" s="146" t="n"/>
      <c r="E204" s="147" t="n"/>
      <c r="F204" s="146" t="n"/>
      <c r="G204" s="335" t="n"/>
      <c r="H204" s="335" t="n"/>
      <c r="I204" s="335" t="n"/>
      <c r="J204" s="149" t="n"/>
      <c r="K204" s="336" t="n"/>
    </row>
    <row r="205">
      <c r="A205" s="145" t="n"/>
      <c r="B205" s="145" t="n"/>
      <c r="C205" s="146" t="n"/>
      <c r="D205" s="146" t="n"/>
      <c r="E205" s="147" t="n"/>
      <c r="F205" s="146" t="n"/>
      <c r="G205" s="335" t="n"/>
      <c r="H205" s="335" t="n"/>
      <c r="I205" s="335" t="n"/>
      <c r="J205" s="149" t="n"/>
      <c r="K205" s="336" t="n"/>
    </row>
    <row r="206">
      <c r="A206" s="145" t="n"/>
      <c r="B206" s="145" t="n"/>
      <c r="C206" s="146" t="n"/>
      <c r="D206" s="146" t="n"/>
      <c r="E206" s="147" t="n"/>
      <c r="F206" s="146" t="n"/>
      <c r="G206" s="335" t="n"/>
      <c r="H206" s="335" t="n"/>
      <c r="I206" s="335" t="n"/>
      <c r="J206" s="149" t="n"/>
      <c r="K206" s="336" t="n"/>
    </row>
    <row r="207">
      <c r="A207" s="145" t="n"/>
      <c r="B207" s="145" t="n"/>
      <c r="C207" s="146" t="n"/>
      <c r="D207" s="146" t="n"/>
      <c r="E207" s="147" t="n"/>
      <c r="F207" s="146" t="n"/>
      <c r="G207" s="335" t="n"/>
      <c r="H207" s="335" t="n"/>
      <c r="I207" s="335" t="n"/>
      <c r="J207" s="149" t="n"/>
      <c r="K207" s="336" t="n"/>
    </row>
    <row r="208">
      <c r="A208" s="145" t="n"/>
      <c r="B208" s="145" t="n"/>
      <c r="C208" s="146" t="n"/>
      <c r="D208" s="146" t="n"/>
      <c r="E208" s="147" t="n"/>
      <c r="F208" s="146" t="n"/>
      <c r="G208" s="335" t="n"/>
      <c r="H208" s="335" t="n"/>
      <c r="I208" s="335" t="n"/>
      <c r="J208" s="149" t="n"/>
      <c r="K208" s="336" t="n"/>
    </row>
    <row r="209">
      <c r="A209" s="145" t="n"/>
      <c r="B209" s="145" t="n"/>
      <c r="C209" s="146" t="n"/>
      <c r="D209" s="146" t="n"/>
      <c r="E209" s="147" t="n"/>
      <c r="F209" s="146" t="n"/>
      <c r="G209" s="335" t="n"/>
      <c r="H209" s="335" t="n"/>
      <c r="I209" s="335" t="n"/>
      <c r="J209" s="149" t="n"/>
      <c r="K209" s="336" t="n"/>
    </row>
    <row r="210">
      <c r="A210" s="145" t="n"/>
      <c r="B210" s="145" t="n"/>
      <c r="C210" s="146" t="n"/>
      <c r="D210" s="146" t="n"/>
      <c r="E210" s="147" t="n"/>
      <c r="F210" s="146" t="n"/>
      <c r="G210" s="335" t="n"/>
      <c r="H210" s="335" t="n"/>
      <c r="I210" s="335" t="n"/>
      <c r="J210" s="149" t="n"/>
      <c r="K210" s="336" t="n"/>
    </row>
    <row r="211">
      <c r="A211" s="145" t="n"/>
      <c r="B211" s="145" t="n"/>
      <c r="C211" s="146" t="n"/>
      <c r="D211" s="146" t="n"/>
      <c r="E211" s="147" t="n"/>
      <c r="F211" s="146" t="n"/>
      <c r="G211" s="335" t="n"/>
      <c r="H211" s="335" t="n"/>
      <c r="I211" s="335" t="n"/>
      <c r="J211" s="149" t="n"/>
      <c r="K211" s="336" t="n"/>
    </row>
    <row r="212">
      <c r="A212" s="145" t="n"/>
      <c r="B212" s="145" t="n"/>
      <c r="C212" s="146" t="n"/>
      <c r="D212" s="146" t="n"/>
      <c r="E212" s="147" t="n"/>
      <c r="F212" s="146" t="n"/>
      <c r="G212" s="335" t="n"/>
      <c r="H212" s="335" t="n"/>
      <c r="I212" s="335" t="n"/>
      <c r="J212" s="149" t="n"/>
      <c r="K212" s="336" t="n"/>
    </row>
    <row r="213">
      <c r="A213" s="145" t="n"/>
      <c r="B213" s="145" t="n"/>
      <c r="C213" s="146" t="n"/>
      <c r="D213" s="146" t="n"/>
      <c r="E213" s="147" t="n"/>
      <c r="F213" s="146" t="n"/>
      <c r="G213" s="335" t="n"/>
      <c r="H213" s="335" t="n"/>
      <c r="I213" s="335" t="n"/>
      <c r="J213" s="149" t="n"/>
      <c r="K213" s="336" t="n"/>
    </row>
    <row r="214">
      <c r="A214" s="145" t="n"/>
      <c r="B214" s="145" t="n"/>
      <c r="C214" s="146" t="n"/>
      <c r="D214" s="146" t="n"/>
      <c r="E214" s="147" t="n"/>
      <c r="F214" s="146" t="n"/>
      <c r="G214" s="335" t="n"/>
      <c r="H214" s="335" t="n"/>
      <c r="I214" s="335" t="n"/>
      <c r="J214" s="149" t="n"/>
      <c r="K214" s="336" t="n"/>
    </row>
    <row r="215">
      <c r="A215" s="145" t="n"/>
      <c r="B215" s="145" t="n"/>
      <c r="C215" s="146" t="n"/>
      <c r="D215" s="146" t="n"/>
      <c r="E215" s="147" t="n"/>
      <c r="F215" s="146" t="n"/>
      <c r="G215" s="335" t="n"/>
      <c r="H215" s="335" t="n"/>
      <c r="I215" s="335" t="n"/>
      <c r="J215" s="149" t="n"/>
      <c r="K215" s="336" t="n"/>
    </row>
    <row r="216">
      <c r="A216" s="145" t="n"/>
      <c r="B216" s="145" t="n"/>
      <c r="C216" s="146" t="n"/>
      <c r="D216" s="146" t="n"/>
      <c r="E216" s="147" t="n"/>
      <c r="F216" s="146" t="n"/>
      <c r="G216" s="335" t="n"/>
      <c r="H216" s="335" t="n"/>
      <c r="I216" s="335" t="n"/>
      <c r="J216" s="149" t="n"/>
      <c r="K216" s="336" t="n"/>
    </row>
    <row r="217">
      <c r="A217" s="145" t="n"/>
      <c r="B217" s="145" t="n"/>
      <c r="C217" s="146" t="n"/>
      <c r="D217" s="146" t="n"/>
      <c r="E217" s="147" t="n"/>
      <c r="F217" s="146" t="n"/>
      <c r="G217" s="335" t="n"/>
      <c r="H217" s="335" t="n"/>
      <c r="I217" s="335" t="n"/>
      <c r="J217" s="149" t="n"/>
      <c r="K217" s="336" t="n"/>
    </row>
    <row r="218">
      <c r="A218" s="145" t="n"/>
      <c r="B218" s="145" t="n"/>
      <c r="C218" s="146" t="n"/>
      <c r="D218" s="146" t="n"/>
      <c r="E218" s="147" t="n"/>
      <c r="F218" s="146" t="n"/>
      <c r="G218" s="335" t="n"/>
      <c r="H218" s="335" t="n"/>
      <c r="I218" s="335" t="n"/>
      <c r="J218" s="149" t="n"/>
      <c r="K218" s="336" t="n"/>
    </row>
    <row r="219">
      <c r="A219" s="145" t="n"/>
      <c r="B219" s="145" t="n"/>
      <c r="C219" s="146" t="n"/>
      <c r="D219" s="146" t="n"/>
      <c r="E219" s="147" t="n"/>
      <c r="F219" s="146" t="n"/>
      <c r="G219" s="335" t="n"/>
      <c r="H219" s="335" t="n"/>
      <c r="I219" s="335" t="n"/>
      <c r="J219" s="149" t="n"/>
      <c r="K219" s="336" t="n"/>
    </row>
    <row r="220">
      <c r="A220" s="145" t="n"/>
      <c r="B220" s="145" t="n"/>
      <c r="C220" s="146" t="n"/>
      <c r="D220" s="146" t="n"/>
      <c r="E220" s="147" t="n"/>
      <c r="F220" s="146" t="n"/>
      <c r="G220" s="335" t="n"/>
      <c r="H220" s="335" t="n"/>
      <c r="I220" s="335" t="n"/>
      <c r="J220" s="149" t="n"/>
      <c r="K220" s="336" t="n"/>
    </row>
    <row r="221">
      <c r="A221" s="145" t="n"/>
      <c r="B221" s="145" t="n"/>
      <c r="C221" s="146" t="n"/>
      <c r="D221" s="146" t="n"/>
      <c r="E221" s="147" t="n"/>
      <c r="F221" s="146" t="n"/>
      <c r="G221" s="335" t="n"/>
      <c r="H221" s="335" t="n"/>
      <c r="I221" s="335" t="n"/>
      <c r="J221" s="149" t="n"/>
      <c r="K221" s="336" t="n"/>
    </row>
    <row r="222">
      <c r="A222" s="145" t="n"/>
      <c r="B222" s="145" t="n"/>
      <c r="C222" s="146" t="n"/>
      <c r="D222" s="146" t="n"/>
      <c r="E222" s="147" t="n"/>
      <c r="F222" s="146" t="n"/>
      <c r="G222" s="335" t="n"/>
      <c r="H222" s="335" t="n"/>
      <c r="I222" s="335" t="n"/>
      <c r="J222" s="149" t="n"/>
      <c r="K222" s="336" t="n"/>
    </row>
    <row r="223">
      <c r="A223" s="145" t="n"/>
      <c r="B223" s="145" t="n"/>
      <c r="C223" s="146" t="n"/>
      <c r="D223" s="146" t="n"/>
      <c r="E223" s="147" t="n"/>
      <c r="F223" s="146" t="n"/>
      <c r="G223" s="335" t="n"/>
      <c r="H223" s="335" t="n"/>
      <c r="I223" s="335" t="n"/>
      <c r="J223" s="149" t="n"/>
      <c r="K223" s="336" t="n"/>
    </row>
    <row r="224">
      <c r="A224" s="145" t="n"/>
      <c r="B224" s="145" t="n"/>
      <c r="C224" s="146" t="n"/>
      <c r="D224" s="146" t="n"/>
      <c r="E224" s="147" t="n"/>
      <c r="F224" s="146" t="n"/>
      <c r="G224" s="335" t="n"/>
      <c r="H224" s="335" t="n"/>
      <c r="I224" s="335" t="n"/>
      <c r="J224" s="149" t="n"/>
      <c r="K224" s="336" t="n"/>
    </row>
    <row r="225">
      <c r="A225" s="145" t="n"/>
      <c r="B225" s="145" t="n"/>
      <c r="C225" s="146" t="n"/>
      <c r="D225" s="146" t="n"/>
      <c r="E225" s="147" t="n"/>
      <c r="F225" s="146" t="n"/>
      <c r="G225" s="335" t="n"/>
      <c r="H225" s="335" t="n"/>
      <c r="I225" s="335" t="n"/>
      <c r="J225" s="149" t="n"/>
      <c r="K225" s="336" t="n"/>
    </row>
    <row r="226">
      <c r="A226" s="145" t="n"/>
      <c r="B226" s="145" t="n"/>
      <c r="C226" s="146" t="n"/>
      <c r="D226" s="146" t="n"/>
      <c r="E226" s="147" t="n"/>
      <c r="F226" s="146" t="n"/>
      <c r="G226" s="335" t="n"/>
      <c r="H226" s="335" t="n"/>
      <c r="I226" s="335" t="n"/>
      <c r="J226" s="149" t="n"/>
      <c r="K226" s="336" t="n"/>
    </row>
    <row r="227">
      <c r="A227" s="145" t="n"/>
      <c r="B227" s="145" t="n"/>
      <c r="C227" s="146" t="n"/>
      <c r="D227" s="146" t="n"/>
      <c r="E227" s="147" t="n"/>
      <c r="F227" s="146" t="n"/>
      <c r="G227" s="335" t="n"/>
      <c r="H227" s="335" t="n"/>
      <c r="I227" s="335" t="n"/>
      <c r="J227" s="149" t="n"/>
      <c r="K227" s="336" t="n"/>
    </row>
    <row r="228">
      <c r="A228" s="145" t="n"/>
      <c r="B228" s="145" t="n"/>
      <c r="C228" s="146" t="n"/>
      <c r="D228" s="146" t="n"/>
      <c r="E228" s="147" t="n"/>
      <c r="F228" s="146" t="n"/>
      <c r="G228" s="335" t="n"/>
      <c r="H228" s="335" t="n"/>
      <c r="I228" s="335" t="n"/>
      <c r="J228" s="149" t="n"/>
      <c r="K228" s="336" t="n"/>
    </row>
    <row r="229">
      <c r="A229" s="145" t="n"/>
      <c r="B229" s="145" t="n"/>
      <c r="C229" s="146" t="n"/>
      <c r="D229" s="146" t="n"/>
      <c r="E229" s="147" t="n"/>
      <c r="F229" s="146" t="n"/>
      <c r="G229" s="335" t="n"/>
      <c r="H229" s="335" t="n"/>
      <c r="I229" s="335" t="n"/>
      <c r="J229" s="149" t="n"/>
      <c r="K229" s="336" t="n"/>
    </row>
    <row r="230">
      <c r="A230" s="145" t="n"/>
      <c r="B230" s="145" t="n"/>
      <c r="C230" s="146" t="n"/>
      <c r="D230" s="146" t="n"/>
      <c r="E230" s="147" t="n"/>
      <c r="F230" s="146" t="n"/>
      <c r="G230" s="335" t="n"/>
      <c r="H230" s="335" t="n"/>
      <c r="I230" s="335" t="n"/>
      <c r="J230" s="149" t="n"/>
      <c r="K230" s="336" t="n"/>
    </row>
    <row r="231">
      <c r="A231" s="145" t="n"/>
      <c r="B231" s="145" t="n"/>
      <c r="C231" s="146" t="n"/>
      <c r="D231" s="146" t="n"/>
      <c r="E231" s="147" t="n"/>
      <c r="F231" s="146" t="n"/>
      <c r="G231" s="335" t="n"/>
      <c r="H231" s="335" t="n"/>
      <c r="I231" s="335" t="n"/>
      <c r="J231" s="149" t="n"/>
      <c r="K231" s="336" t="n"/>
    </row>
    <row r="232">
      <c r="A232" s="145" t="n"/>
      <c r="B232" s="145" t="n"/>
      <c r="C232" s="146" t="n"/>
      <c r="D232" s="146" t="n"/>
      <c r="E232" s="147" t="n"/>
      <c r="F232" s="146" t="n"/>
      <c r="G232" s="335" t="n"/>
      <c r="H232" s="335" t="n"/>
      <c r="I232" s="335" t="n"/>
      <c r="J232" s="149" t="n"/>
      <c r="K232" s="336" t="n"/>
    </row>
    <row r="233">
      <c r="A233" s="145" t="n"/>
      <c r="B233" s="145" t="n"/>
      <c r="C233" s="146" t="n"/>
      <c r="D233" s="146" t="n"/>
      <c r="E233" s="147" t="n"/>
      <c r="F233" s="146" t="n"/>
      <c r="G233" s="335" t="n"/>
      <c r="H233" s="335" t="n"/>
      <c r="I233" s="335" t="n"/>
      <c r="J233" s="149" t="n"/>
      <c r="K233" s="336" t="n"/>
    </row>
    <row r="234">
      <c r="A234" s="145" t="n"/>
      <c r="B234" s="145" t="n"/>
      <c r="C234" s="146" t="n"/>
      <c r="D234" s="146" t="n"/>
      <c r="E234" s="147" t="n"/>
      <c r="F234" s="146" t="n"/>
      <c r="G234" s="335" t="n"/>
      <c r="H234" s="335" t="n"/>
      <c r="I234" s="335" t="n"/>
      <c r="J234" s="149" t="n"/>
      <c r="K234" s="336" t="n"/>
    </row>
    <row r="235">
      <c r="A235" s="145" t="n"/>
      <c r="B235" s="145" t="n"/>
      <c r="C235" s="146" t="n"/>
      <c r="D235" s="146" t="n"/>
      <c r="E235" s="147" t="n"/>
      <c r="F235" s="146" t="n"/>
      <c r="G235" s="335" t="n"/>
      <c r="H235" s="335" t="n"/>
      <c r="I235" s="335" t="n"/>
      <c r="J235" s="149" t="n"/>
      <c r="K235" s="336" t="n"/>
    </row>
    <row r="236">
      <c r="A236" s="145" t="n"/>
      <c r="B236" s="145" t="n"/>
      <c r="C236" s="146" t="n"/>
      <c r="D236" s="146" t="n"/>
      <c r="E236" s="147" t="n"/>
      <c r="F236" s="146" t="n"/>
      <c r="G236" s="335" t="n"/>
      <c r="H236" s="335" t="n"/>
      <c r="I236" s="335" t="n"/>
      <c r="J236" s="149" t="n"/>
      <c r="K236" s="336" t="n"/>
    </row>
    <row r="237">
      <c r="A237" s="145" t="n"/>
      <c r="B237" s="145" t="n"/>
      <c r="C237" s="146" t="n"/>
      <c r="D237" s="146" t="n"/>
      <c r="E237" s="147" t="n"/>
      <c r="F237" s="146" t="n"/>
      <c r="G237" s="335" t="n"/>
      <c r="H237" s="335" t="n"/>
      <c r="I237" s="335" t="n"/>
      <c r="J237" s="149" t="n"/>
      <c r="K237" s="336" t="n"/>
    </row>
    <row r="238">
      <c r="A238" s="145" t="n"/>
      <c r="B238" s="145" t="n"/>
      <c r="C238" s="146" t="n"/>
      <c r="D238" s="146" t="n"/>
      <c r="E238" s="147" t="n"/>
      <c r="F238" s="146" t="n"/>
      <c r="G238" s="335" t="n"/>
      <c r="H238" s="335" t="n"/>
      <c r="I238" s="335" t="n"/>
      <c r="J238" s="149" t="n"/>
      <c r="K238" s="336" t="n"/>
    </row>
    <row r="239">
      <c r="A239" s="145" t="n"/>
      <c r="B239" s="145" t="n"/>
      <c r="C239" s="146" t="n"/>
      <c r="D239" s="146" t="n"/>
      <c r="E239" s="147" t="n"/>
      <c r="F239" s="146" t="n"/>
      <c r="G239" s="335" t="n"/>
      <c r="H239" s="335" t="n"/>
      <c r="I239" s="335" t="n"/>
      <c r="J239" s="149" t="n"/>
      <c r="K239" s="336" t="n"/>
    </row>
    <row r="240">
      <c r="A240" s="145" t="n"/>
      <c r="B240" s="145" t="n"/>
      <c r="C240" s="146" t="n"/>
      <c r="D240" s="146" t="n"/>
      <c r="E240" s="147" t="n"/>
      <c r="F240" s="146" t="n"/>
      <c r="G240" s="335" t="n"/>
      <c r="H240" s="335" t="n"/>
      <c r="I240" s="335" t="n"/>
      <c r="J240" s="149" t="n"/>
      <c r="K240" s="336" t="n"/>
    </row>
    <row r="241">
      <c r="A241" s="145" t="n"/>
      <c r="B241" s="145" t="n"/>
      <c r="C241" s="146" t="n"/>
      <c r="D241" s="146" t="n"/>
      <c r="E241" s="147" t="n"/>
      <c r="F241" s="146" t="n"/>
      <c r="G241" s="335" t="n"/>
      <c r="H241" s="335" t="n"/>
      <c r="I241" s="335" t="n"/>
      <c r="J241" s="149" t="n"/>
      <c r="K241" s="336" t="n"/>
    </row>
    <row r="242">
      <c r="A242" s="145" t="n"/>
      <c r="B242" s="145" t="n"/>
      <c r="C242" s="146" t="n"/>
      <c r="D242" s="146" t="n"/>
      <c r="E242" s="147" t="n"/>
      <c r="F242" s="146" t="n"/>
      <c r="G242" s="335" t="n"/>
      <c r="H242" s="335" t="n"/>
      <c r="I242" s="335" t="n"/>
      <c r="J242" s="149" t="n"/>
      <c r="K242" s="336" t="n"/>
    </row>
    <row r="243">
      <c r="A243" s="145" t="n"/>
      <c r="B243" s="145" t="n"/>
      <c r="C243" s="146" t="n"/>
      <c r="D243" s="146" t="n"/>
      <c r="E243" s="147" t="n"/>
      <c r="F243" s="146" t="n"/>
      <c r="G243" s="335" t="n"/>
      <c r="H243" s="335" t="n"/>
      <c r="I243" s="335" t="n"/>
      <c r="J243" s="149" t="n"/>
      <c r="K243" s="336" t="n"/>
    </row>
    <row r="244">
      <c r="A244" s="145" t="n"/>
      <c r="B244" s="145" t="n"/>
      <c r="C244" s="146" t="n"/>
      <c r="D244" s="146" t="n"/>
      <c r="E244" s="147" t="n"/>
      <c r="F244" s="146" t="n"/>
      <c r="G244" s="335" t="n"/>
      <c r="H244" s="335" t="n"/>
      <c r="I244" s="335" t="n"/>
      <c r="J244" s="149" t="n"/>
      <c r="K244" s="336" t="n"/>
    </row>
    <row r="245">
      <c r="A245" s="145" t="n"/>
      <c r="B245" s="145" t="n"/>
      <c r="C245" s="146" t="n"/>
      <c r="D245" s="146" t="n"/>
      <c r="E245" s="147" t="n"/>
      <c r="F245" s="146" t="n"/>
      <c r="G245" s="335" t="n"/>
      <c r="H245" s="335" t="n"/>
      <c r="I245" s="335" t="n"/>
      <c r="J245" s="149" t="n"/>
      <c r="K245" s="336" t="n"/>
    </row>
    <row r="246">
      <c r="A246" s="145" t="n"/>
      <c r="B246" s="145" t="n"/>
      <c r="C246" s="146" t="n"/>
      <c r="D246" s="146" t="n"/>
      <c r="E246" s="147" t="n"/>
      <c r="F246" s="146" t="n"/>
      <c r="G246" s="335" t="n"/>
      <c r="H246" s="335" t="n"/>
      <c r="I246" s="335" t="n"/>
      <c r="J246" s="149" t="n"/>
      <c r="K246" s="336" t="n"/>
    </row>
    <row r="247">
      <c r="A247" s="145" t="n"/>
      <c r="B247" s="145" t="n"/>
      <c r="C247" s="146" t="n"/>
      <c r="D247" s="146" t="n"/>
      <c r="E247" s="147" t="n"/>
      <c r="F247" s="146" t="n"/>
      <c r="G247" s="335" t="n"/>
      <c r="H247" s="335" t="n"/>
      <c r="I247" s="335" t="n"/>
      <c r="J247" s="149" t="n"/>
      <c r="K247" s="336" t="n"/>
    </row>
    <row r="248">
      <c r="A248" s="145" t="n"/>
      <c r="B248" s="145" t="n"/>
      <c r="C248" s="146" t="n"/>
      <c r="D248" s="146" t="n"/>
      <c r="E248" s="147" t="n"/>
      <c r="F248" s="146" t="n"/>
      <c r="G248" s="335" t="n"/>
      <c r="H248" s="335" t="n"/>
      <c r="I248" s="335" t="n"/>
      <c r="J248" s="149" t="n"/>
      <c r="K248" s="336" t="n"/>
    </row>
    <row r="249">
      <c r="A249" s="145" t="n"/>
      <c r="B249" s="145" t="n"/>
      <c r="C249" s="146" t="n"/>
      <c r="D249" s="146" t="n"/>
      <c r="E249" s="147" t="n"/>
      <c r="F249" s="146" t="n"/>
      <c r="G249" s="335" t="n"/>
      <c r="H249" s="335" t="n"/>
      <c r="I249" s="335" t="n"/>
      <c r="J249" s="149" t="n"/>
      <c r="K249" s="336" t="n"/>
    </row>
    <row r="250">
      <c r="A250" s="145" t="n"/>
      <c r="B250" s="145" t="n"/>
      <c r="C250" s="146" t="n"/>
      <c r="D250" s="146" t="n"/>
      <c r="E250" s="147" t="n"/>
      <c r="F250" s="146" t="n"/>
      <c r="G250" s="335" t="n"/>
      <c r="H250" s="335" t="n"/>
      <c r="I250" s="335" t="n"/>
      <c r="J250" s="149" t="n"/>
      <c r="K250" s="336" t="n"/>
    </row>
    <row r="251">
      <c r="A251" s="145" t="n"/>
      <c r="B251" s="145" t="n"/>
      <c r="C251" s="146" t="n"/>
      <c r="D251" s="146" t="n"/>
      <c r="E251" s="147" t="n"/>
      <c r="F251" s="146" t="n"/>
      <c r="G251" s="335" t="n"/>
      <c r="H251" s="335" t="n"/>
      <c r="I251" s="335" t="n"/>
      <c r="J251" s="149" t="n"/>
      <c r="K251" s="336" t="n"/>
    </row>
    <row r="252">
      <c r="A252" s="145" t="n"/>
      <c r="B252" s="145" t="n"/>
      <c r="C252" s="146" t="n"/>
      <c r="D252" s="146" t="n"/>
      <c r="E252" s="147" t="n"/>
      <c r="F252" s="146" t="n"/>
      <c r="G252" s="335" t="n"/>
      <c r="H252" s="335" t="n"/>
      <c r="I252" s="335" t="n"/>
      <c r="J252" s="149" t="n"/>
      <c r="K252" s="336" t="n"/>
    </row>
    <row r="253">
      <c r="A253" s="145" t="n"/>
      <c r="B253" s="145" t="n"/>
      <c r="C253" s="146" t="n"/>
      <c r="D253" s="146" t="n"/>
      <c r="E253" s="147" t="n"/>
      <c r="F253" s="146" t="n"/>
      <c r="G253" s="335" t="n"/>
      <c r="H253" s="335" t="n"/>
      <c r="I253" s="335" t="n"/>
      <c r="J253" s="149" t="n"/>
      <c r="K253" s="336" t="n"/>
    </row>
    <row r="254">
      <c r="A254" s="145" t="n"/>
      <c r="B254" s="145" t="n"/>
      <c r="C254" s="146" t="n"/>
      <c r="D254" s="146" t="n"/>
      <c r="E254" s="147" t="n"/>
      <c r="F254" s="146" t="n"/>
      <c r="G254" s="335" t="n"/>
      <c r="H254" s="335" t="n"/>
      <c r="I254" s="335" t="n"/>
      <c r="J254" s="149" t="n"/>
      <c r="K254" s="336" t="n"/>
    </row>
    <row r="255">
      <c r="A255" s="145" t="n"/>
      <c r="B255" s="145" t="n"/>
      <c r="C255" s="146" t="n"/>
      <c r="D255" s="146" t="n"/>
      <c r="E255" s="147" t="n"/>
      <c r="F255" s="146" t="n"/>
      <c r="G255" s="335" t="n"/>
      <c r="H255" s="335" t="n"/>
      <c r="I255" s="335" t="n"/>
      <c r="J255" s="149" t="n"/>
      <c r="K255" s="336" t="n"/>
    </row>
    <row r="256">
      <c r="A256" s="145" t="n"/>
      <c r="B256" s="145" t="n"/>
      <c r="C256" s="146" t="n"/>
      <c r="D256" s="146" t="n"/>
      <c r="E256" s="147" t="n"/>
      <c r="F256" s="146" t="n"/>
      <c r="G256" s="335" t="n"/>
      <c r="H256" s="335" t="n"/>
      <c r="I256" s="335" t="n"/>
      <c r="J256" s="149" t="n"/>
      <c r="K256" s="336" t="n"/>
    </row>
    <row r="257">
      <c r="A257" s="145" t="n"/>
      <c r="B257" s="145" t="n"/>
      <c r="C257" s="146" t="n"/>
      <c r="D257" s="146" t="n"/>
      <c r="E257" s="147" t="n"/>
      <c r="F257" s="146" t="n"/>
      <c r="G257" s="335" t="n"/>
      <c r="H257" s="335" t="n"/>
      <c r="I257" s="335" t="n"/>
      <c r="J257" s="149" t="n"/>
      <c r="K257" s="336" t="n"/>
    </row>
    <row r="258">
      <c r="A258" s="145" t="n"/>
      <c r="B258" s="145" t="n"/>
      <c r="C258" s="146" t="n"/>
      <c r="D258" s="146" t="n"/>
      <c r="E258" s="147" t="n"/>
      <c r="F258" s="146" t="n"/>
      <c r="G258" s="335" t="n"/>
      <c r="H258" s="335" t="n"/>
      <c r="I258" s="335" t="n"/>
      <c r="J258" s="149" t="n"/>
      <c r="K258" s="336" t="n"/>
    </row>
    <row r="259">
      <c r="A259" s="145" t="n"/>
      <c r="B259" s="145" t="n"/>
      <c r="C259" s="146" t="n"/>
      <c r="D259" s="146" t="n"/>
      <c r="E259" s="147" t="n"/>
      <c r="F259" s="146" t="n"/>
      <c r="G259" s="335" t="n"/>
      <c r="H259" s="335" t="n"/>
      <c r="I259" s="335" t="n"/>
      <c r="J259" s="149" t="n"/>
      <c r="K259" s="336" t="n"/>
    </row>
    <row r="260">
      <c r="A260" s="145" t="n"/>
      <c r="B260" s="145" t="n"/>
      <c r="C260" s="146" t="n"/>
      <c r="D260" s="146" t="n"/>
      <c r="E260" s="147" t="n"/>
      <c r="F260" s="146" t="n"/>
      <c r="G260" s="335" t="n"/>
      <c r="H260" s="335" t="n"/>
      <c r="I260" s="335" t="n"/>
      <c r="J260" s="149" t="n"/>
      <c r="K260" s="336" t="n"/>
    </row>
    <row r="261">
      <c r="A261" s="145" t="n"/>
      <c r="B261" s="145" t="n"/>
      <c r="C261" s="146" t="n"/>
      <c r="D261" s="146" t="n"/>
      <c r="E261" s="147" t="n"/>
      <c r="F261" s="146" t="n"/>
      <c r="G261" s="335" t="n"/>
      <c r="H261" s="335" t="n"/>
      <c r="I261" s="335" t="n"/>
      <c r="J261" s="149" t="n"/>
      <c r="K261" s="336" t="n"/>
    </row>
    <row r="262">
      <c r="A262" s="145" t="n"/>
      <c r="B262" s="145" t="n"/>
      <c r="C262" s="146" t="n"/>
      <c r="D262" s="146" t="n"/>
      <c r="E262" s="147" t="n"/>
      <c r="F262" s="146" t="n"/>
      <c r="G262" s="335" t="n"/>
      <c r="H262" s="335" t="n"/>
      <c r="I262" s="335" t="n"/>
      <c r="J262" s="149" t="n"/>
      <c r="K262" s="336" t="n"/>
    </row>
    <row r="263">
      <c r="A263" s="145" t="n"/>
      <c r="B263" s="145" t="n"/>
      <c r="C263" s="146" t="n"/>
      <c r="D263" s="146" t="n"/>
      <c r="E263" s="147" t="n"/>
      <c r="F263" s="146" t="n"/>
      <c r="G263" s="335" t="n"/>
      <c r="H263" s="335" t="n"/>
      <c r="I263" s="335" t="n"/>
      <c r="J263" s="149" t="n"/>
      <c r="K263" s="336" t="n"/>
    </row>
    <row r="264">
      <c r="A264" s="145" t="n"/>
      <c r="B264" s="145" t="n"/>
      <c r="C264" s="146" t="n"/>
      <c r="D264" s="146" t="n"/>
      <c r="E264" s="147" t="n"/>
      <c r="F264" s="146" t="n"/>
      <c r="G264" s="335" t="n"/>
      <c r="H264" s="335" t="n"/>
      <c r="I264" s="335" t="n"/>
      <c r="J264" s="149" t="n"/>
      <c r="K264" s="336" t="n"/>
    </row>
    <row r="265">
      <c r="A265" s="145" t="n"/>
      <c r="B265" s="145" t="n"/>
      <c r="C265" s="146" t="n"/>
      <c r="D265" s="146" t="n"/>
      <c r="E265" s="147" t="n"/>
      <c r="F265" s="146" t="n"/>
      <c r="G265" s="335" t="n"/>
      <c r="H265" s="335" t="n"/>
      <c r="I265" s="335" t="n"/>
      <c r="J265" s="149" t="n"/>
      <c r="K265" s="336" t="n"/>
    </row>
    <row r="266">
      <c r="A266" s="145" t="n"/>
      <c r="B266" s="145" t="n"/>
      <c r="C266" s="146" t="n"/>
      <c r="D266" s="146" t="n"/>
      <c r="E266" s="147" t="n"/>
      <c r="F266" s="146" t="n"/>
      <c r="G266" s="335" t="n"/>
      <c r="H266" s="335" t="n"/>
      <c r="I266" s="335" t="n"/>
      <c r="J266" s="149" t="n"/>
      <c r="K266" s="336" t="n"/>
    </row>
    <row r="267">
      <c r="A267" s="145" t="n"/>
      <c r="B267" s="145" t="n"/>
      <c r="C267" s="146" t="n"/>
      <c r="D267" s="146" t="n"/>
      <c r="E267" s="147" t="n"/>
      <c r="F267" s="146" t="n"/>
      <c r="G267" s="335" t="n"/>
      <c r="H267" s="335" t="n"/>
      <c r="I267" s="335" t="n"/>
      <c r="J267" s="149" t="n"/>
      <c r="K267" s="336" t="n"/>
    </row>
    <row r="268">
      <c r="A268" s="145" t="n"/>
      <c r="B268" s="145" t="n"/>
      <c r="C268" s="146" t="n"/>
      <c r="D268" s="146" t="n"/>
      <c r="E268" s="147" t="n"/>
      <c r="F268" s="146" t="n"/>
      <c r="G268" s="335" t="n"/>
      <c r="H268" s="335" t="n"/>
      <c r="I268" s="335" t="n"/>
      <c r="J268" s="149" t="n"/>
      <c r="K268" s="336" t="n"/>
    </row>
    <row r="269">
      <c r="A269" s="145" t="n"/>
      <c r="B269" s="145" t="n"/>
      <c r="C269" s="146" t="n"/>
      <c r="D269" s="146" t="n"/>
      <c r="E269" s="147" t="n"/>
      <c r="F269" s="146" t="n"/>
      <c r="G269" s="335" t="n"/>
      <c r="H269" s="335" t="n"/>
      <c r="I269" s="335" t="n"/>
      <c r="J269" s="149" t="n"/>
      <c r="K269" s="336" t="n"/>
    </row>
    <row r="270">
      <c r="A270" s="145" t="n"/>
      <c r="B270" s="145" t="n"/>
      <c r="C270" s="146" t="n"/>
      <c r="D270" s="146" t="n"/>
      <c r="E270" s="147" t="n"/>
      <c r="F270" s="146" t="n"/>
      <c r="G270" s="335" t="n"/>
      <c r="H270" s="335" t="n"/>
      <c r="I270" s="335" t="n"/>
      <c r="J270" s="149" t="n"/>
      <c r="K270" s="336" t="n"/>
    </row>
    <row r="271">
      <c r="A271" s="145" t="n"/>
      <c r="B271" s="145" t="n"/>
      <c r="C271" s="146" t="n"/>
      <c r="D271" s="146" t="n"/>
      <c r="E271" s="147" t="n"/>
      <c r="F271" s="146" t="n"/>
      <c r="G271" s="335" t="n"/>
      <c r="H271" s="335" t="n"/>
      <c r="I271" s="335" t="n"/>
      <c r="J271" s="149" t="n"/>
      <c r="K271" s="336" t="n"/>
    </row>
    <row r="272">
      <c r="A272" s="145" t="n"/>
      <c r="B272" s="145" t="n"/>
      <c r="C272" s="146" t="n"/>
      <c r="D272" s="146" t="n"/>
      <c r="E272" s="147" t="n"/>
      <c r="F272" s="146" t="n"/>
      <c r="G272" s="335" t="n"/>
      <c r="H272" s="335" t="n"/>
      <c r="I272" s="335" t="n"/>
      <c r="J272" s="149" t="n"/>
      <c r="K272" s="336" t="n"/>
    </row>
    <row r="273">
      <c r="A273" s="145" t="n"/>
      <c r="B273" s="145" t="n"/>
      <c r="C273" s="146" t="n"/>
      <c r="D273" s="146" t="n"/>
      <c r="E273" s="147" t="n"/>
      <c r="F273" s="146" t="n"/>
      <c r="G273" s="335" t="n"/>
      <c r="H273" s="335" t="n"/>
      <c r="I273" s="335" t="n"/>
      <c r="J273" s="149" t="n"/>
      <c r="K273" s="336" t="n"/>
    </row>
    <row r="274">
      <c r="A274" s="145" t="n"/>
      <c r="B274" s="145" t="n"/>
      <c r="C274" s="146" t="n"/>
      <c r="D274" s="146" t="n"/>
      <c r="E274" s="147" t="n"/>
      <c r="F274" s="146" t="n"/>
      <c r="G274" s="335" t="n"/>
      <c r="H274" s="335" t="n"/>
      <c r="I274" s="335" t="n"/>
      <c r="J274" s="149" t="n"/>
      <c r="K274" s="336" t="n"/>
    </row>
    <row r="275">
      <c r="A275" s="145" t="n"/>
      <c r="B275" s="145" t="n"/>
      <c r="C275" s="146" t="n"/>
      <c r="D275" s="146" t="n"/>
      <c r="E275" s="147" t="n"/>
      <c r="F275" s="146" t="n"/>
      <c r="G275" s="335" t="n"/>
      <c r="H275" s="335" t="n"/>
      <c r="I275" s="335" t="n"/>
      <c r="J275" s="149" t="n"/>
      <c r="K275" s="336" t="n"/>
    </row>
    <row r="276">
      <c r="A276" s="145" t="n"/>
      <c r="B276" s="145" t="n"/>
      <c r="C276" s="146" t="n"/>
      <c r="D276" s="146" t="n"/>
      <c r="E276" s="147" t="n"/>
      <c r="F276" s="146" t="n"/>
      <c r="G276" s="335" t="n"/>
      <c r="H276" s="335" t="n"/>
      <c r="I276" s="335" t="n"/>
      <c r="J276" s="149" t="n"/>
      <c r="K276" s="336" t="n"/>
    </row>
    <row r="277">
      <c r="A277" s="145" t="n"/>
      <c r="B277" s="145" t="n"/>
      <c r="C277" s="146" t="n"/>
      <c r="D277" s="146" t="n"/>
      <c r="E277" s="147" t="n"/>
      <c r="F277" s="146" t="n"/>
      <c r="G277" s="335" t="n"/>
      <c r="H277" s="335" t="n"/>
      <c r="I277" s="335" t="n"/>
      <c r="J277" s="149" t="n"/>
      <c r="K277" s="336" t="n"/>
    </row>
    <row r="278">
      <c r="A278" s="145" t="n"/>
      <c r="B278" s="145" t="n"/>
      <c r="C278" s="146" t="n"/>
      <c r="D278" s="146" t="n"/>
      <c r="E278" s="147" t="n"/>
      <c r="F278" s="146" t="n"/>
      <c r="G278" s="335" t="n"/>
      <c r="H278" s="335" t="n"/>
      <c r="I278" s="335" t="n"/>
      <c r="J278" s="149" t="n"/>
      <c r="K278" s="336" t="n"/>
    </row>
    <row r="279">
      <c r="A279" s="145" t="n"/>
      <c r="B279" s="145" t="n"/>
      <c r="C279" s="146" t="n"/>
      <c r="D279" s="146" t="n"/>
      <c r="E279" s="147" t="n"/>
      <c r="F279" s="146" t="n"/>
      <c r="G279" s="335" t="n"/>
      <c r="H279" s="335" t="n"/>
      <c r="I279" s="335" t="n"/>
      <c r="J279" s="149" t="n"/>
      <c r="K279" s="336" t="n"/>
    </row>
    <row r="280">
      <c r="A280" s="145" t="n"/>
      <c r="B280" s="145" t="n"/>
      <c r="C280" s="146" t="n"/>
      <c r="D280" s="146" t="n"/>
      <c r="E280" s="147" t="n"/>
      <c r="F280" s="146" t="n"/>
      <c r="G280" s="335" t="n"/>
      <c r="H280" s="335" t="n"/>
      <c r="I280" s="335" t="n"/>
      <c r="J280" s="149" t="n"/>
      <c r="K280" s="336" t="n"/>
    </row>
    <row r="281">
      <c r="A281" s="145" t="n"/>
      <c r="B281" s="145" t="n"/>
      <c r="C281" s="146" t="n"/>
      <c r="D281" s="146" t="n"/>
      <c r="E281" s="147" t="n"/>
      <c r="F281" s="146" t="n"/>
      <c r="G281" s="335" t="n"/>
      <c r="H281" s="335" t="n"/>
      <c r="I281" s="335" t="n"/>
      <c r="J281" s="149" t="n"/>
      <c r="K281" s="336" t="n"/>
    </row>
    <row r="282">
      <c r="A282" s="145" t="n"/>
      <c r="B282" s="145" t="n"/>
      <c r="C282" s="146" t="n"/>
      <c r="D282" s="146" t="n"/>
      <c r="E282" s="147" t="n"/>
      <c r="F282" s="146" t="n"/>
      <c r="G282" s="335" t="n"/>
      <c r="H282" s="335" t="n"/>
      <c r="I282" s="335" t="n"/>
      <c r="J282" s="149" t="n"/>
      <c r="K282" s="336" t="n"/>
    </row>
    <row r="283">
      <c r="A283" s="145" t="n"/>
      <c r="B283" s="145" t="n"/>
      <c r="C283" s="146" t="n"/>
      <c r="D283" s="146" t="n"/>
      <c r="E283" s="147" t="n"/>
      <c r="F283" s="146" t="n"/>
      <c r="G283" s="335" t="n"/>
      <c r="H283" s="335" t="n"/>
      <c r="I283" s="335" t="n"/>
      <c r="J283" s="149" t="n"/>
      <c r="K283" s="336" t="n"/>
    </row>
    <row r="284">
      <c r="A284" s="145" t="n"/>
      <c r="B284" s="145" t="n"/>
      <c r="C284" s="146" t="n"/>
      <c r="D284" s="146" t="n"/>
      <c r="E284" s="147" t="n"/>
      <c r="F284" s="146" t="n"/>
      <c r="G284" s="335" t="n"/>
      <c r="H284" s="335" t="n"/>
      <c r="I284" s="335" t="n"/>
      <c r="J284" s="149" t="n"/>
      <c r="K284" s="336" t="n"/>
    </row>
    <row r="285">
      <c r="A285" s="145" t="n"/>
      <c r="B285" s="145" t="n"/>
      <c r="C285" s="146" t="n"/>
      <c r="D285" s="146" t="n"/>
      <c r="E285" s="147" t="n"/>
      <c r="F285" s="146" t="n"/>
      <c r="G285" s="335" t="n"/>
      <c r="H285" s="335" t="n"/>
      <c r="I285" s="335" t="n"/>
      <c r="J285" s="149" t="n"/>
      <c r="K285" s="336" t="n"/>
    </row>
    <row r="286">
      <c r="A286" s="145" t="n"/>
      <c r="B286" s="145" t="n"/>
      <c r="C286" s="146" t="n"/>
      <c r="D286" s="146" t="n"/>
      <c r="E286" s="147" t="n"/>
      <c r="F286" s="146" t="n"/>
      <c r="G286" s="335" t="n"/>
      <c r="H286" s="335" t="n"/>
      <c r="I286" s="335" t="n"/>
      <c r="J286" s="149" t="n"/>
      <c r="K286" s="336" t="n"/>
    </row>
    <row r="287">
      <c r="A287" s="145" t="n"/>
      <c r="B287" s="145" t="n"/>
      <c r="C287" s="146" t="n"/>
      <c r="D287" s="146" t="n"/>
      <c r="E287" s="147" t="n"/>
      <c r="F287" s="146" t="n"/>
      <c r="G287" s="335" t="n"/>
      <c r="H287" s="335" t="n"/>
      <c r="I287" s="335" t="n"/>
      <c r="J287" s="149" t="n"/>
      <c r="K287" s="336" t="n"/>
    </row>
    <row r="288">
      <c r="A288" s="145" t="n"/>
      <c r="B288" s="145" t="n"/>
      <c r="C288" s="146" t="n"/>
      <c r="D288" s="146" t="n"/>
      <c r="E288" s="147" t="n"/>
      <c r="F288" s="146" t="n"/>
      <c r="G288" s="335" t="n"/>
      <c r="H288" s="335" t="n"/>
      <c r="I288" s="335" t="n"/>
      <c r="J288" s="149" t="n"/>
      <c r="K288" s="336" t="n"/>
    </row>
    <row r="289">
      <c r="A289" s="145" t="n"/>
      <c r="B289" s="145" t="n"/>
      <c r="C289" s="146" t="n"/>
      <c r="D289" s="146" t="n"/>
      <c r="E289" s="147" t="n"/>
      <c r="F289" s="146" t="n"/>
      <c r="G289" s="335" t="n"/>
      <c r="H289" s="335" t="n"/>
      <c r="I289" s="335" t="n"/>
      <c r="J289" s="149" t="n"/>
      <c r="K289" s="336" t="n"/>
    </row>
    <row r="290">
      <c r="A290" s="145" t="n"/>
      <c r="B290" s="145" t="n"/>
      <c r="C290" s="146" t="n"/>
      <c r="D290" s="146" t="n"/>
      <c r="E290" s="147" t="n"/>
      <c r="F290" s="146" t="n"/>
      <c r="G290" s="335" t="n"/>
      <c r="H290" s="335" t="n"/>
      <c r="I290" s="335" t="n"/>
      <c r="J290" s="149" t="n"/>
      <c r="K290" s="336" t="n"/>
    </row>
    <row r="291">
      <c r="A291" s="145" t="n"/>
      <c r="B291" s="145" t="n"/>
      <c r="C291" s="146" t="n"/>
      <c r="D291" s="146" t="n"/>
      <c r="E291" s="147" t="n"/>
      <c r="F291" s="146" t="n"/>
      <c r="G291" s="335" t="n"/>
      <c r="H291" s="335" t="n"/>
      <c r="I291" s="335" t="n"/>
      <c r="J291" s="149" t="n"/>
      <c r="K291" s="336" t="n"/>
    </row>
    <row r="292">
      <c r="A292" s="145" t="n"/>
      <c r="B292" s="145" t="n"/>
      <c r="C292" s="146" t="n"/>
      <c r="D292" s="146" t="n"/>
      <c r="E292" s="147" t="n"/>
      <c r="F292" s="146" t="n"/>
      <c r="G292" s="335" t="n"/>
      <c r="H292" s="335" t="n"/>
      <c r="I292" s="335" t="n"/>
      <c r="J292" s="149" t="n"/>
      <c r="K292" s="336" t="n"/>
    </row>
    <row r="293">
      <c r="A293" s="145" t="n"/>
      <c r="B293" s="145" t="n"/>
      <c r="C293" s="146" t="n"/>
      <c r="D293" s="146" t="n"/>
      <c r="E293" s="147" t="n"/>
      <c r="F293" s="146" t="n"/>
      <c r="G293" s="335" t="n"/>
      <c r="H293" s="335" t="n"/>
      <c r="I293" s="335" t="n"/>
      <c r="J293" s="149" t="n"/>
      <c r="K293" s="336" t="n"/>
    </row>
    <row r="294">
      <c r="A294" s="145" t="n"/>
      <c r="B294" s="145" t="n"/>
      <c r="C294" s="146" t="n"/>
      <c r="D294" s="146" t="n"/>
      <c r="E294" s="147" t="n"/>
      <c r="F294" s="146" t="n"/>
      <c r="G294" s="335" t="n"/>
      <c r="H294" s="335" t="n"/>
      <c r="I294" s="335" t="n"/>
      <c r="J294" s="149" t="n"/>
      <c r="K294" s="336" t="n"/>
    </row>
    <row r="295">
      <c r="A295" s="145" t="n"/>
      <c r="B295" s="145" t="n"/>
      <c r="C295" s="146" t="n"/>
      <c r="D295" s="146" t="n"/>
      <c r="E295" s="147" t="n"/>
      <c r="F295" s="146" t="n"/>
      <c r="G295" s="335" t="n"/>
      <c r="H295" s="335" t="n"/>
      <c r="I295" s="335" t="n"/>
      <c r="J295" s="149" t="n"/>
      <c r="K295" s="336" t="n"/>
    </row>
    <row r="296">
      <c r="A296" s="145" t="n"/>
      <c r="B296" s="145" t="n"/>
      <c r="C296" s="146" t="n"/>
      <c r="D296" s="146" t="n"/>
      <c r="E296" s="147" t="n"/>
      <c r="F296" s="146" t="n"/>
      <c r="G296" s="335" t="n"/>
      <c r="H296" s="335" t="n"/>
      <c r="I296" s="335" t="n"/>
      <c r="J296" s="149" t="n"/>
      <c r="K296" s="336" t="n"/>
    </row>
    <row r="297">
      <c r="A297" s="145" t="n"/>
      <c r="B297" s="145" t="n"/>
      <c r="C297" s="146" t="n"/>
      <c r="D297" s="146" t="n"/>
      <c r="E297" s="147" t="n"/>
      <c r="F297" s="146" t="n"/>
      <c r="G297" s="335" t="n"/>
      <c r="H297" s="335" t="n"/>
      <c r="I297" s="335" t="n"/>
      <c r="J297" s="149" t="n"/>
      <c r="K297" s="336" t="n"/>
    </row>
    <row r="298">
      <c r="A298" s="145" t="n"/>
      <c r="B298" s="145" t="n"/>
      <c r="C298" s="146" t="n"/>
      <c r="D298" s="146" t="n"/>
      <c r="E298" s="147" t="n"/>
      <c r="F298" s="146" t="n"/>
      <c r="G298" s="335" t="n"/>
      <c r="H298" s="335" t="n"/>
      <c r="I298" s="335" t="n"/>
      <c r="J298" s="149" t="n"/>
      <c r="K298" s="336" t="n"/>
    </row>
    <row r="299">
      <c r="A299" s="145" t="n"/>
      <c r="B299" s="145" t="n"/>
      <c r="C299" s="146" t="n"/>
      <c r="D299" s="146" t="n"/>
      <c r="E299" s="147" t="n"/>
      <c r="F299" s="146" t="n"/>
      <c r="G299" s="335" t="n"/>
      <c r="H299" s="335" t="n"/>
      <c r="I299" s="335" t="n"/>
      <c r="J299" s="149" t="n"/>
      <c r="K299" s="336" t="n"/>
    </row>
    <row r="300">
      <c r="A300" s="145" t="n"/>
      <c r="B300" s="145" t="n"/>
      <c r="C300" s="146" t="n"/>
      <c r="D300" s="146" t="n"/>
      <c r="E300" s="147" t="n"/>
      <c r="F300" s="146" t="n"/>
      <c r="G300" s="335" t="n"/>
      <c r="H300" s="335" t="n"/>
      <c r="I300" s="335" t="n"/>
      <c r="J300" s="149" t="n"/>
      <c r="K300" s="336" t="n"/>
    </row>
    <row r="301">
      <c r="A301" s="145" t="n"/>
      <c r="B301" s="145" t="n"/>
      <c r="C301" s="146" t="n"/>
      <c r="D301" s="146" t="n"/>
      <c r="E301" s="147" t="n"/>
      <c r="F301" s="146" t="n"/>
      <c r="G301" s="335" t="n"/>
      <c r="H301" s="335" t="n"/>
      <c r="I301" s="335" t="n"/>
      <c r="J301" s="149" t="n"/>
      <c r="K301" s="336" t="n"/>
    </row>
    <row r="302">
      <c r="A302" s="145" t="n"/>
      <c r="B302" s="145" t="n"/>
      <c r="C302" s="146" t="n"/>
      <c r="D302" s="146" t="n"/>
      <c r="E302" s="147" t="n"/>
      <c r="F302" s="146" t="n"/>
      <c r="G302" s="335" t="n"/>
      <c r="H302" s="335" t="n"/>
      <c r="I302" s="335" t="n"/>
      <c r="J302" s="149" t="n"/>
      <c r="K302" s="336" t="n"/>
    </row>
    <row r="303">
      <c r="A303" s="145" t="n"/>
      <c r="B303" s="145" t="n"/>
      <c r="C303" s="146" t="n"/>
      <c r="D303" s="146" t="n"/>
      <c r="E303" s="147" t="n"/>
      <c r="F303" s="146" t="n"/>
      <c r="G303" s="335" t="n"/>
      <c r="H303" s="335" t="n"/>
      <c r="I303" s="335" t="n"/>
      <c r="J303" s="149" t="n"/>
      <c r="K303" s="336" t="n"/>
    </row>
    <row r="304">
      <c r="A304" s="145" t="n"/>
      <c r="B304" s="145" t="n"/>
      <c r="C304" s="146" t="n"/>
      <c r="D304" s="146" t="n"/>
      <c r="E304" s="147" t="n"/>
      <c r="F304" s="146" t="n"/>
      <c r="G304" s="335" t="n"/>
      <c r="H304" s="335" t="n"/>
      <c r="I304" s="335" t="n"/>
      <c r="J304" s="149" t="n"/>
      <c r="K304" s="336" t="n"/>
    </row>
    <row r="305">
      <c r="A305" s="145" t="n"/>
      <c r="B305" s="145" t="n"/>
      <c r="C305" s="146" t="n"/>
      <c r="D305" s="146" t="n"/>
      <c r="E305" s="147" t="n"/>
      <c r="F305" s="146" t="n"/>
      <c r="G305" s="335" t="n"/>
      <c r="H305" s="335" t="n"/>
      <c r="I305" s="335" t="n"/>
      <c r="J305" s="149" t="n"/>
      <c r="K305" s="336" t="n"/>
    </row>
    <row r="306">
      <c r="A306" s="145" t="n"/>
      <c r="B306" s="145" t="n"/>
      <c r="C306" s="146" t="n"/>
      <c r="D306" s="146" t="n"/>
      <c r="E306" s="147" t="n"/>
      <c r="F306" s="146" t="n"/>
      <c r="G306" s="335" t="n"/>
      <c r="H306" s="335" t="n"/>
      <c r="I306" s="335" t="n"/>
      <c r="J306" s="149" t="n"/>
      <c r="K306" s="336" t="n"/>
    </row>
    <row r="307">
      <c r="A307" s="145" t="n"/>
      <c r="B307" s="145" t="n"/>
      <c r="C307" s="146" t="n"/>
      <c r="D307" s="146" t="n"/>
      <c r="E307" s="147" t="n"/>
      <c r="F307" s="146" t="n"/>
      <c r="G307" s="335" t="n"/>
      <c r="H307" s="335" t="n"/>
      <c r="I307" s="335" t="n"/>
      <c r="J307" s="149" t="n"/>
      <c r="K307" s="336" t="n"/>
    </row>
    <row r="308">
      <c r="A308" s="145" t="n"/>
      <c r="B308" s="145" t="n"/>
      <c r="C308" s="146" t="n"/>
      <c r="D308" s="146" t="n"/>
      <c r="E308" s="147" t="n"/>
      <c r="F308" s="146" t="n"/>
      <c r="G308" s="335" t="n"/>
      <c r="H308" s="335" t="n"/>
      <c r="I308" s="335" t="n"/>
      <c r="J308" s="149" t="n"/>
      <c r="K308" s="336" t="n"/>
    </row>
    <row r="309">
      <c r="A309" s="145" t="n"/>
      <c r="B309" s="145" t="n"/>
      <c r="C309" s="146" t="n"/>
      <c r="D309" s="146" t="n"/>
      <c r="E309" s="147" t="n"/>
      <c r="F309" s="146" t="n"/>
      <c r="G309" s="335" t="n"/>
      <c r="H309" s="335" t="n"/>
      <c r="I309" s="335" t="n"/>
      <c r="J309" s="149" t="n"/>
      <c r="K309" s="336" t="n"/>
    </row>
    <row r="310">
      <c r="A310" s="145" t="n"/>
      <c r="B310" s="145" t="n"/>
      <c r="C310" s="146" t="n"/>
      <c r="D310" s="146" t="n"/>
      <c r="E310" s="147" t="n"/>
      <c r="F310" s="146" t="n"/>
      <c r="G310" s="335" t="n"/>
      <c r="H310" s="335" t="n"/>
      <c r="I310" s="335" t="n"/>
      <c r="J310" s="149" t="n"/>
      <c r="K310" s="336" t="n"/>
    </row>
    <row r="311">
      <c r="A311" s="145" t="n"/>
      <c r="B311" s="145" t="n"/>
      <c r="C311" s="146" t="n"/>
      <c r="D311" s="146" t="n"/>
      <c r="E311" s="147" t="n"/>
      <c r="F311" s="146" t="n"/>
      <c r="G311" s="335" t="n"/>
      <c r="H311" s="335" t="n"/>
      <c r="I311" s="335" t="n"/>
      <c r="J311" s="149" t="n"/>
      <c r="K311" s="336" t="n"/>
    </row>
    <row r="312">
      <c r="A312" s="145" t="n"/>
      <c r="B312" s="145" t="n"/>
      <c r="C312" s="146" t="n"/>
      <c r="D312" s="146" t="n"/>
      <c r="E312" s="147" t="n"/>
      <c r="F312" s="146" t="n"/>
      <c r="G312" s="335" t="n"/>
      <c r="H312" s="335" t="n"/>
      <c r="I312" s="335" t="n"/>
      <c r="J312" s="149" t="n"/>
      <c r="K312" s="336" t="n"/>
    </row>
    <row r="313">
      <c r="A313" s="145" t="n"/>
      <c r="B313" s="145" t="n"/>
      <c r="C313" s="146" t="n"/>
      <c r="D313" s="146" t="n"/>
      <c r="E313" s="147" t="n"/>
      <c r="F313" s="146" t="n"/>
      <c r="G313" s="335" t="n"/>
      <c r="H313" s="335" t="n"/>
      <c r="I313" s="335" t="n"/>
      <c r="J313" s="149" t="n"/>
      <c r="K313" s="336" t="n"/>
    </row>
    <row r="314">
      <c r="A314" s="145" t="n"/>
      <c r="B314" s="145" t="n"/>
      <c r="C314" s="146" t="n"/>
      <c r="D314" s="146" t="n"/>
      <c r="E314" s="147" t="n"/>
      <c r="F314" s="146" t="n"/>
      <c r="G314" s="335" t="n"/>
      <c r="H314" s="335" t="n"/>
      <c r="I314" s="335" t="n"/>
      <c r="J314" s="149" t="n"/>
      <c r="K314" s="336" t="n"/>
    </row>
    <row r="315">
      <c r="A315" s="145" t="n"/>
      <c r="B315" s="145" t="n"/>
      <c r="C315" s="146" t="n"/>
      <c r="D315" s="146" t="n"/>
      <c r="E315" s="147" t="n"/>
      <c r="F315" s="146" t="n"/>
      <c r="G315" s="335" t="n"/>
      <c r="H315" s="335" t="n"/>
      <c r="I315" s="335" t="n"/>
      <c r="J315" s="149" t="n"/>
      <c r="K315" s="336" t="n"/>
    </row>
    <row r="316">
      <c r="A316" s="145" t="n"/>
      <c r="B316" s="145" t="n"/>
      <c r="C316" s="146" t="n"/>
      <c r="D316" s="146" t="n"/>
      <c r="E316" s="147" t="n"/>
      <c r="F316" s="146" t="n"/>
      <c r="G316" s="335" t="n"/>
      <c r="H316" s="335" t="n"/>
      <c r="I316" s="335" t="n"/>
      <c r="J316" s="149" t="n"/>
      <c r="K316" s="336" t="n"/>
    </row>
    <row r="317">
      <c r="A317" s="145" t="n"/>
      <c r="B317" s="145" t="n"/>
      <c r="C317" s="146" t="n"/>
      <c r="D317" s="146" t="n"/>
      <c r="E317" s="147" t="n"/>
      <c r="F317" s="146" t="n"/>
      <c r="G317" s="335" t="n"/>
      <c r="H317" s="335" t="n"/>
      <c r="I317" s="335" t="n"/>
      <c r="J317" s="149" t="n"/>
      <c r="K317" s="336" t="n"/>
    </row>
    <row r="318">
      <c r="A318" s="145" t="n"/>
      <c r="B318" s="145" t="n"/>
      <c r="C318" s="146" t="n"/>
      <c r="D318" s="146" t="n"/>
      <c r="E318" s="147" t="n"/>
      <c r="F318" s="146" t="n"/>
      <c r="G318" s="335" t="n"/>
      <c r="H318" s="335" t="n"/>
      <c r="I318" s="335" t="n"/>
      <c r="J318" s="149" t="n"/>
      <c r="K318" s="336" t="n"/>
    </row>
    <row r="319">
      <c r="A319" s="145" t="n"/>
      <c r="B319" s="145" t="n"/>
      <c r="C319" s="146" t="n"/>
      <c r="D319" s="146" t="n"/>
      <c r="E319" s="147" t="n"/>
      <c r="F319" s="146" t="n"/>
      <c r="G319" s="335" t="n"/>
      <c r="H319" s="335" t="n"/>
      <c r="I319" s="335" t="n"/>
      <c r="J319" s="149" t="n"/>
      <c r="K319" s="336" t="n"/>
    </row>
    <row r="320">
      <c r="A320" s="145" t="n"/>
      <c r="B320" s="145" t="n"/>
      <c r="C320" s="146" t="n"/>
      <c r="D320" s="146" t="n"/>
      <c r="E320" s="147" t="n"/>
      <c r="F320" s="146" t="n"/>
      <c r="G320" s="335" t="n"/>
      <c r="H320" s="335" t="n"/>
      <c r="I320" s="335" t="n"/>
      <c r="J320" s="149" t="n"/>
      <c r="K320" s="336" t="n"/>
    </row>
    <row r="321">
      <c r="A321" s="145" t="n"/>
      <c r="B321" s="145" t="n"/>
      <c r="C321" s="146" t="n"/>
      <c r="D321" s="146" t="n"/>
      <c r="E321" s="147" t="n"/>
      <c r="F321" s="146" t="n"/>
      <c r="G321" s="335" t="n"/>
      <c r="H321" s="335" t="n"/>
      <c r="I321" s="335" t="n"/>
      <c r="J321" s="149" t="n"/>
      <c r="K321" s="336" t="n"/>
    </row>
    <row r="322">
      <c r="A322" s="145" t="n"/>
      <c r="B322" s="145" t="n"/>
      <c r="C322" s="146" t="n"/>
      <c r="D322" s="146" t="n"/>
      <c r="E322" s="147" t="n"/>
      <c r="F322" s="146" t="n"/>
      <c r="G322" s="335" t="n"/>
      <c r="H322" s="335" t="n"/>
      <c r="I322" s="335" t="n"/>
      <c r="J322" s="149" t="n"/>
      <c r="K322" s="336" t="n"/>
    </row>
    <row r="323">
      <c r="A323" s="145" t="n"/>
      <c r="B323" s="145" t="n"/>
      <c r="C323" s="146" t="n"/>
      <c r="D323" s="146" t="n"/>
      <c r="E323" s="147" t="n"/>
      <c r="F323" s="146" t="n"/>
      <c r="G323" s="335" t="n"/>
      <c r="H323" s="335" t="n"/>
      <c r="I323" s="335" t="n"/>
      <c r="J323" s="149" t="n"/>
      <c r="K323" s="336" t="n"/>
    </row>
    <row r="324">
      <c r="A324" s="145" t="n"/>
      <c r="B324" s="145" t="n"/>
      <c r="C324" s="146" t="n"/>
      <c r="D324" s="146" t="n"/>
      <c r="E324" s="147" t="n"/>
      <c r="F324" s="146" t="n"/>
      <c r="G324" s="335" t="n"/>
      <c r="H324" s="335" t="n"/>
      <c r="I324" s="335" t="n"/>
      <c r="J324" s="149" t="n"/>
      <c r="K324" s="336" t="n"/>
    </row>
    <row r="325">
      <c r="A325" s="145" t="n"/>
      <c r="B325" s="145" t="n"/>
      <c r="C325" s="146" t="n"/>
      <c r="D325" s="146" t="n"/>
      <c r="E325" s="147" t="n"/>
      <c r="F325" s="146" t="n"/>
      <c r="G325" s="335" t="n"/>
      <c r="H325" s="335" t="n"/>
      <c r="I325" s="335" t="n"/>
      <c r="J325" s="149" t="n"/>
      <c r="K325" s="336" t="n"/>
    </row>
    <row r="326">
      <c r="A326" s="145" t="n"/>
      <c r="B326" s="145" t="n"/>
      <c r="C326" s="146" t="n"/>
      <c r="D326" s="146" t="n"/>
      <c r="E326" s="147" t="n"/>
      <c r="F326" s="146" t="n"/>
      <c r="G326" s="335" t="n"/>
      <c r="H326" s="335" t="n"/>
      <c r="I326" s="335" t="n"/>
      <c r="J326" s="149" t="n"/>
      <c r="K326" s="336" t="n"/>
    </row>
    <row r="327">
      <c r="A327" s="145" t="n"/>
      <c r="B327" s="145" t="n"/>
      <c r="C327" s="146" t="n"/>
      <c r="D327" s="146" t="n"/>
      <c r="E327" s="147" t="n"/>
      <c r="F327" s="146" t="n"/>
      <c r="G327" s="335" t="n"/>
      <c r="H327" s="335" t="n"/>
      <c r="I327" s="335" t="n"/>
      <c r="J327" s="149" t="n"/>
      <c r="K327" s="336" t="n"/>
    </row>
    <row r="328">
      <c r="A328" s="145" t="n"/>
      <c r="B328" s="145" t="n"/>
      <c r="C328" s="146" t="n"/>
      <c r="D328" s="146" t="n"/>
      <c r="E328" s="147" t="n"/>
      <c r="F328" s="146" t="n"/>
      <c r="G328" s="335" t="n"/>
      <c r="H328" s="335" t="n"/>
      <c r="I328" s="335" t="n"/>
      <c r="J328" s="149" t="n"/>
      <c r="K328" s="336" t="n"/>
    </row>
    <row r="329">
      <c r="A329" s="145" t="n"/>
      <c r="B329" s="145" t="n"/>
      <c r="C329" s="146" t="n"/>
      <c r="D329" s="146" t="n"/>
      <c r="E329" s="147" t="n"/>
      <c r="F329" s="146" t="n"/>
      <c r="G329" s="335" t="n"/>
      <c r="H329" s="335" t="n"/>
      <c r="I329" s="335" t="n"/>
      <c r="J329" s="149" t="n"/>
      <c r="K329" s="336" t="n"/>
    </row>
    <row r="330">
      <c r="A330" s="145" t="n"/>
      <c r="B330" s="145" t="n"/>
      <c r="C330" s="146" t="n"/>
      <c r="D330" s="146" t="n"/>
      <c r="E330" s="147" t="n"/>
      <c r="F330" s="146" t="n"/>
      <c r="G330" s="335" t="n"/>
      <c r="H330" s="335" t="n"/>
      <c r="I330" s="335" t="n"/>
      <c r="J330" s="149" t="n"/>
      <c r="K330" s="336" t="n"/>
    </row>
    <row r="331">
      <c r="A331" s="145" t="n"/>
      <c r="B331" s="145" t="n"/>
      <c r="C331" s="146" t="n"/>
      <c r="D331" s="146" t="n"/>
      <c r="E331" s="147" t="n"/>
      <c r="F331" s="146" t="n"/>
      <c r="G331" s="335" t="n"/>
      <c r="H331" s="335" t="n"/>
      <c r="I331" s="335" t="n"/>
      <c r="J331" s="149" t="n"/>
      <c r="K331" s="336" t="n"/>
    </row>
    <row r="332">
      <c r="A332" s="145" t="n"/>
      <c r="B332" s="145" t="n"/>
      <c r="C332" s="146" t="n"/>
      <c r="D332" s="146" t="n"/>
      <c r="E332" s="147" t="n"/>
      <c r="F332" s="146" t="n"/>
      <c r="G332" s="335" t="n"/>
      <c r="H332" s="335" t="n"/>
      <c r="I332" s="335" t="n"/>
      <c r="J332" s="149" t="n"/>
      <c r="K332" s="336" t="n"/>
    </row>
    <row r="333">
      <c r="A333" s="145" t="n"/>
      <c r="B333" s="145" t="n"/>
      <c r="C333" s="146" t="n"/>
      <c r="D333" s="146" t="n"/>
      <c r="E333" s="147" t="n"/>
      <c r="F333" s="146" t="n"/>
      <c r="G333" s="335" t="n"/>
      <c r="H333" s="335" t="n"/>
      <c r="I333" s="335" t="n"/>
      <c r="J333" s="149" t="n"/>
      <c r="K333" s="336" t="n"/>
    </row>
    <row r="334">
      <c r="A334" s="145" t="n"/>
      <c r="B334" s="145" t="n"/>
      <c r="C334" s="146" t="n"/>
      <c r="D334" s="146" t="n"/>
      <c r="E334" s="147" t="n"/>
      <c r="F334" s="146" t="n"/>
      <c r="G334" s="335" t="n"/>
      <c r="H334" s="335" t="n"/>
      <c r="I334" s="335" t="n"/>
      <c r="J334" s="149" t="n"/>
      <c r="K334" s="336" t="n"/>
    </row>
    <row r="335">
      <c r="A335" s="145" t="n"/>
      <c r="B335" s="145" t="n"/>
      <c r="C335" s="146" t="n"/>
      <c r="D335" s="146" t="n"/>
      <c r="E335" s="147" t="n"/>
      <c r="F335" s="146" t="n"/>
      <c r="G335" s="335" t="n"/>
      <c r="H335" s="335" t="n"/>
      <c r="I335" s="335" t="n"/>
      <c r="J335" s="149" t="n"/>
      <c r="K335" s="336" t="n"/>
    </row>
    <row r="336">
      <c r="A336" s="145" t="n"/>
      <c r="B336" s="145" t="n"/>
      <c r="C336" s="146" t="n"/>
      <c r="D336" s="146" t="n"/>
      <c r="E336" s="147" t="n"/>
      <c r="F336" s="146" t="n"/>
      <c r="G336" s="335" t="n"/>
      <c r="H336" s="335" t="n"/>
      <c r="I336" s="335" t="n"/>
      <c r="J336" s="149" t="n"/>
      <c r="K336" s="336" t="n"/>
    </row>
    <row r="337">
      <c r="A337" s="145" t="n"/>
      <c r="B337" s="145" t="n"/>
      <c r="C337" s="146" t="n"/>
      <c r="D337" s="146" t="n"/>
      <c r="E337" s="147" t="n"/>
      <c r="F337" s="146" t="n"/>
      <c r="G337" s="335" t="n"/>
      <c r="H337" s="335" t="n"/>
      <c r="I337" s="335" t="n"/>
      <c r="J337" s="149" t="n"/>
      <c r="K337" s="336" t="n"/>
    </row>
    <row r="338">
      <c r="A338" s="145" t="n"/>
      <c r="B338" s="145" t="n"/>
      <c r="C338" s="146" t="n"/>
      <c r="D338" s="146" t="n"/>
      <c r="E338" s="147" t="n"/>
      <c r="F338" s="146" t="n"/>
      <c r="G338" s="335" t="n"/>
      <c r="H338" s="335" t="n"/>
      <c r="I338" s="335" t="n"/>
      <c r="J338" s="149" t="n"/>
      <c r="K338" s="336" t="n"/>
    </row>
    <row r="339">
      <c r="A339" s="145" t="n"/>
      <c r="B339" s="145" t="n"/>
      <c r="C339" s="146" t="n"/>
      <c r="D339" s="146" t="n"/>
      <c r="E339" s="147" t="n"/>
      <c r="F339" s="146" t="n"/>
      <c r="G339" s="335" t="n"/>
      <c r="H339" s="335" t="n"/>
      <c r="I339" s="335" t="n"/>
      <c r="J339" s="149" t="n"/>
      <c r="K339" s="336" t="n"/>
    </row>
    <row r="340">
      <c r="A340" s="145" t="n"/>
      <c r="B340" s="145" t="n"/>
      <c r="C340" s="146" t="n"/>
      <c r="D340" s="146" t="n"/>
      <c r="E340" s="147" t="n"/>
      <c r="F340" s="146" t="n"/>
      <c r="G340" s="335" t="n"/>
      <c r="H340" s="335" t="n"/>
      <c r="I340" s="335" t="n"/>
      <c r="J340" s="149" t="n"/>
      <c r="K340" s="336" t="n"/>
    </row>
    <row r="341">
      <c r="A341" s="145" t="n"/>
      <c r="B341" s="145" t="n"/>
      <c r="C341" s="146" t="n"/>
      <c r="D341" s="146" t="n"/>
      <c r="E341" s="147" t="n"/>
      <c r="F341" s="146" t="n"/>
      <c r="G341" s="335" t="n"/>
      <c r="H341" s="335" t="n"/>
      <c r="I341" s="335" t="n"/>
      <c r="J341" s="149" t="n"/>
      <c r="K341" s="336" t="n"/>
    </row>
    <row r="342">
      <c r="A342" s="145" t="n"/>
      <c r="B342" s="145" t="n"/>
      <c r="C342" s="146" t="n"/>
      <c r="D342" s="146" t="n"/>
      <c r="E342" s="147" t="n"/>
      <c r="F342" s="146" t="n"/>
      <c r="G342" s="335" t="n"/>
      <c r="H342" s="335" t="n"/>
      <c r="I342" s="335" t="n"/>
      <c r="J342" s="149" t="n"/>
      <c r="K342" s="336" t="n"/>
    </row>
    <row r="343">
      <c r="A343" s="145" t="n"/>
      <c r="B343" s="145" t="n"/>
      <c r="C343" s="146" t="n"/>
      <c r="D343" s="146" t="n"/>
      <c r="E343" s="147" t="n"/>
      <c r="F343" s="146" t="n"/>
      <c r="G343" s="335" t="n"/>
      <c r="H343" s="335" t="n"/>
      <c r="I343" s="335" t="n"/>
      <c r="J343" s="149" t="n"/>
      <c r="K343" s="336" t="n"/>
    </row>
    <row r="344">
      <c r="A344" s="145" t="n"/>
      <c r="B344" s="145" t="n"/>
      <c r="C344" s="146" t="n"/>
      <c r="D344" s="146" t="n"/>
      <c r="E344" s="147" t="n"/>
      <c r="F344" s="146" t="n"/>
      <c r="G344" s="335" t="n"/>
      <c r="H344" s="335" t="n"/>
      <c r="I344" s="335" t="n"/>
      <c r="J344" s="149" t="n"/>
      <c r="K344" s="336" t="n"/>
    </row>
    <row r="345">
      <c r="A345" s="145" t="n"/>
      <c r="B345" s="145" t="n"/>
      <c r="C345" s="146" t="n"/>
      <c r="D345" s="146" t="n"/>
      <c r="E345" s="147" t="n"/>
      <c r="F345" s="146" t="n"/>
      <c r="G345" s="335" t="n"/>
      <c r="H345" s="335" t="n"/>
      <c r="I345" s="335" t="n"/>
      <c r="J345" s="149" t="n"/>
      <c r="K345" s="336" t="n"/>
    </row>
    <row r="346">
      <c r="A346" s="145" t="n"/>
      <c r="B346" s="145" t="n"/>
      <c r="C346" s="146" t="n"/>
      <c r="D346" s="146" t="n"/>
      <c r="E346" s="147" t="n"/>
      <c r="F346" s="146" t="n"/>
      <c r="G346" s="335" t="n"/>
      <c r="H346" s="335" t="n"/>
      <c r="I346" s="335" t="n"/>
      <c r="J346" s="149" t="n"/>
      <c r="K346" s="336" t="n"/>
    </row>
    <row r="347">
      <c r="A347" s="145" t="n"/>
      <c r="B347" s="145" t="n"/>
      <c r="C347" s="146" t="n"/>
      <c r="D347" s="146" t="n"/>
      <c r="E347" s="147" t="n"/>
      <c r="F347" s="146" t="n"/>
      <c r="G347" s="335" t="n"/>
      <c r="H347" s="335" t="n"/>
      <c r="I347" s="335" t="n"/>
      <c r="J347" s="149" t="n"/>
      <c r="K347" s="336" t="n"/>
    </row>
    <row r="348">
      <c r="A348" s="145" t="n"/>
      <c r="B348" s="145" t="n"/>
      <c r="C348" s="146" t="n"/>
      <c r="D348" s="146" t="n"/>
      <c r="E348" s="147" t="n"/>
      <c r="F348" s="146" t="n"/>
      <c r="G348" s="335" t="n"/>
      <c r="H348" s="335" t="n"/>
      <c r="I348" s="335" t="n"/>
      <c r="J348" s="149" t="n"/>
      <c r="K348" s="336" t="n"/>
    </row>
    <row r="349">
      <c r="A349" s="145" t="n"/>
      <c r="B349" s="145" t="n"/>
      <c r="C349" s="146" t="n"/>
      <c r="D349" s="146" t="n"/>
      <c r="E349" s="147" t="n"/>
      <c r="F349" s="146" t="n"/>
      <c r="G349" s="335" t="n"/>
      <c r="H349" s="335" t="n"/>
      <c r="I349" s="335" t="n"/>
      <c r="J349" s="149" t="n"/>
      <c r="K349" s="336" t="n"/>
    </row>
    <row r="350">
      <c r="A350" s="145" t="n"/>
      <c r="B350" s="145" t="n"/>
      <c r="C350" s="146" t="n"/>
      <c r="D350" s="146" t="n"/>
      <c r="E350" s="147" t="n"/>
      <c r="F350" s="146" t="n"/>
      <c r="G350" s="335" t="n"/>
      <c r="H350" s="335" t="n"/>
      <c r="I350" s="335" t="n"/>
      <c r="J350" s="149" t="n"/>
      <c r="K350" s="336" t="n"/>
    </row>
    <row r="351">
      <c r="A351" s="145" t="n"/>
      <c r="B351" s="145" t="n"/>
      <c r="C351" s="146" t="n"/>
      <c r="D351" s="146" t="n"/>
      <c r="E351" s="147" t="n"/>
      <c r="F351" s="146" t="n"/>
      <c r="G351" s="335" t="n"/>
      <c r="H351" s="335" t="n"/>
      <c r="I351" s="335" t="n"/>
      <c r="J351" s="149" t="n"/>
      <c r="K351" s="336" t="n"/>
    </row>
    <row r="352">
      <c r="A352" s="145" t="n"/>
      <c r="B352" s="145" t="n"/>
      <c r="C352" s="146" t="n"/>
      <c r="D352" s="146" t="n"/>
      <c r="E352" s="147" t="n"/>
      <c r="F352" s="146" t="n"/>
      <c r="G352" s="335" t="n"/>
      <c r="H352" s="335" t="n"/>
      <c r="I352" s="335" t="n"/>
      <c r="J352" s="149" t="n"/>
      <c r="K352" s="336" t="n"/>
    </row>
    <row r="353">
      <c r="A353" s="145" t="n"/>
      <c r="B353" s="145" t="n"/>
      <c r="C353" s="146" t="n"/>
      <c r="D353" s="146" t="n"/>
      <c r="E353" s="147" t="n"/>
      <c r="F353" s="146" t="n"/>
      <c r="G353" s="335" t="n"/>
      <c r="H353" s="335" t="n"/>
      <c r="I353" s="335" t="n"/>
      <c r="J353" s="149" t="n"/>
      <c r="K353" s="336" t="n"/>
    </row>
    <row r="354">
      <c r="A354" s="145" t="n"/>
      <c r="B354" s="145" t="n"/>
      <c r="C354" s="146" t="n"/>
      <c r="D354" s="146" t="n"/>
      <c r="E354" s="147" t="n"/>
      <c r="F354" s="146" t="n"/>
      <c r="G354" s="335" t="n"/>
      <c r="H354" s="335" t="n"/>
      <c r="I354" s="335" t="n"/>
      <c r="J354" s="149" t="n"/>
      <c r="K354" s="336" t="n"/>
    </row>
    <row r="355">
      <c r="A355" s="145" t="n"/>
      <c r="B355" s="145" t="n"/>
      <c r="C355" s="146" t="n"/>
      <c r="D355" s="146" t="n"/>
      <c r="E355" s="147" t="n"/>
      <c r="F355" s="146" t="n"/>
      <c r="G355" s="335" t="n"/>
      <c r="H355" s="335" t="n"/>
      <c r="I355" s="335" t="n"/>
      <c r="J355" s="149" t="n"/>
      <c r="K355" s="336" t="n"/>
    </row>
    <row r="356">
      <c r="A356" s="145" t="n"/>
      <c r="B356" s="145" t="n"/>
      <c r="C356" s="146" t="n"/>
      <c r="D356" s="146" t="n"/>
      <c r="E356" s="147" t="n"/>
      <c r="F356" s="146" t="n"/>
      <c r="G356" s="335" t="n"/>
      <c r="H356" s="335" t="n"/>
      <c r="I356" s="335" t="n"/>
      <c r="J356" s="149" t="n"/>
      <c r="K356" s="336" t="n"/>
    </row>
    <row r="357">
      <c r="A357" s="145" t="n"/>
      <c r="B357" s="145" t="n"/>
      <c r="C357" s="146" t="n"/>
      <c r="D357" s="146" t="n"/>
      <c r="E357" s="147" t="n"/>
      <c r="F357" s="146" t="n"/>
      <c r="G357" s="335" t="n"/>
      <c r="H357" s="335" t="n"/>
      <c r="I357" s="335" t="n"/>
      <c r="J357" s="149" t="n"/>
      <c r="K357" s="336" t="n"/>
    </row>
    <row r="358">
      <c r="A358" s="145" t="n"/>
      <c r="B358" s="145" t="n"/>
      <c r="C358" s="146" t="n"/>
      <c r="D358" s="146" t="n"/>
      <c r="E358" s="147" t="n"/>
      <c r="F358" s="146" t="n"/>
      <c r="G358" s="335" t="n"/>
      <c r="H358" s="335" t="n"/>
      <c r="I358" s="335" t="n"/>
      <c r="J358" s="149" t="n"/>
      <c r="K358" s="336" t="n"/>
    </row>
    <row r="359">
      <c r="A359" s="145" t="n"/>
      <c r="B359" s="145" t="n"/>
      <c r="C359" s="146" t="n"/>
      <c r="D359" s="146" t="n"/>
      <c r="E359" s="147" t="n"/>
      <c r="F359" s="146" t="n"/>
      <c r="G359" s="335" t="n"/>
      <c r="H359" s="335" t="n"/>
      <c r="I359" s="335" t="n"/>
      <c r="J359" s="149" t="n"/>
      <c r="K359" s="336" t="n"/>
    </row>
    <row r="360">
      <c r="A360" s="145" t="n"/>
      <c r="B360" s="145" t="n"/>
      <c r="C360" s="146" t="n"/>
      <c r="D360" s="146" t="n"/>
      <c r="E360" s="147" t="n"/>
      <c r="F360" s="146" t="n"/>
      <c r="G360" s="335" t="n"/>
      <c r="H360" s="335" t="n"/>
      <c r="I360" s="335" t="n"/>
      <c r="J360" s="149" t="n"/>
      <c r="K360" s="336" t="n"/>
    </row>
    <row r="361">
      <c r="A361" s="145" t="n"/>
      <c r="B361" s="145" t="n"/>
      <c r="C361" s="146" t="n"/>
      <c r="D361" s="146" t="n"/>
      <c r="E361" s="147" t="n"/>
      <c r="F361" s="146" t="n"/>
      <c r="G361" s="335" t="n"/>
      <c r="H361" s="335" t="n"/>
      <c r="I361" s="335" t="n"/>
      <c r="J361" s="149" t="n"/>
      <c r="K361" s="336" t="n"/>
    </row>
    <row r="362">
      <c r="A362" s="145" t="n"/>
      <c r="B362" s="145" t="n"/>
      <c r="C362" s="146" t="n"/>
      <c r="D362" s="146" t="n"/>
      <c r="E362" s="147" t="n"/>
      <c r="F362" s="146" t="n"/>
      <c r="G362" s="335" t="n"/>
      <c r="H362" s="335" t="n"/>
      <c r="I362" s="335" t="n"/>
      <c r="J362" s="149" t="n"/>
      <c r="K362" s="336" t="n"/>
    </row>
    <row r="363">
      <c r="A363" s="145" t="n"/>
      <c r="B363" s="145" t="n"/>
      <c r="C363" s="146" t="n"/>
      <c r="D363" s="146" t="n"/>
      <c r="E363" s="147" t="n"/>
      <c r="F363" s="146" t="n"/>
      <c r="G363" s="335" t="n"/>
      <c r="H363" s="335" t="n"/>
      <c r="I363" s="335" t="n"/>
      <c r="J363" s="149" t="n"/>
      <c r="K363" s="336" t="n"/>
    </row>
    <row r="364">
      <c r="A364" s="145" t="n"/>
      <c r="B364" s="145" t="n"/>
      <c r="C364" s="146" t="n"/>
      <c r="D364" s="146" t="n"/>
      <c r="E364" s="147" t="n"/>
      <c r="F364" s="146" t="n"/>
      <c r="G364" s="335" t="n"/>
      <c r="H364" s="335" t="n"/>
      <c r="I364" s="335" t="n"/>
      <c r="J364" s="149" t="n"/>
      <c r="K364" s="336" t="n"/>
    </row>
    <row r="365">
      <c r="A365" s="145" t="n"/>
      <c r="B365" s="145" t="n"/>
      <c r="C365" s="146" t="n"/>
      <c r="D365" s="146" t="n"/>
      <c r="E365" s="147" t="n"/>
      <c r="F365" s="146" t="n"/>
      <c r="G365" s="335" t="n"/>
      <c r="H365" s="335" t="n"/>
      <c r="I365" s="335" t="n"/>
      <c r="J365" s="149" t="n"/>
      <c r="K365" s="336" t="n"/>
    </row>
    <row r="366">
      <c r="A366" s="145" t="n"/>
      <c r="B366" s="145" t="n"/>
      <c r="C366" s="146" t="n"/>
      <c r="D366" s="146" t="n"/>
      <c r="E366" s="147" t="n"/>
      <c r="F366" s="146" t="n"/>
      <c r="G366" s="335" t="n"/>
      <c r="H366" s="335" t="n"/>
      <c r="I366" s="335" t="n"/>
      <c r="J366" s="149" t="n"/>
      <c r="K366" s="336" t="n"/>
    </row>
    <row r="367">
      <c r="A367" s="145" t="n"/>
      <c r="B367" s="145" t="n"/>
      <c r="C367" s="146" t="n"/>
      <c r="D367" s="146" t="n"/>
      <c r="E367" s="147" t="n"/>
      <c r="F367" s="146" t="n"/>
      <c r="G367" s="335" t="n"/>
      <c r="H367" s="335" t="n"/>
      <c r="I367" s="335" t="n"/>
      <c r="J367" s="149" t="n"/>
      <c r="K367" s="336" t="n"/>
    </row>
    <row r="368">
      <c r="A368" s="145" t="n"/>
      <c r="B368" s="145" t="n"/>
      <c r="C368" s="146" t="n"/>
      <c r="D368" s="146" t="n"/>
      <c r="E368" s="147" t="n"/>
      <c r="F368" s="146" t="n"/>
      <c r="G368" s="335" t="n"/>
      <c r="H368" s="335" t="n"/>
      <c r="I368" s="335" t="n"/>
      <c r="J368" s="149" t="n"/>
      <c r="K368" s="336" t="n"/>
    </row>
    <row r="369">
      <c r="A369" s="145" t="n"/>
      <c r="B369" s="145" t="n"/>
      <c r="C369" s="146" t="n"/>
      <c r="D369" s="146" t="n"/>
      <c r="E369" s="147" t="n"/>
      <c r="F369" s="146" t="n"/>
      <c r="G369" s="335" t="n"/>
      <c r="H369" s="335" t="n"/>
      <c r="I369" s="335" t="n"/>
      <c r="J369" s="149" t="n"/>
      <c r="K369" s="336" t="n"/>
    </row>
    <row r="370">
      <c r="A370" s="145" t="n"/>
      <c r="B370" s="145" t="n"/>
      <c r="C370" s="146" t="n"/>
      <c r="D370" s="146" t="n"/>
      <c r="E370" s="147" t="n"/>
      <c r="F370" s="146" t="n"/>
      <c r="G370" s="335" t="n"/>
      <c r="H370" s="335" t="n"/>
      <c r="I370" s="335" t="n"/>
      <c r="J370" s="149" t="n"/>
      <c r="K370" s="336" t="n"/>
    </row>
    <row r="371">
      <c r="A371" s="145" t="n"/>
      <c r="B371" s="145" t="n"/>
      <c r="C371" s="146" t="n"/>
      <c r="D371" s="146" t="n"/>
      <c r="E371" s="147" t="n"/>
      <c r="F371" s="146" t="n"/>
      <c r="G371" s="335" t="n"/>
      <c r="H371" s="335" t="n"/>
      <c r="I371" s="335" t="n"/>
      <c r="J371" s="149" t="n"/>
      <c r="K371" s="336" t="n"/>
    </row>
    <row r="372">
      <c r="A372" s="145" t="n"/>
      <c r="B372" s="145" t="n"/>
      <c r="C372" s="146" t="n"/>
      <c r="D372" s="146" t="n"/>
      <c r="E372" s="147" t="n"/>
      <c r="F372" s="146" t="n"/>
      <c r="G372" s="335" t="n"/>
      <c r="H372" s="335" t="n"/>
      <c r="I372" s="335" t="n"/>
      <c r="J372" s="149" t="n"/>
      <c r="K372" s="336" t="n"/>
    </row>
    <row r="373">
      <c r="A373" s="145" t="n"/>
      <c r="B373" s="145" t="n"/>
      <c r="C373" s="146" t="n"/>
      <c r="D373" s="146" t="n"/>
      <c r="E373" s="147" t="n"/>
      <c r="F373" s="146" t="n"/>
      <c r="G373" s="335" t="n"/>
      <c r="H373" s="335" t="n"/>
      <c r="I373" s="335" t="n"/>
      <c r="J373" s="149" t="n"/>
      <c r="K373" s="336" t="n"/>
    </row>
    <row r="374">
      <c r="A374" s="145" t="n"/>
      <c r="B374" s="145" t="n"/>
      <c r="C374" s="146" t="n"/>
      <c r="D374" s="146" t="n"/>
      <c r="E374" s="147" t="n"/>
      <c r="F374" s="146" t="n"/>
      <c r="G374" s="335" t="n"/>
      <c r="H374" s="335" t="n"/>
      <c r="I374" s="335" t="n"/>
      <c r="J374" s="149" t="n"/>
      <c r="K374" s="336" t="n"/>
    </row>
    <row r="375">
      <c r="A375" s="145" t="n"/>
      <c r="B375" s="145" t="n"/>
      <c r="C375" s="146" t="n"/>
      <c r="D375" s="146" t="n"/>
      <c r="E375" s="147" t="n"/>
      <c r="F375" s="146" t="n"/>
      <c r="G375" s="335" t="n"/>
      <c r="H375" s="335" t="n"/>
      <c r="I375" s="335" t="n"/>
      <c r="J375" s="149" t="n"/>
      <c r="K375" s="336" t="n"/>
    </row>
    <row r="376">
      <c r="A376" s="145" t="n"/>
      <c r="B376" s="145" t="n"/>
      <c r="C376" s="146" t="n"/>
      <c r="D376" s="146" t="n"/>
      <c r="E376" s="147" t="n"/>
      <c r="F376" s="146" t="n"/>
      <c r="G376" s="335" t="n"/>
      <c r="H376" s="335" t="n"/>
      <c r="I376" s="335" t="n"/>
      <c r="J376" s="149" t="n"/>
      <c r="K376" s="336" t="n"/>
    </row>
    <row r="377">
      <c r="A377" s="145" t="n"/>
      <c r="B377" s="145" t="n"/>
      <c r="C377" s="146" t="n"/>
      <c r="D377" s="146" t="n"/>
      <c r="E377" s="147" t="n"/>
      <c r="F377" s="146" t="n"/>
      <c r="G377" s="335" t="n"/>
      <c r="H377" s="335" t="n"/>
      <c r="I377" s="335" t="n"/>
      <c r="J377" s="149" t="n"/>
      <c r="K377" s="336" t="n"/>
    </row>
    <row r="378">
      <c r="A378" s="145" t="n"/>
      <c r="B378" s="145" t="n"/>
      <c r="C378" s="146" t="n"/>
      <c r="D378" s="146" t="n"/>
      <c r="E378" s="147" t="n"/>
      <c r="F378" s="146" t="n"/>
      <c r="G378" s="335" t="n"/>
      <c r="H378" s="335" t="n"/>
      <c r="I378" s="335" t="n"/>
      <c r="J378" s="149" t="n"/>
      <c r="K378" s="336" t="n"/>
    </row>
    <row r="379">
      <c r="A379" s="145" t="n"/>
      <c r="B379" s="145" t="n"/>
      <c r="C379" s="146" t="n"/>
      <c r="D379" s="146" t="n"/>
      <c r="E379" s="147" t="n"/>
      <c r="F379" s="146" t="n"/>
      <c r="G379" s="335" t="n"/>
      <c r="H379" s="335" t="n"/>
      <c r="I379" s="335" t="n"/>
      <c r="J379" s="149" t="n"/>
      <c r="K379" s="336" t="n"/>
    </row>
    <row r="380">
      <c r="A380" s="145" t="n"/>
      <c r="B380" s="145" t="n"/>
      <c r="C380" s="146" t="n"/>
      <c r="D380" s="146" t="n"/>
      <c r="E380" s="147" t="n"/>
      <c r="F380" s="146" t="n"/>
      <c r="G380" s="335" t="n"/>
      <c r="H380" s="335" t="n"/>
      <c r="I380" s="335" t="n"/>
      <c r="J380" s="149" t="n"/>
      <c r="K380" s="336" t="n"/>
    </row>
    <row r="381">
      <c r="A381" s="145" t="n"/>
      <c r="B381" s="145" t="n"/>
      <c r="C381" s="146" t="n"/>
      <c r="D381" s="146" t="n"/>
      <c r="E381" s="147" t="n"/>
      <c r="F381" s="146" t="n"/>
      <c r="G381" s="335" t="n"/>
      <c r="H381" s="335" t="n"/>
      <c r="I381" s="335" t="n"/>
      <c r="J381" s="149" t="n"/>
      <c r="K381" s="336" t="n"/>
    </row>
    <row r="382">
      <c r="A382" s="145" t="n"/>
      <c r="B382" s="145" t="n"/>
      <c r="C382" s="146" t="n"/>
      <c r="D382" s="146" t="n"/>
      <c r="E382" s="147" t="n"/>
      <c r="F382" s="146" t="n"/>
      <c r="G382" s="335" t="n"/>
      <c r="H382" s="335" t="n"/>
      <c r="I382" s="335" t="n"/>
      <c r="J382" s="149" t="n"/>
      <c r="K382" s="336" t="n"/>
    </row>
    <row r="383">
      <c r="A383" s="145" t="n"/>
      <c r="B383" s="145" t="n"/>
      <c r="C383" s="146" t="n"/>
      <c r="D383" s="146" t="n"/>
      <c r="E383" s="147" t="n"/>
      <c r="F383" s="146" t="n"/>
      <c r="G383" s="335" t="n"/>
      <c r="H383" s="335" t="n"/>
      <c r="I383" s="335" t="n"/>
      <c r="J383" s="149" t="n"/>
      <c r="K383" s="336" t="n"/>
    </row>
    <row r="384">
      <c r="A384" s="145" t="n"/>
      <c r="B384" s="145" t="n"/>
      <c r="C384" s="146" t="n"/>
      <c r="D384" s="146" t="n"/>
      <c r="E384" s="147" t="n"/>
      <c r="F384" s="146" t="n"/>
      <c r="G384" s="335" t="n"/>
      <c r="H384" s="335" t="n"/>
      <c r="I384" s="335" t="n"/>
      <c r="J384" s="149" t="n"/>
      <c r="K384" s="336" t="n"/>
    </row>
    <row r="385">
      <c r="A385" s="145" t="n"/>
      <c r="B385" s="145" t="n"/>
      <c r="C385" s="146" t="n"/>
      <c r="D385" s="146" t="n"/>
      <c r="E385" s="147" t="n"/>
      <c r="F385" s="146" t="n"/>
      <c r="G385" s="335" t="n"/>
      <c r="H385" s="335" t="n"/>
      <c r="I385" s="335" t="n"/>
      <c r="J385" s="149" t="n"/>
      <c r="K385" s="336" t="n"/>
    </row>
    <row r="386">
      <c r="A386" s="145" t="n"/>
      <c r="B386" s="145" t="n"/>
      <c r="C386" s="146" t="n"/>
      <c r="D386" s="146" t="n"/>
      <c r="E386" s="147" t="n"/>
      <c r="F386" s="146" t="n"/>
      <c r="G386" s="335" t="n"/>
      <c r="H386" s="335" t="n"/>
      <c r="I386" s="335" t="n"/>
      <c r="J386" s="149" t="n"/>
      <c r="K386" s="336" t="n"/>
    </row>
    <row r="387">
      <c r="A387" s="145" t="n"/>
      <c r="B387" s="145" t="n"/>
      <c r="C387" s="146" t="n"/>
      <c r="D387" s="146" t="n"/>
      <c r="E387" s="147" t="n"/>
      <c r="F387" s="146" t="n"/>
      <c r="G387" s="335" t="n"/>
      <c r="H387" s="335" t="n"/>
      <c r="I387" s="335" t="n"/>
      <c r="J387" s="149" t="n"/>
      <c r="K387" s="336" t="n"/>
    </row>
    <row r="388">
      <c r="A388" s="145" t="n"/>
      <c r="B388" s="145" t="n"/>
      <c r="C388" s="146" t="n"/>
      <c r="D388" s="146" t="n"/>
      <c r="E388" s="147" t="n"/>
      <c r="F388" s="146" t="n"/>
      <c r="G388" s="335" t="n"/>
      <c r="H388" s="335" t="n"/>
      <c r="I388" s="335" t="n"/>
      <c r="J388" s="149" t="n"/>
      <c r="K388" s="336" t="n"/>
    </row>
    <row r="389">
      <c r="A389" s="145" t="n"/>
      <c r="B389" s="145" t="n"/>
      <c r="C389" s="146" t="n"/>
      <c r="D389" s="146" t="n"/>
      <c r="E389" s="147" t="n"/>
      <c r="F389" s="146" t="n"/>
      <c r="G389" s="335" t="n"/>
      <c r="H389" s="335" t="n"/>
      <c r="I389" s="335" t="n"/>
      <c r="J389" s="149" t="n"/>
      <c r="K389" s="336" t="n"/>
    </row>
    <row r="390">
      <c r="A390" s="145" t="n"/>
      <c r="B390" s="145" t="n"/>
      <c r="C390" s="146" t="n"/>
      <c r="D390" s="146" t="n"/>
      <c r="E390" s="147" t="n"/>
      <c r="F390" s="146" t="n"/>
      <c r="G390" s="335" t="n"/>
      <c r="H390" s="335" t="n"/>
      <c r="I390" s="335" t="n"/>
      <c r="J390" s="149" t="n"/>
      <c r="K390" s="336" t="n"/>
    </row>
    <row r="391">
      <c r="A391" s="145" t="n"/>
      <c r="B391" s="145" t="n"/>
      <c r="C391" s="146" t="n"/>
      <c r="D391" s="146" t="n"/>
      <c r="E391" s="147" t="n"/>
      <c r="F391" s="146" t="n"/>
      <c r="G391" s="335" t="n"/>
      <c r="H391" s="335" t="n"/>
      <c r="I391" s="335" t="n"/>
      <c r="J391" s="149" t="n"/>
      <c r="K391" s="336" t="n"/>
    </row>
    <row r="392">
      <c r="A392" s="145" t="n"/>
      <c r="B392" s="145" t="n"/>
      <c r="C392" s="146" t="n"/>
      <c r="D392" s="146" t="n"/>
      <c r="E392" s="147" t="n"/>
      <c r="F392" s="146" t="n"/>
      <c r="G392" s="335" t="n"/>
      <c r="H392" s="335" t="n"/>
      <c r="I392" s="335" t="n"/>
      <c r="J392" s="149" t="n"/>
      <c r="K392" s="336" t="n"/>
    </row>
    <row r="393">
      <c r="A393" s="145" t="n"/>
      <c r="B393" s="145" t="n"/>
      <c r="C393" s="146" t="n"/>
      <c r="D393" s="146" t="n"/>
      <c r="E393" s="147" t="n"/>
      <c r="F393" s="146" t="n"/>
      <c r="G393" s="335" t="n"/>
      <c r="H393" s="335" t="n"/>
      <c r="I393" s="335" t="n"/>
      <c r="J393" s="149" t="n"/>
      <c r="K393" s="336" t="n"/>
    </row>
    <row r="394">
      <c r="A394" s="145" t="n"/>
      <c r="B394" s="145" t="n"/>
      <c r="C394" s="146" t="n"/>
      <c r="D394" s="146" t="n"/>
      <c r="E394" s="147" t="n"/>
      <c r="F394" s="146" t="n"/>
      <c r="G394" s="335" t="n"/>
      <c r="H394" s="335" t="n"/>
      <c r="I394" s="335" t="n"/>
      <c r="J394" s="149" t="n"/>
      <c r="K394" s="336" t="n"/>
    </row>
    <row r="395">
      <c r="A395" s="145" t="n"/>
      <c r="B395" s="145" t="n"/>
      <c r="C395" s="146" t="n"/>
      <c r="D395" s="146" t="n"/>
      <c r="E395" s="147" t="n"/>
      <c r="F395" s="146" t="n"/>
      <c r="G395" s="335" t="n"/>
      <c r="H395" s="335" t="n"/>
      <c r="I395" s="335" t="n"/>
      <c r="J395" s="149" t="n"/>
      <c r="K395" s="336" t="n"/>
    </row>
    <row r="396">
      <c r="A396" s="145" t="n"/>
      <c r="B396" s="145" t="n"/>
      <c r="C396" s="146" t="n"/>
      <c r="D396" s="146" t="n"/>
      <c r="E396" s="147" t="n"/>
      <c r="F396" s="146" t="n"/>
      <c r="G396" s="335" t="n"/>
      <c r="H396" s="335" t="n"/>
      <c r="I396" s="335" t="n"/>
      <c r="J396" s="149" t="n"/>
      <c r="K396" s="336" t="n"/>
    </row>
    <row r="397">
      <c r="A397" s="145" t="n"/>
      <c r="B397" s="145" t="n"/>
      <c r="C397" s="146" t="n"/>
      <c r="D397" s="146" t="n"/>
      <c r="E397" s="147" t="n"/>
      <c r="F397" s="146" t="n"/>
      <c r="G397" s="335" t="n"/>
      <c r="H397" s="335" t="n"/>
      <c r="I397" s="335" t="n"/>
      <c r="J397" s="149" t="n"/>
      <c r="K397" s="336" t="n"/>
    </row>
    <row r="398">
      <c r="A398" s="145" t="n"/>
      <c r="B398" s="145" t="n"/>
      <c r="C398" s="146" t="n"/>
      <c r="D398" s="146" t="n"/>
      <c r="E398" s="147" t="n"/>
      <c r="F398" s="146" t="n"/>
      <c r="G398" s="335" t="n"/>
      <c r="H398" s="335" t="n"/>
      <c r="I398" s="335" t="n"/>
      <c r="J398" s="149" t="n"/>
      <c r="K398" s="336" t="n"/>
    </row>
    <row r="399">
      <c r="A399" s="145" t="n"/>
      <c r="B399" s="145" t="n"/>
      <c r="C399" s="146" t="n"/>
      <c r="D399" s="146" t="n"/>
      <c r="E399" s="147" t="n"/>
      <c r="F399" s="146" t="n"/>
      <c r="G399" s="335" t="n"/>
      <c r="H399" s="335" t="n"/>
      <c r="I399" s="335" t="n"/>
      <c r="J399" s="149" t="n"/>
      <c r="K399" s="336" t="n"/>
    </row>
    <row r="400">
      <c r="A400" s="145" t="n"/>
      <c r="B400" s="145" t="n"/>
      <c r="C400" s="146" t="n"/>
      <c r="D400" s="146" t="n"/>
      <c r="E400" s="147" t="n"/>
      <c r="F400" s="146" t="n"/>
      <c r="G400" s="335" t="n"/>
      <c r="H400" s="335" t="n"/>
      <c r="I400" s="335" t="n"/>
      <c r="J400" s="149" t="n"/>
      <c r="K400" s="336" t="n"/>
    </row>
    <row r="401">
      <c r="A401" s="145" t="n"/>
      <c r="B401" s="145" t="n"/>
      <c r="C401" s="146" t="n"/>
      <c r="D401" s="146" t="n"/>
      <c r="E401" s="147" t="n"/>
      <c r="F401" s="146" t="n"/>
      <c r="G401" s="335" t="n"/>
      <c r="H401" s="335" t="n"/>
      <c r="I401" s="335" t="n"/>
      <c r="J401" s="149" t="n"/>
      <c r="K401" s="336" t="n"/>
    </row>
    <row r="402">
      <c r="A402" s="145" t="n"/>
      <c r="B402" s="145" t="n"/>
      <c r="C402" s="146" t="n"/>
      <c r="D402" s="146" t="n"/>
      <c r="E402" s="147" t="n"/>
      <c r="F402" s="146" t="n"/>
      <c r="G402" s="335" t="n"/>
      <c r="H402" s="335" t="n"/>
      <c r="I402" s="335" t="n"/>
      <c r="J402" s="149" t="n"/>
      <c r="K402" s="336" t="n"/>
    </row>
    <row r="403">
      <c r="A403" s="145" t="n"/>
      <c r="B403" s="145" t="n"/>
      <c r="C403" s="146" t="n"/>
      <c r="D403" s="146" t="n"/>
      <c r="E403" s="147" t="n"/>
      <c r="F403" s="146" t="n"/>
      <c r="G403" s="335" t="n"/>
      <c r="H403" s="335" t="n"/>
      <c r="I403" s="335" t="n"/>
      <c r="J403" s="149" t="n"/>
      <c r="K403" s="336" t="n"/>
    </row>
    <row r="404">
      <c r="A404" s="145" t="n"/>
      <c r="B404" s="145" t="n"/>
      <c r="C404" s="146" t="n"/>
      <c r="D404" s="146" t="n"/>
      <c r="E404" s="147" t="n"/>
      <c r="F404" s="146" t="n"/>
      <c r="G404" s="335" t="n"/>
      <c r="H404" s="335" t="n"/>
      <c r="I404" s="335" t="n"/>
      <c r="J404" s="149" t="n"/>
      <c r="K404" s="336" t="n"/>
    </row>
    <row r="405">
      <c r="A405" s="145" t="n"/>
      <c r="B405" s="145" t="n"/>
      <c r="C405" s="146" t="n"/>
      <c r="D405" s="146" t="n"/>
      <c r="E405" s="147" t="n"/>
      <c r="F405" s="146" t="n"/>
      <c r="G405" s="335" t="n"/>
      <c r="H405" s="335" t="n"/>
      <c r="I405" s="335" t="n"/>
      <c r="J405" s="149" t="n"/>
      <c r="K405" s="336" t="n"/>
    </row>
    <row r="406">
      <c r="A406" s="145" t="n"/>
      <c r="B406" s="145" t="n"/>
      <c r="C406" s="146" t="n"/>
      <c r="D406" s="146" t="n"/>
      <c r="E406" s="147" t="n"/>
      <c r="F406" s="146" t="n"/>
      <c r="G406" s="335" t="n"/>
      <c r="H406" s="335" t="n"/>
      <c r="I406" s="335" t="n"/>
      <c r="J406" s="149" t="n"/>
      <c r="K406" s="336" t="n"/>
    </row>
    <row r="407">
      <c r="A407" s="145" t="n"/>
      <c r="B407" s="145" t="n"/>
      <c r="C407" s="146" t="n"/>
      <c r="D407" s="146" t="n"/>
      <c r="E407" s="147" t="n"/>
      <c r="F407" s="146" t="n"/>
      <c r="G407" s="335" t="n"/>
      <c r="H407" s="335" t="n"/>
      <c r="I407" s="335" t="n"/>
      <c r="J407" s="149" t="n"/>
      <c r="K407" s="336" t="n"/>
    </row>
    <row r="408">
      <c r="A408" s="145" t="n"/>
      <c r="B408" s="145" t="n"/>
      <c r="C408" s="146" t="n"/>
      <c r="D408" s="146" t="n"/>
      <c r="E408" s="147" t="n"/>
      <c r="F408" s="146" t="n"/>
      <c r="G408" s="335" t="n"/>
      <c r="H408" s="335" t="n"/>
      <c r="I408" s="335" t="n"/>
      <c r="J408" s="149" t="n"/>
      <c r="K408" s="336" t="n"/>
    </row>
    <row r="409">
      <c r="A409" s="145" t="n"/>
      <c r="B409" s="145" t="n"/>
      <c r="C409" s="146" t="n"/>
      <c r="D409" s="146" t="n"/>
      <c r="E409" s="147" t="n"/>
      <c r="F409" s="146" t="n"/>
      <c r="G409" s="335" t="n"/>
      <c r="H409" s="335" t="n"/>
      <c r="I409" s="335" t="n"/>
      <c r="J409" s="149" t="n"/>
      <c r="K409" s="336" t="n"/>
    </row>
    <row r="410">
      <c r="A410" s="145" t="n"/>
      <c r="B410" s="145" t="n"/>
      <c r="C410" s="146" t="n"/>
      <c r="D410" s="146" t="n"/>
      <c r="E410" s="147" t="n"/>
      <c r="F410" s="146" t="n"/>
      <c r="G410" s="335" t="n"/>
      <c r="H410" s="335" t="n"/>
      <c r="I410" s="335" t="n"/>
      <c r="J410" s="149" t="n"/>
      <c r="K410" s="336" t="n"/>
    </row>
    <row r="411">
      <c r="A411" s="145" t="n"/>
      <c r="B411" s="145" t="n"/>
      <c r="C411" s="146" t="n"/>
      <c r="D411" s="146" t="n"/>
      <c r="E411" s="147" t="n"/>
      <c r="F411" s="146" t="n"/>
      <c r="G411" s="335" t="n"/>
      <c r="H411" s="335" t="n"/>
      <c r="I411" s="335" t="n"/>
      <c r="J411" s="149" t="n"/>
      <c r="K411" s="336" t="n"/>
    </row>
    <row r="412">
      <c r="A412" s="145" t="n"/>
      <c r="B412" s="145" t="n"/>
      <c r="C412" s="146" t="n"/>
      <c r="D412" s="146" t="n"/>
      <c r="E412" s="147" t="n"/>
      <c r="F412" s="146" t="n"/>
      <c r="G412" s="335" t="n"/>
      <c r="H412" s="335" t="n"/>
      <c r="I412" s="335" t="n"/>
      <c r="J412" s="149" t="n"/>
      <c r="K412" s="336" t="n"/>
    </row>
    <row r="413">
      <c r="A413" s="145" t="n"/>
      <c r="B413" s="145" t="n"/>
      <c r="C413" s="146" t="n"/>
      <c r="D413" s="146" t="n"/>
      <c r="E413" s="147" t="n"/>
      <c r="F413" s="146" t="n"/>
      <c r="G413" s="335" t="n"/>
      <c r="H413" s="335" t="n"/>
      <c r="I413" s="335" t="n"/>
      <c r="J413" s="149" t="n"/>
      <c r="K413" s="336" t="n"/>
    </row>
    <row r="414">
      <c r="A414" s="145" t="n"/>
      <c r="B414" s="145" t="n"/>
      <c r="C414" s="146" t="n"/>
      <c r="D414" s="146" t="n"/>
      <c r="E414" s="147" t="n"/>
      <c r="F414" s="146" t="n"/>
      <c r="G414" s="335" t="n"/>
      <c r="H414" s="335" t="n"/>
      <c r="I414" s="335" t="n"/>
      <c r="J414" s="149" t="n"/>
      <c r="K414" s="336" t="n"/>
    </row>
    <row r="415">
      <c r="A415" s="145" t="n"/>
      <c r="B415" s="145" t="n"/>
      <c r="C415" s="146" t="n"/>
      <c r="D415" s="146" t="n"/>
      <c r="E415" s="147" t="n"/>
      <c r="F415" s="146" t="n"/>
      <c r="G415" s="335" t="n"/>
      <c r="H415" s="335" t="n"/>
      <c r="I415" s="335" t="n"/>
      <c r="J415" s="149" t="n"/>
      <c r="K415" s="336" t="n"/>
    </row>
    <row r="416">
      <c r="A416" s="145" t="n"/>
      <c r="B416" s="145" t="n"/>
      <c r="C416" s="146" t="n"/>
      <c r="D416" s="146" t="n"/>
      <c r="E416" s="147" t="n"/>
      <c r="F416" s="146" t="n"/>
      <c r="G416" s="335" t="n"/>
      <c r="H416" s="335" t="n"/>
      <c r="I416" s="335" t="n"/>
      <c r="J416" s="149" t="n"/>
      <c r="K416" s="336" t="n"/>
    </row>
    <row r="417">
      <c r="A417" s="145" t="n"/>
      <c r="B417" s="145" t="n"/>
      <c r="C417" s="146" t="n"/>
      <c r="D417" s="146" t="n"/>
      <c r="E417" s="147" t="n"/>
      <c r="F417" s="146" t="n"/>
      <c r="G417" s="335" t="n"/>
      <c r="H417" s="335" t="n"/>
      <c r="I417" s="335" t="n"/>
      <c r="J417" s="149" t="n"/>
      <c r="K417" s="336" t="n"/>
    </row>
    <row r="418">
      <c r="A418" s="145" t="n"/>
      <c r="B418" s="145" t="n"/>
      <c r="C418" s="146" t="n"/>
      <c r="D418" s="146" t="n"/>
      <c r="E418" s="147" t="n"/>
      <c r="F418" s="146" t="n"/>
      <c r="G418" s="335" t="n"/>
      <c r="H418" s="335" t="n"/>
      <c r="I418" s="335" t="n"/>
      <c r="J418" s="149" t="n"/>
      <c r="K418" s="336" t="n"/>
    </row>
    <row r="419">
      <c r="A419" s="145" t="n"/>
      <c r="B419" s="145" t="n"/>
      <c r="C419" s="146" t="n"/>
      <c r="D419" s="146" t="n"/>
      <c r="E419" s="147" t="n"/>
      <c r="F419" s="146" t="n"/>
      <c r="G419" s="335" t="n"/>
      <c r="H419" s="335" t="n"/>
      <c r="I419" s="335" t="n"/>
      <c r="J419" s="149" t="n"/>
      <c r="K419" s="336" t="n"/>
    </row>
    <row r="420">
      <c r="A420" s="145" t="n"/>
      <c r="B420" s="145" t="n"/>
      <c r="C420" s="146" t="n"/>
      <c r="D420" s="146" t="n"/>
      <c r="E420" s="147" t="n"/>
      <c r="F420" s="146" t="n"/>
      <c r="G420" s="335" t="n"/>
      <c r="H420" s="335" t="n"/>
      <c r="I420" s="335" t="n"/>
      <c r="J420" s="149" t="n"/>
      <c r="K420" s="336" t="n"/>
    </row>
    <row r="421">
      <c r="A421" s="145" t="n"/>
      <c r="B421" s="145" t="n"/>
      <c r="C421" s="146" t="n"/>
      <c r="D421" s="146" t="n"/>
      <c r="E421" s="147" t="n"/>
      <c r="F421" s="146" t="n"/>
      <c r="G421" s="335" t="n"/>
      <c r="H421" s="335" t="n"/>
      <c r="I421" s="335" t="n"/>
      <c r="J421" s="149" t="n"/>
      <c r="K421" s="336" t="n"/>
    </row>
    <row r="422">
      <c r="A422" s="145" t="n"/>
      <c r="B422" s="145" t="n"/>
      <c r="C422" s="146" t="n"/>
      <c r="D422" s="146" t="n"/>
      <c r="E422" s="147" t="n"/>
      <c r="F422" s="146" t="n"/>
      <c r="G422" s="335" t="n"/>
      <c r="H422" s="335" t="n"/>
      <c r="I422" s="335" t="n"/>
      <c r="J422" s="149" t="n"/>
      <c r="K422" s="336" t="n"/>
    </row>
    <row r="423">
      <c r="A423" s="145" t="n"/>
      <c r="B423" s="145" t="n"/>
      <c r="C423" s="146" t="n"/>
      <c r="D423" s="146" t="n"/>
      <c r="E423" s="147" t="n"/>
      <c r="F423" s="146" t="n"/>
      <c r="G423" s="335" t="n"/>
      <c r="H423" s="335" t="n"/>
      <c r="I423" s="335" t="n"/>
      <c r="J423" s="149" t="n"/>
      <c r="K423" s="336" t="n"/>
    </row>
    <row r="424">
      <c r="A424" s="145" t="n"/>
      <c r="B424" s="145" t="n"/>
      <c r="C424" s="146" t="n"/>
      <c r="D424" s="146" t="n"/>
      <c r="E424" s="147" t="n"/>
      <c r="F424" s="146" t="n"/>
      <c r="G424" s="335" t="n"/>
      <c r="H424" s="335" t="n"/>
      <c r="I424" s="335" t="n"/>
      <c r="J424" s="149" t="n"/>
      <c r="K424" s="336" t="n"/>
    </row>
    <row r="425">
      <c r="A425" s="145" t="n"/>
      <c r="B425" s="145" t="n"/>
      <c r="C425" s="146" t="n"/>
      <c r="D425" s="146" t="n"/>
      <c r="E425" s="147" t="n"/>
      <c r="F425" s="146" t="n"/>
      <c r="G425" s="335" t="n"/>
      <c r="H425" s="335" t="n"/>
      <c r="I425" s="335" t="n"/>
      <c r="J425" s="149" t="n"/>
      <c r="K425" s="336" t="n"/>
    </row>
    <row r="426">
      <c r="A426" s="145" t="n"/>
      <c r="B426" s="145" t="n"/>
      <c r="C426" s="146" t="n"/>
      <c r="D426" s="146" t="n"/>
      <c r="E426" s="147" t="n"/>
      <c r="F426" s="146" t="n"/>
      <c r="G426" s="335" t="n"/>
      <c r="H426" s="335" t="n"/>
      <c r="I426" s="335" t="n"/>
      <c r="J426" s="149" t="n"/>
      <c r="K426" s="336" t="n"/>
    </row>
    <row r="427">
      <c r="A427" s="145" t="n"/>
      <c r="B427" s="145" t="n"/>
      <c r="C427" s="146" t="n"/>
      <c r="D427" s="146" t="n"/>
      <c r="E427" s="147" t="n"/>
      <c r="F427" s="146" t="n"/>
      <c r="G427" s="335" t="n"/>
      <c r="H427" s="335" t="n"/>
      <c r="I427" s="335" t="n"/>
      <c r="J427" s="149" t="n"/>
      <c r="K427" s="336" t="n"/>
    </row>
    <row r="428">
      <c r="A428" s="145" t="n"/>
      <c r="B428" s="145" t="n"/>
      <c r="C428" s="146" t="n"/>
      <c r="D428" s="146" t="n"/>
      <c r="E428" s="147" t="n"/>
      <c r="F428" s="146" t="n"/>
      <c r="G428" s="335" t="n"/>
      <c r="H428" s="335" t="n"/>
      <c r="I428" s="335" t="n"/>
      <c r="J428" s="149" t="n"/>
      <c r="K428" s="336" t="n"/>
    </row>
    <row r="429">
      <c r="A429" s="145" t="n"/>
      <c r="B429" s="145" t="n"/>
      <c r="C429" s="146" t="n"/>
      <c r="D429" s="146" t="n"/>
      <c r="E429" s="147" t="n"/>
      <c r="F429" s="146" t="n"/>
      <c r="G429" s="335" t="n"/>
      <c r="H429" s="335" t="n"/>
      <c r="I429" s="335" t="n"/>
      <c r="J429" s="149" t="n"/>
      <c r="K429" s="336" t="n"/>
    </row>
    <row r="430">
      <c r="A430" s="145" t="n"/>
      <c r="B430" s="145" t="n"/>
      <c r="C430" s="146" t="n"/>
      <c r="D430" s="146" t="n"/>
      <c r="E430" s="147" t="n"/>
      <c r="F430" s="146" t="n"/>
      <c r="G430" s="335" t="n"/>
      <c r="H430" s="335" t="n"/>
      <c r="I430" s="335" t="n"/>
      <c r="J430" s="149" t="n"/>
      <c r="K430" s="336" t="n"/>
    </row>
    <row r="431">
      <c r="A431" s="145" t="n"/>
      <c r="B431" s="145" t="n"/>
      <c r="C431" s="146" t="n"/>
      <c r="D431" s="146" t="n"/>
      <c r="E431" s="147" t="n"/>
      <c r="F431" s="146" t="n"/>
      <c r="G431" s="335" t="n"/>
      <c r="H431" s="335" t="n"/>
      <c r="I431" s="335" t="n"/>
      <c r="J431" s="149" t="n"/>
      <c r="K431" s="336" t="n"/>
    </row>
    <row r="432">
      <c r="A432" s="145" t="n"/>
      <c r="B432" s="145" t="n"/>
      <c r="C432" s="146" t="n"/>
      <c r="D432" s="146" t="n"/>
      <c r="E432" s="147" t="n"/>
      <c r="F432" s="146" t="n"/>
      <c r="G432" s="335" t="n"/>
      <c r="H432" s="335" t="n"/>
      <c r="I432" s="335" t="n"/>
      <c r="J432" s="149" t="n"/>
      <c r="K432" s="336" t="n"/>
    </row>
    <row r="433">
      <c r="A433" s="145" t="n"/>
      <c r="B433" s="145" t="n"/>
      <c r="C433" s="146" t="n"/>
      <c r="D433" s="146" t="n"/>
      <c r="E433" s="147" t="n"/>
      <c r="F433" s="146" t="n"/>
      <c r="G433" s="335" t="n"/>
      <c r="H433" s="335" t="n"/>
      <c r="I433" s="335" t="n"/>
      <c r="J433" s="149" t="n"/>
      <c r="K433" s="336" t="n"/>
    </row>
    <row r="434">
      <c r="A434" s="145" t="n"/>
      <c r="B434" s="145" t="n"/>
      <c r="C434" s="146" t="n"/>
      <c r="D434" s="146" t="n"/>
      <c r="E434" s="147" t="n"/>
      <c r="F434" s="146" t="n"/>
      <c r="G434" s="335" t="n"/>
      <c r="H434" s="335" t="n"/>
      <c r="I434" s="335" t="n"/>
      <c r="J434" s="149" t="n"/>
      <c r="K434" s="336" t="n"/>
    </row>
    <row r="435">
      <c r="A435" s="145" t="n"/>
      <c r="B435" s="145" t="n"/>
      <c r="C435" s="146" t="n"/>
      <c r="D435" s="146" t="n"/>
      <c r="E435" s="147" t="n"/>
      <c r="F435" s="146" t="n"/>
      <c r="G435" s="335" t="n"/>
      <c r="H435" s="335" t="n"/>
      <c r="I435" s="335" t="n"/>
      <c r="J435" s="149" t="n"/>
      <c r="K435" s="336" t="n"/>
    </row>
    <row r="436">
      <c r="A436" s="145" t="n"/>
      <c r="B436" s="145" t="n"/>
      <c r="C436" s="146" t="n"/>
      <c r="D436" s="146" t="n"/>
      <c r="E436" s="147" t="n"/>
      <c r="F436" s="146" t="n"/>
      <c r="G436" s="335" t="n"/>
      <c r="H436" s="335" t="n"/>
      <c r="I436" s="335" t="n"/>
      <c r="J436" s="149" t="n"/>
      <c r="K436" s="336" t="n"/>
    </row>
    <row r="437">
      <c r="A437" s="145" t="n"/>
      <c r="B437" s="145" t="n"/>
      <c r="C437" s="146" t="n"/>
      <c r="D437" s="146" t="n"/>
      <c r="E437" s="147" t="n"/>
      <c r="F437" s="146" t="n"/>
      <c r="G437" s="335" t="n"/>
      <c r="H437" s="335" t="n"/>
      <c r="I437" s="335" t="n"/>
      <c r="J437" s="149" t="n"/>
      <c r="K437" s="336" t="n"/>
    </row>
    <row r="438">
      <c r="A438" s="145" t="n"/>
      <c r="B438" s="145" t="n"/>
      <c r="C438" s="146" t="n"/>
      <c r="D438" s="146" t="n"/>
      <c r="E438" s="147" t="n"/>
      <c r="F438" s="146" t="n"/>
      <c r="G438" s="335" t="n"/>
      <c r="H438" s="335" t="n"/>
      <c r="I438" s="335" t="n"/>
      <c r="J438" s="149" t="n"/>
      <c r="K438" s="336" t="n"/>
    </row>
    <row r="439">
      <c r="A439" s="145" t="n"/>
      <c r="B439" s="145" t="n"/>
      <c r="C439" s="146" t="n"/>
      <c r="D439" s="146" t="n"/>
      <c r="E439" s="147" t="n"/>
      <c r="F439" s="146" t="n"/>
      <c r="G439" s="335" t="n"/>
      <c r="H439" s="335" t="n"/>
      <c r="I439" s="335" t="n"/>
      <c r="J439" s="149" t="n"/>
      <c r="K439" s="336" t="n"/>
    </row>
    <row r="440">
      <c r="A440" s="145" t="n"/>
      <c r="B440" s="145" t="n"/>
      <c r="C440" s="146" t="n"/>
      <c r="D440" s="146" t="n"/>
      <c r="E440" s="147" t="n"/>
      <c r="F440" s="146" t="n"/>
      <c r="G440" s="335" t="n"/>
      <c r="H440" s="335" t="n"/>
      <c r="I440" s="335" t="n"/>
      <c r="J440" s="149" t="n"/>
      <c r="K440" s="336" t="n"/>
    </row>
    <row r="441">
      <c r="A441" s="145" t="n"/>
      <c r="B441" s="145" t="n"/>
      <c r="C441" s="146" t="n"/>
      <c r="D441" s="146" t="n"/>
      <c r="E441" s="147" t="n"/>
      <c r="F441" s="146" t="n"/>
      <c r="G441" s="335" t="n"/>
      <c r="H441" s="335" t="n"/>
      <c r="I441" s="335" t="n"/>
      <c r="J441" s="149" t="n"/>
      <c r="K441" s="336" t="n"/>
    </row>
    <row r="442">
      <c r="A442" s="145" t="n"/>
      <c r="B442" s="145" t="n"/>
      <c r="C442" s="146" t="n"/>
      <c r="D442" s="146" t="n"/>
      <c r="E442" s="147" t="n"/>
      <c r="F442" s="146" t="n"/>
      <c r="G442" s="335" t="n"/>
      <c r="H442" s="335" t="n"/>
      <c r="I442" s="335" t="n"/>
      <c r="J442" s="149" t="n"/>
      <c r="K442" s="336" t="n"/>
    </row>
    <row r="443">
      <c r="A443" s="145" t="n"/>
      <c r="B443" s="145" t="n"/>
      <c r="C443" s="146" t="n"/>
      <c r="D443" s="146" t="n"/>
      <c r="E443" s="147" t="n"/>
      <c r="F443" s="146" t="n"/>
      <c r="G443" s="335" t="n"/>
      <c r="H443" s="335" t="n"/>
      <c r="I443" s="335" t="n"/>
      <c r="J443" s="149" t="n"/>
      <c r="K443" s="336" t="n"/>
    </row>
    <row r="444">
      <c r="A444" s="145" t="n"/>
      <c r="B444" s="145" t="n"/>
      <c r="C444" s="146" t="n"/>
      <c r="D444" s="146" t="n"/>
      <c r="E444" s="147" t="n"/>
      <c r="F444" s="146" t="n"/>
      <c r="G444" s="335" t="n"/>
      <c r="H444" s="335" t="n"/>
      <c r="I444" s="335" t="n"/>
      <c r="J444" s="149" t="n"/>
      <c r="K444" s="336" t="n"/>
    </row>
    <row r="445">
      <c r="A445" s="145" t="n"/>
      <c r="B445" s="145" t="n"/>
      <c r="C445" s="146" t="n"/>
      <c r="D445" s="146" t="n"/>
      <c r="E445" s="147" t="n"/>
      <c r="F445" s="146" t="n"/>
      <c r="G445" s="335" t="n"/>
      <c r="H445" s="335" t="n"/>
      <c r="I445" s="335" t="n"/>
      <c r="J445" s="149" t="n"/>
      <c r="K445" s="336" t="n"/>
    </row>
    <row r="446">
      <c r="A446" s="145" t="n"/>
      <c r="B446" s="145" t="n"/>
      <c r="C446" s="146" t="n"/>
      <c r="D446" s="146" t="n"/>
      <c r="E446" s="147" t="n"/>
      <c r="F446" s="146" t="n"/>
      <c r="G446" s="335" t="n"/>
      <c r="H446" s="335" t="n"/>
      <c r="I446" s="335" t="n"/>
      <c r="J446" s="149" t="n"/>
      <c r="K446" s="336" t="n"/>
    </row>
    <row r="447">
      <c r="A447" s="145" t="n"/>
      <c r="B447" s="145" t="n"/>
      <c r="C447" s="146" t="n"/>
      <c r="D447" s="146" t="n"/>
      <c r="E447" s="147" t="n"/>
      <c r="F447" s="146" t="n"/>
      <c r="G447" s="335" t="n"/>
      <c r="H447" s="335" t="n"/>
      <c r="I447" s="335" t="n"/>
      <c r="J447" s="149" t="n"/>
      <c r="K447" s="336" t="n"/>
    </row>
    <row r="448">
      <c r="A448" s="145" t="n"/>
      <c r="B448" s="145" t="n"/>
      <c r="C448" s="146" t="n"/>
      <c r="D448" s="146" t="n"/>
      <c r="E448" s="147" t="n"/>
      <c r="F448" s="146" t="n"/>
      <c r="G448" s="335" t="n"/>
      <c r="H448" s="335" t="n"/>
      <c r="I448" s="335" t="n"/>
      <c r="J448" s="149" t="n"/>
      <c r="K448" s="336" t="n"/>
    </row>
    <row r="449">
      <c r="A449" s="145" t="n"/>
      <c r="B449" s="145" t="n"/>
      <c r="C449" s="146" t="n"/>
      <c r="D449" s="146" t="n"/>
      <c r="E449" s="147" t="n"/>
      <c r="F449" s="146" t="n"/>
      <c r="G449" s="335" t="n"/>
      <c r="H449" s="335" t="n"/>
      <c r="I449" s="335" t="n"/>
      <c r="J449" s="149" t="n"/>
      <c r="K449" s="336" t="n"/>
    </row>
    <row r="450">
      <c r="A450" s="145" t="n"/>
      <c r="B450" s="145" t="n"/>
      <c r="C450" s="146" t="n"/>
      <c r="D450" s="146" t="n"/>
      <c r="E450" s="147" t="n"/>
      <c r="F450" s="146" t="n"/>
      <c r="G450" s="335" t="n"/>
      <c r="H450" s="335" t="n"/>
      <c r="I450" s="335" t="n"/>
      <c r="J450" s="149" t="n"/>
      <c r="K450" s="336" t="n"/>
    </row>
    <row r="451">
      <c r="A451" s="145" t="n"/>
      <c r="B451" s="145" t="n"/>
      <c r="C451" s="146" t="n"/>
      <c r="D451" s="146" t="n"/>
      <c r="E451" s="147" t="n"/>
      <c r="F451" s="146" t="n"/>
      <c r="G451" s="335" t="n"/>
      <c r="H451" s="335" t="n"/>
      <c r="I451" s="335" t="n"/>
      <c r="J451" s="149" t="n"/>
      <c r="K451" s="336" t="n"/>
    </row>
    <row r="452">
      <c r="A452" s="145" t="n"/>
      <c r="B452" s="145" t="n"/>
      <c r="C452" s="146" t="n"/>
      <c r="D452" s="146" t="n"/>
      <c r="E452" s="147" t="n"/>
      <c r="F452" s="146" t="n"/>
      <c r="G452" s="335" t="n"/>
      <c r="H452" s="335" t="n"/>
      <c r="I452" s="335" t="n"/>
      <c r="J452" s="149" t="n"/>
      <c r="K452" s="336" t="n"/>
    </row>
    <row r="453">
      <c r="A453" s="145" t="n"/>
      <c r="B453" s="145" t="n"/>
      <c r="C453" s="146" t="n"/>
      <c r="D453" s="146" t="n"/>
      <c r="E453" s="147" t="n"/>
      <c r="F453" s="146" t="n"/>
      <c r="G453" s="335" t="n"/>
      <c r="H453" s="335" t="n"/>
      <c r="I453" s="335" t="n"/>
      <c r="J453" s="149" t="n"/>
      <c r="K453" s="336" t="n"/>
    </row>
    <row r="454">
      <c r="A454" s="145" t="n"/>
      <c r="B454" s="145" t="n"/>
      <c r="C454" s="146" t="n"/>
      <c r="D454" s="146" t="n"/>
      <c r="E454" s="147" t="n"/>
      <c r="F454" s="146" t="n"/>
      <c r="G454" s="335" t="n"/>
      <c r="H454" s="335" t="n"/>
      <c r="I454" s="335" t="n"/>
      <c r="J454" s="149" t="n"/>
      <c r="K454" s="336" t="n"/>
    </row>
    <row r="455">
      <c r="A455" s="145" t="n"/>
      <c r="B455" s="145" t="n"/>
      <c r="C455" s="146" t="n"/>
      <c r="D455" s="146" t="n"/>
      <c r="E455" s="147" t="n"/>
      <c r="F455" s="146" t="n"/>
      <c r="G455" s="335" t="n"/>
      <c r="H455" s="335" t="n"/>
      <c r="I455" s="335" t="n"/>
      <c r="J455" s="149" t="n"/>
      <c r="K455" s="336" t="n"/>
    </row>
    <row r="456">
      <c r="A456" s="145" t="n"/>
      <c r="B456" s="145" t="n"/>
      <c r="C456" s="146" t="n"/>
      <c r="D456" s="146" t="n"/>
      <c r="E456" s="147" t="n"/>
      <c r="F456" s="146" t="n"/>
      <c r="G456" s="335" t="n"/>
      <c r="H456" s="335" t="n"/>
      <c r="I456" s="335" t="n"/>
      <c r="J456" s="149" t="n"/>
      <c r="K456" s="336" t="n"/>
    </row>
    <row r="457">
      <c r="A457" s="145" t="n"/>
      <c r="B457" s="145" t="n"/>
      <c r="C457" s="146" t="n"/>
      <c r="D457" s="146" t="n"/>
      <c r="E457" s="147" t="n"/>
      <c r="F457" s="146" t="n"/>
      <c r="G457" s="335" t="n"/>
      <c r="H457" s="335" t="n"/>
      <c r="I457" s="335" t="n"/>
      <c r="J457" s="149" t="n"/>
      <c r="K457" s="336" t="n"/>
    </row>
    <row r="458">
      <c r="A458" s="145" t="n"/>
      <c r="B458" s="145" t="n"/>
      <c r="C458" s="146" t="n"/>
      <c r="D458" s="146" t="n"/>
      <c r="E458" s="147" t="n"/>
      <c r="F458" s="146" t="n"/>
      <c r="G458" s="335" t="n"/>
      <c r="H458" s="335" t="n"/>
      <c r="I458" s="335" t="n"/>
      <c r="J458" s="149" t="n"/>
      <c r="K458" s="336" t="n"/>
    </row>
    <row r="459">
      <c r="A459" s="145" t="n"/>
      <c r="B459" s="145" t="n"/>
      <c r="C459" s="146" t="n"/>
      <c r="D459" s="146" t="n"/>
      <c r="E459" s="147" t="n"/>
      <c r="F459" s="146" t="n"/>
      <c r="G459" s="335" t="n"/>
      <c r="H459" s="335" t="n"/>
      <c r="I459" s="335" t="n"/>
      <c r="J459" s="149" t="n"/>
      <c r="K459" s="336" t="n"/>
    </row>
    <row r="460">
      <c r="A460" s="145" t="n"/>
      <c r="B460" s="145" t="n"/>
      <c r="C460" s="146" t="n"/>
      <c r="D460" s="146" t="n"/>
      <c r="E460" s="147" t="n"/>
      <c r="F460" s="146" t="n"/>
      <c r="G460" s="335" t="n"/>
      <c r="H460" s="335" t="n"/>
      <c r="I460" s="335" t="n"/>
      <c r="J460" s="149" t="n"/>
      <c r="K460" s="336" t="n"/>
    </row>
    <row r="461">
      <c r="A461" s="145" t="n"/>
      <c r="B461" s="145" t="n"/>
      <c r="C461" s="146" t="n"/>
      <c r="D461" s="146" t="n"/>
      <c r="E461" s="147" t="n"/>
      <c r="F461" s="146" t="n"/>
      <c r="G461" s="335" t="n"/>
      <c r="H461" s="335" t="n"/>
      <c r="I461" s="335" t="n"/>
      <c r="J461" s="149" t="n"/>
      <c r="K461" s="336" t="n"/>
    </row>
    <row r="462">
      <c r="A462" s="145" t="n"/>
      <c r="B462" s="145" t="n"/>
      <c r="C462" s="146" t="n"/>
      <c r="D462" s="146" t="n"/>
      <c r="E462" s="147" t="n"/>
      <c r="F462" s="146" t="n"/>
      <c r="G462" s="335" t="n"/>
      <c r="H462" s="335" t="n"/>
      <c r="I462" s="335" t="n"/>
      <c r="J462" s="149" t="n"/>
      <c r="K462" s="336" t="n"/>
    </row>
    <row r="463">
      <c r="A463" s="145" t="n"/>
      <c r="B463" s="145" t="n"/>
      <c r="C463" s="146" t="n"/>
      <c r="D463" s="146" t="n"/>
      <c r="E463" s="147" t="n"/>
      <c r="F463" s="146" t="n"/>
      <c r="G463" s="335" t="n"/>
      <c r="H463" s="335" t="n"/>
      <c r="I463" s="335" t="n"/>
      <c r="J463" s="149" t="n"/>
      <c r="K463" s="336" t="n"/>
    </row>
    <row r="464">
      <c r="A464" s="145" t="n"/>
      <c r="B464" s="145" t="n"/>
      <c r="C464" s="146" t="n"/>
      <c r="D464" s="146" t="n"/>
      <c r="E464" s="147" t="n"/>
      <c r="F464" s="146" t="n"/>
      <c r="G464" s="335" t="n"/>
      <c r="H464" s="335" t="n"/>
      <c r="I464" s="335" t="n"/>
      <c r="J464" s="149" t="n"/>
      <c r="K464" s="336" t="n"/>
    </row>
    <row r="465">
      <c r="A465" s="145" t="n"/>
      <c r="B465" s="145" t="n"/>
      <c r="C465" s="146" t="n"/>
      <c r="D465" s="146" t="n"/>
      <c r="E465" s="147" t="n"/>
      <c r="F465" s="146" t="n"/>
      <c r="G465" s="335" t="n"/>
      <c r="H465" s="335" t="n"/>
      <c r="I465" s="335" t="n"/>
      <c r="J465" s="149" t="n"/>
      <c r="K465" s="336" t="n"/>
    </row>
    <row r="466">
      <c r="A466" s="145" t="n"/>
      <c r="B466" s="145" t="n"/>
      <c r="C466" s="146" t="n"/>
      <c r="D466" s="146" t="n"/>
      <c r="E466" s="147" t="n"/>
      <c r="F466" s="146" t="n"/>
      <c r="G466" s="335" t="n"/>
      <c r="H466" s="335" t="n"/>
      <c r="I466" s="335" t="n"/>
      <c r="J466" s="149" t="n"/>
      <c r="K466" s="336" t="n"/>
    </row>
    <row r="467">
      <c r="A467" s="145" t="n"/>
      <c r="B467" s="145" t="n"/>
      <c r="C467" s="146" t="n"/>
      <c r="D467" s="146" t="n"/>
      <c r="E467" s="147" t="n"/>
      <c r="F467" s="146" t="n"/>
      <c r="G467" s="335" t="n"/>
      <c r="H467" s="335" t="n"/>
      <c r="I467" s="335" t="n"/>
      <c r="J467" s="149" t="n"/>
      <c r="K467" s="336" t="n"/>
    </row>
    <row r="468">
      <c r="A468" s="145" t="n"/>
      <c r="B468" s="145" t="n"/>
      <c r="C468" s="146" t="n"/>
      <c r="D468" s="146" t="n"/>
      <c r="E468" s="147" t="n"/>
      <c r="F468" s="146" t="n"/>
      <c r="G468" s="335" t="n"/>
      <c r="H468" s="335" t="n"/>
      <c r="I468" s="335" t="n"/>
      <c r="J468" s="149" t="n"/>
      <c r="K468" s="336" t="n"/>
    </row>
    <row r="469">
      <c r="A469" s="145" t="n"/>
      <c r="B469" s="145" t="n"/>
      <c r="C469" s="146" t="n"/>
      <c r="D469" s="146" t="n"/>
      <c r="E469" s="147" t="n"/>
      <c r="F469" s="146" t="n"/>
      <c r="G469" s="335" t="n"/>
      <c r="H469" s="335" t="n"/>
      <c r="I469" s="335" t="n"/>
      <c r="J469" s="149" t="n"/>
      <c r="K469" s="336" t="n"/>
    </row>
    <row r="470">
      <c r="A470" s="145" t="n"/>
      <c r="B470" s="145" t="n"/>
      <c r="C470" s="146" t="n"/>
      <c r="D470" s="146" t="n"/>
      <c r="E470" s="147" t="n"/>
      <c r="F470" s="146" t="n"/>
      <c r="G470" s="335" t="n"/>
      <c r="H470" s="335" t="n"/>
      <c r="I470" s="335" t="n"/>
      <c r="J470" s="149" t="n"/>
      <c r="K470" s="336" t="n"/>
    </row>
    <row r="471">
      <c r="A471" s="145" t="n"/>
      <c r="B471" s="145" t="n"/>
      <c r="C471" s="146" t="n"/>
      <c r="D471" s="146" t="n"/>
      <c r="E471" s="147" t="n"/>
      <c r="F471" s="146" t="n"/>
      <c r="G471" s="335" t="n"/>
      <c r="H471" s="335" t="n"/>
      <c r="I471" s="335" t="n"/>
      <c r="J471" s="149" t="n"/>
      <c r="K471" s="336" t="n"/>
    </row>
    <row r="472">
      <c r="A472" s="145" t="n"/>
      <c r="B472" s="145" t="n"/>
      <c r="C472" s="146" t="n"/>
      <c r="D472" s="146" t="n"/>
      <c r="E472" s="147" t="n"/>
      <c r="F472" s="146" t="n"/>
      <c r="G472" s="335" t="n"/>
      <c r="H472" s="335" t="n"/>
      <c r="I472" s="335" t="n"/>
      <c r="J472" s="149" t="n"/>
      <c r="K472" s="336" t="n"/>
    </row>
    <row r="473">
      <c r="A473" s="145" t="n"/>
      <c r="B473" s="145" t="n"/>
      <c r="C473" s="146" t="n"/>
      <c r="D473" s="146" t="n"/>
      <c r="E473" s="147" t="n"/>
      <c r="F473" s="146" t="n"/>
      <c r="G473" s="335" t="n"/>
      <c r="H473" s="335" t="n"/>
      <c r="I473" s="335" t="n"/>
      <c r="J473" s="149" t="n"/>
      <c r="K473" s="336" t="n"/>
    </row>
    <row r="474">
      <c r="A474" s="145" t="n"/>
      <c r="B474" s="145" t="n"/>
      <c r="C474" s="146" t="n"/>
      <c r="D474" s="146" t="n"/>
      <c r="E474" s="147" t="n"/>
      <c r="F474" s="146" t="n"/>
      <c r="G474" s="335" t="n"/>
      <c r="H474" s="335" t="n"/>
      <c r="I474" s="335" t="n"/>
      <c r="J474" s="149" t="n"/>
      <c r="K474" s="336" t="n"/>
    </row>
    <row r="475">
      <c r="A475" s="145" t="n"/>
      <c r="B475" s="145" t="n"/>
      <c r="C475" s="146" t="n"/>
      <c r="D475" s="146" t="n"/>
      <c r="E475" s="147" t="n"/>
      <c r="F475" s="146" t="n"/>
      <c r="G475" s="335" t="n"/>
      <c r="H475" s="335" t="n"/>
      <c r="I475" s="335" t="n"/>
      <c r="J475" s="149" t="n"/>
      <c r="K475" s="336" t="n"/>
    </row>
    <row r="476">
      <c r="A476" s="145" t="n"/>
      <c r="B476" s="145" t="n"/>
      <c r="C476" s="146" t="n"/>
      <c r="D476" s="146" t="n"/>
      <c r="E476" s="147" t="n"/>
      <c r="F476" s="146" t="n"/>
      <c r="G476" s="335" t="n"/>
      <c r="H476" s="335" t="n"/>
      <c r="I476" s="335" t="n"/>
      <c r="J476" s="149" t="n"/>
      <c r="K476" s="336" t="n"/>
    </row>
    <row r="477">
      <c r="A477" s="145" t="n"/>
      <c r="B477" s="145" t="n"/>
      <c r="C477" s="146" t="n"/>
      <c r="D477" s="146" t="n"/>
      <c r="E477" s="147" t="n"/>
      <c r="F477" s="146" t="n"/>
      <c r="G477" s="335" t="n"/>
      <c r="H477" s="335" t="n"/>
      <c r="I477" s="335" t="n"/>
      <c r="J477" s="149" t="n"/>
      <c r="K477" s="336" t="n"/>
    </row>
    <row r="478">
      <c r="A478" s="145" t="n"/>
      <c r="B478" s="145" t="n"/>
      <c r="C478" s="146" t="n"/>
      <c r="D478" s="146" t="n"/>
      <c r="E478" s="147" t="n"/>
      <c r="F478" s="146" t="n"/>
      <c r="G478" s="335" t="n"/>
      <c r="H478" s="335" t="n"/>
      <c r="I478" s="335" t="n"/>
      <c r="J478" s="149" t="n"/>
      <c r="K478" s="336" t="n"/>
    </row>
    <row r="479">
      <c r="A479" s="145" t="n"/>
      <c r="B479" s="145" t="n"/>
      <c r="C479" s="146" t="n"/>
      <c r="D479" s="146" t="n"/>
      <c r="E479" s="147" t="n"/>
      <c r="F479" s="146" t="n"/>
      <c r="G479" s="335" t="n"/>
      <c r="H479" s="335" t="n"/>
      <c r="I479" s="335" t="n"/>
      <c r="J479" s="149" t="n"/>
      <c r="K479" s="336" t="n"/>
    </row>
    <row r="480">
      <c r="A480" s="145" t="n"/>
      <c r="B480" s="145" t="n"/>
      <c r="C480" s="146" t="n"/>
      <c r="D480" s="146" t="n"/>
      <c r="E480" s="147" t="n"/>
      <c r="F480" s="146" t="n"/>
      <c r="G480" s="335" t="n"/>
      <c r="H480" s="335" t="n"/>
      <c r="I480" s="335" t="n"/>
      <c r="J480" s="149" t="n"/>
      <c r="K480" s="336" t="n"/>
    </row>
    <row r="481">
      <c r="A481" s="145" t="n"/>
      <c r="B481" s="145" t="n"/>
      <c r="C481" s="146" t="n"/>
      <c r="D481" s="146" t="n"/>
      <c r="E481" s="147" t="n"/>
      <c r="F481" s="146" t="n"/>
      <c r="G481" s="335" t="n"/>
      <c r="H481" s="335" t="n"/>
      <c r="I481" s="335" t="n"/>
      <c r="J481" s="149" t="n"/>
      <c r="K481" s="336" t="n"/>
    </row>
    <row r="482">
      <c r="A482" s="145" t="n"/>
      <c r="B482" s="145" t="n"/>
      <c r="C482" s="146" t="n"/>
      <c r="D482" s="146" t="n"/>
      <c r="E482" s="147" t="n"/>
      <c r="F482" s="146" t="n"/>
      <c r="G482" s="335" t="n"/>
      <c r="H482" s="335" t="n"/>
      <c r="I482" s="335" t="n"/>
      <c r="J482" s="149" t="n"/>
      <c r="K482" s="336" t="n"/>
    </row>
    <row r="483">
      <c r="A483" s="145" t="n"/>
      <c r="B483" s="145" t="n"/>
      <c r="C483" s="146" t="n"/>
      <c r="D483" s="146" t="n"/>
      <c r="E483" s="147" t="n"/>
      <c r="F483" s="146" t="n"/>
      <c r="G483" s="335" t="n"/>
      <c r="H483" s="335" t="n"/>
      <c r="I483" s="335" t="n"/>
      <c r="J483" s="149" t="n"/>
      <c r="K483" s="336" t="n"/>
    </row>
    <row r="484">
      <c r="A484" s="145" t="n"/>
      <c r="B484" s="145" t="n"/>
      <c r="C484" s="146" t="n"/>
      <c r="D484" s="146" t="n"/>
      <c r="E484" s="147" t="n"/>
      <c r="F484" s="146" t="n"/>
      <c r="G484" s="335" t="n"/>
      <c r="H484" s="335" t="n"/>
      <c r="I484" s="335" t="n"/>
      <c r="J484" s="149" t="n"/>
      <c r="K484" s="336" t="n"/>
    </row>
    <row r="485">
      <c r="A485" s="145" t="n"/>
      <c r="B485" s="145" t="n"/>
      <c r="C485" s="146" t="n"/>
      <c r="D485" s="146" t="n"/>
      <c r="E485" s="147" t="n"/>
      <c r="F485" s="146" t="n"/>
      <c r="G485" s="335" t="n"/>
      <c r="H485" s="335" t="n"/>
      <c r="I485" s="335" t="n"/>
      <c r="J485" s="149" t="n"/>
      <c r="K485" s="336" t="n"/>
    </row>
    <row r="486">
      <c r="A486" s="145" t="n"/>
      <c r="B486" s="145" t="n"/>
      <c r="C486" s="146" t="n"/>
      <c r="D486" s="146" t="n"/>
      <c r="E486" s="147" t="n"/>
      <c r="F486" s="146" t="n"/>
      <c r="G486" s="335" t="n"/>
      <c r="H486" s="335" t="n"/>
      <c r="I486" s="335" t="n"/>
      <c r="J486" s="149" t="n"/>
      <c r="K486" s="336" t="n"/>
    </row>
    <row r="487">
      <c r="A487" s="145" t="n"/>
      <c r="B487" s="145" t="n"/>
      <c r="C487" s="146" t="n"/>
      <c r="D487" s="146" t="n"/>
      <c r="E487" s="147" t="n"/>
      <c r="F487" s="146" t="n"/>
      <c r="G487" s="335" t="n"/>
      <c r="H487" s="335" t="n"/>
      <c r="I487" s="335" t="n"/>
      <c r="J487" s="149" t="n"/>
      <c r="K487" s="336" t="n"/>
    </row>
    <row r="488">
      <c r="A488" s="145" t="n"/>
      <c r="B488" s="145" t="n"/>
      <c r="C488" s="146" t="n"/>
      <c r="D488" s="146" t="n"/>
      <c r="E488" s="147" t="n"/>
      <c r="F488" s="146" t="n"/>
      <c r="G488" s="335" t="n"/>
      <c r="H488" s="335" t="n"/>
      <c r="I488" s="335" t="n"/>
      <c r="J488" s="149" t="n"/>
      <c r="K488" s="336" t="n"/>
    </row>
    <row r="489">
      <c r="A489" s="145" t="n"/>
      <c r="B489" s="145" t="n"/>
      <c r="C489" s="146" t="n"/>
      <c r="D489" s="146" t="n"/>
      <c r="E489" s="147" t="n"/>
      <c r="F489" s="146" t="n"/>
      <c r="G489" s="335" t="n"/>
      <c r="H489" s="335" t="n"/>
      <c r="I489" s="335" t="n"/>
      <c r="J489" s="149" t="n"/>
      <c r="K489" s="336" t="n"/>
    </row>
    <row r="490">
      <c r="A490" s="145" t="n"/>
      <c r="B490" s="145" t="n"/>
      <c r="C490" s="146" t="n"/>
      <c r="D490" s="146" t="n"/>
      <c r="E490" s="147" t="n"/>
      <c r="F490" s="146" t="n"/>
      <c r="G490" s="335" t="n"/>
      <c r="H490" s="335" t="n"/>
      <c r="I490" s="335" t="n"/>
      <c r="J490" s="149" t="n"/>
      <c r="K490" s="336" t="n"/>
    </row>
    <row r="491">
      <c r="A491" s="145" t="n"/>
      <c r="B491" s="145" t="n"/>
      <c r="C491" s="146" t="n"/>
      <c r="D491" s="146" t="n"/>
      <c r="E491" s="147" t="n"/>
      <c r="F491" s="146" t="n"/>
      <c r="G491" s="335" t="n"/>
      <c r="H491" s="335" t="n"/>
      <c r="I491" s="335" t="n"/>
      <c r="J491" s="149" t="n"/>
      <c r="K491" s="336" t="n"/>
    </row>
    <row r="492">
      <c r="A492" s="145" t="n"/>
      <c r="B492" s="145" t="n"/>
      <c r="C492" s="146" t="n"/>
      <c r="D492" s="146" t="n"/>
      <c r="E492" s="147" t="n"/>
      <c r="F492" s="146" t="n"/>
      <c r="G492" s="335" t="n"/>
      <c r="H492" s="335" t="n"/>
      <c r="I492" s="335" t="n"/>
      <c r="J492" s="149" t="n"/>
      <c r="K492" s="336" t="n"/>
    </row>
    <row r="493">
      <c r="A493" s="145" t="n"/>
      <c r="B493" s="145" t="n"/>
      <c r="C493" s="146" t="n"/>
      <c r="D493" s="146" t="n"/>
      <c r="E493" s="147" t="n"/>
      <c r="F493" s="146" t="n"/>
      <c r="G493" s="335" t="n"/>
      <c r="H493" s="335" t="n"/>
      <c r="I493" s="335" t="n"/>
      <c r="J493" s="149" t="n"/>
      <c r="K493" s="336" t="n"/>
    </row>
    <row r="494">
      <c r="A494" s="145" t="n"/>
      <c r="B494" s="145" t="n"/>
      <c r="C494" s="146" t="n"/>
      <c r="D494" s="146" t="n"/>
      <c r="E494" s="147" t="n"/>
      <c r="F494" s="146" t="n"/>
      <c r="G494" s="335" t="n"/>
      <c r="H494" s="335" t="n"/>
      <c r="I494" s="335" t="n"/>
      <c r="J494" s="149" t="n"/>
      <c r="K494" s="336" t="n"/>
    </row>
    <row r="495">
      <c r="A495" s="145" t="n"/>
      <c r="B495" s="145" t="n"/>
      <c r="C495" s="146" t="n"/>
      <c r="D495" s="146" t="n"/>
      <c r="E495" s="147" t="n"/>
      <c r="F495" s="146" t="n"/>
      <c r="G495" s="335" t="n"/>
      <c r="H495" s="335" t="n"/>
      <c r="I495" s="335" t="n"/>
      <c r="J495" s="149" t="n"/>
      <c r="K495" s="336" t="n"/>
    </row>
    <row r="496">
      <c r="A496" s="145" t="n"/>
      <c r="B496" s="145" t="n"/>
      <c r="C496" s="146" t="n"/>
      <c r="D496" s="146" t="n"/>
      <c r="E496" s="147" t="n"/>
      <c r="F496" s="146" t="n"/>
      <c r="G496" s="335" t="n"/>
      <c r="H496" s="335" t="n"/>
      <c r="I496" s="335" t="n"/>
      <c r="J496" s="149" t="n"/>
      <c r="K496" s="336" t="n"/>
    </row>
    <row r="497">
      <c r="A497" s="145" t="n"/>
      <c r="B497" s="145" t="n"/>
      <c r="C497" s="146" t="n"/>
      <c r="D497" s="146" t="n"/>
      <c r="E497" s="147" t="n"/>
      <c r="F497" s="146" t="n"/>
      <c r="G497" s="335" t="n"/>
      <c r="H497" s="335" t="n"/>
      <c r="I497" s="335" t="n"/>
      <c r="J497" s="149" t="n"/>
      <c r="K497" s="336" t="n"/>
    </row>
    <row r="498">
      <c r="A498" s="145" t="n"/>
      <c r="B498" s="145" t="n"/>
      <c r="C498" s="146" t="n"/>
      <c r="D498" s="146" t="n"/>
      <c r="E498" s="147" t="n"/>
      <c r="F498" s="146" t="n"/>
      <c r="G498" s="335" t="n"/>
      <c r="H498" s="335" t="n"/>
      <c r="I498" s="335" t="n"/>
      <c r="J498" s="149" t="n"/>
      <c r="K498" s="336" t="n"/>
    </row>
    <row r="499">
      <c r="A499" s="145" t="n"/>
      <c r="B499" s="145" t="n"/>
      <c r="C499" s="146" t="n"/>
      <c r="D499" s="146" t="n"/>
      <c r="E499" s="147" t="n"/>
      <c r="F499" s="146" t="n"/>
      <c r="G499" s="335" t="n"/>
      <c r="H499" s="335" t="n"/>
      <c r="I499" s="335" t="n"/>
      <c r="J499" s="149" t="n"/>
      <c r="K499" s="336" t="n"/>
    </row>
    <row r="500">
      <c r="A500" s="145" t="n"/>
      <c r="B500" s="145" t="n"/>
      <c r="C500" s="146" t="n"/>
      <c r="D500" s="146" t="n"/>
      <c r="E500" s="147" t="n"/>
      <c r="F500" s="146" t="n"/>
      <c r="G500" s="335" t="n"/>
      <c r="H500" s="335" t="n"/>
      <c r="I500" s="335" t="n"/>
      <c r="J500" s="149" t="n"/>
      <c r="K500" s="336" t="n"/>
    </row>
    <row r="501">
      <c r="A501" s="145" t="n"/>
      <c r="B501" s="145" t="n"/>
      <c r="C501" s="146" t="n"/>
      <c r="D501" s="146" t="n"/>
      <c r="E501" s="147" t="n"/>
      <c r="F501" s="146" t="n"/>
      <c r="G501" s="335" t="n"/>
      <c r="H501" s="335" t="n"/>
      <c r="I501" s="335" t="n"/>
      <c r="J501" s="149" t="n"/>
      <c r="K501" s="336" t="n"/>
    </row>
    <row r="502">
      <c r="A502" s="145" t="n"/>
      <c r="B502" s="145" t="n"/>
      <c r="C502" s="146" t="n"/>
      <c r="D502" s="146" t="n"/>
      <c r="E502" s="147" t="n"/>
      <c r="F502" s="146" t="n"/>
      <c r="G502" s="335" t="n"/>
      <c r="H502" s="335" t="n"/>
      <c r="I502" s="335" t="n"/>
      <c r="J502" s="149" t="n"/>
      <c r="K502" s="336" t="n"/>
    </row>
    <row r="503">
      <c r="A503" s="145" t="n"/>
      <c r="B503" s="145" t="n"/>
      <c r="C503" s="146" t="n"/>
      <c r="D503" s="146" t="n"/>
      <c r="E503" s="147" t="n"/>
      <c r="F503" s="146" t="n"/>
      <c r="G503" s="335" t="n"/>
      <c r="H503" s="335" t="n"/>
      <c r="I503" s="335" t="n"/>
      <c r="J503" s="149" t="n"/>
      <c r="K503" s="336" t="n"/>
    </row>
    <row r="504">
      <c r="A504" s="145" t="n"/>
      <c r="B504" s="145" t="n"/>
      <c r="C504" s="146" t="n"/>
      <c r="D504" s="146" t="n"/>
      <c r="E504" s="147" t="n"/>
      <c r="F504" s="146" t="n"/>
      <c r="G504" s="335" t="n"/>
      <c r="H504" s="335" t="n"/>
      <c r="I504" s="335" t="n"/>
      <c r="J504" s="149" t="n"/>
      <c r="K504" s="336" t="n"/>
    </row>
    <row r="505">
      <c r="A505" s="145" t="n"/>
      <c r="B505" s="145" t="n"/>
      <c r="C505" s="146" t="n"/>
      <c r="D505" s="146" t="n"/>
      <c r="E505" s="147" t="n"/>
      <c r="F505" s="146" t="n"/>
      <c r="G505" s="335" t="n"/>
      <c r="H505" s="335" t="n"/>
      <c r="I505" s="335" t="n"/>
      <c r="J505" s="149" t="n"/>
      <c r="K505" s="336" t="n"/>
    </row>
    <row r="506">
      <c r="A506" s="145" t="n"/>
      <c r="B506" s="145" t="n"/>
      <c r="C506" s="146" t="n"/>
      <c r="D506" s="146" t="n"/>
      <c r="E506" s="147" t="n"/>
      <c r="F506" s="146" t="n"/>
      <c r="G506" s="335" t="n"/>
      <c r="H506" s="335" t="n"/>
      <c r="I506" s="335" t="n"/>
      <c r="J506" s="149" t="n"/>
      <c r="K506" s="336" t="n"/>
    </row>
    <row r="507">
      <c r="A507" s="145" t="n"/>
      <c r="B507" s="145" t="n"/>
      <c r="C507" s="146" t="n"/>
      <c r="D507" s="146" t="n"/>
      <c r="E507" s="147" t="n"/>
      <c r="F507" s="146" t="n"/>
      <c r="G507" s="335" t="n"/>
      <c r="H507" s="335" t="n"/>
      <c r="I507" s="335" t="n"/>
      <c r="J507" s="149" t="n"/>
      <c r="K507" s="336" t="n"/>
    </row>
    <row r="508">
      <c r="A508" s="145" t="n"/>
      <c r="B508" s="145" t="n"/>
      <c r="C508" s="146" t="n"/>
      <c r="D508" s="146" t="n"/>
      <c r="E508" s="147" t="n"/>
      <c r="F508" s="146" t="n"/>
      <c r="G508" s="335" t="n"/>
      <c r="H508" s="335" t="n"/>
      <c r="I508" s="335" t="n"/>
      <c r="J508" s="149" t="n"/>
      <c r="K508" s="336" t="n"/>
    </row>
    <row r="509">
      <c r="A509" s="145" t="n"/>
      <c r="B509" s="145" t="n"/>
      <c r="C509" s="146" t="n"/>
      <c r="D509" s="146" t="n"/>
      <c r="E509" s="147" t="n"/>
      <c r="F509" s="146" t="n"/>
      <c r="G509" s="335" t="n"/>
      <c r="H509" s="335" t="n"/>
      <c r="I509" s="335" t="n"/>
      <c r="J509" s="149" t="n"/>
      <c r="K509" s="336" t="n"/>
    </row>
    <row r="510">
      <c r="A510" s="145" t="n"/>
      <c r="B510" s="145" t="n"/>
      <c r="C510" s="146" t="n"/>
      <c r="D510" s="146" t="n"/>
      <c r="E510" s="147" t="n"/>
      <c r="F510" s="146" t="n"/>
      <c r="G510" s="335" t="n"/>
      <c r="H510" s="335" t="n"/>
      <c r="I510" s="335" t="n"/>
      <c r="J510" s="149" t="n"/>
      <c r="K510" s="336" t="n"/>
    </row>
    <row r="511">
      <c r="A511" s="145" t="n"/>
      <c r="B511" s="145" t="n"/>
      <c r="C511" s="146" t="n"/>
      <c r="D511" s="146" t="n"/>
      <c r="E511" s="147" t="n"/>
      <c r="F511" s="146" t="n"/>
      <c r="G511" s="335" t="n"/>
      <c r="H511" s="335" t="n"/>
      <c r="I511" s="335" t="n"/>
      <c r="J511" s="149" t="n"/>
      <c r="K511" s="336" t="n"/>
    </row>
    <row r="512">
      <c r="A512" s="145" t="n"/>
      <c r="B512" s="145" t="n"/>
      <c r="C512" s="146" t="n"/>
      <c r="D512" s="146" t="n"/>
      <c r="E512" s="147" t="n"/>
      <c r="F512" s="146" t="n"/>
      <c r="G512" s="335" t="n"/>
      <c r="H512" s="335" t="n"/>
      <c r="I512" s="335" t="n"/>
      <c r="J512" s="149" t="n"/>
      <c r="K512" s="336" t="n"/>
    </row>
    <row r="513">
      <c r="A513" s="145" t="n"/>
      <c r="B513" s="145" t="n"/>
      <c r="C513" s="146" t="n"/>
      <c r="D513" s="146" t="n"/>
      <c r="E513" s="147" t="n"/>
      <c r="F513" s="146" t="n"/>
      <c r="G513" s="335" t="n"/>
      <c r="H513" s="335" t="n"/>
      <c r="I513" s="335" t="n"/>
      <c r="J513" s="149" t="n"/>
      <c r="K513" s="336" t="n"/>
    </row>
    <row r="514">
      <c r="A514" s="145" t="n"/>
      <c r="B514" s="145" t="n"/>
      <c r="C514" s="146" t="n"/>
      <c r="D514" s="146" t="n"/>
      <c r="E514" s="147" t="n"/>
      <c r="F514" s="146" t="n"/>
      <c r="G514" s="335" t="n"/>
      <c r="H514" s="335" t="n"/>
      <c r="I514" s="335" t="n"/>
      <c r="J514" s="149" t="n"/>
      <c r="K514" s="336" t="n"/>
    </row>
    <row r="515">
      <c r="A515" s="145" t="n"/>
      <c r="B515" s="145" t="n"/>
      <c r="C515" s="146" t="n"/>
      <c r="D515" s="146" t="n"/>
      <c r="E515" s="147" t="n"/>
      <c r="F515" s="146" t="n"/>
      <c r="G515" s="335" t="n"/>
      <c r="H515" s="335" t="n"/>
      <c r="I515" s="335" t="n"/>
      <c r="J515" s="149" t="n"/>
      <c r="K515" s="336" t="n"/>
    </row>
    <row r="516">
      <c r="A516" s="145" t="n"/>
      <c r="B516" s="145" t="n"/>
      <c r="C516" s="146" t="n"/>
      <c r="D516" s="146" t="n"/>
      <c r="E516" s="147" t="n"/>
      <c r="F516" s="146" t="n"/>
      <c r="G516" s="335" t="n"/>
      <c r="H516" s="335" t="n"/>
      <c r="I516" s="335" t="n"/>
      <c r="J516" s="149" t="n"/>
      <c r="K516" s="336" t="n"/>
    </row>
    <row r="517">
      <c r="A517" s="145" t="n"/>
      <c r="B517" s="145" t="n"/>
      <c r="C517" s="146" t="n"/>
      <c r="D517" s="146" t="n"/>
      <c r="E517" s="147" t="n"/>
      <c r="F517" s="146" t="n"/>
      <c r="G517" s="335" t="n"/>
      <c r="H517" s="335" t="n"/>
      <c r="I517" s="335" t="n"/>
      <c r="J517" s="149" t="n"/>
      <c r="K517" s="336" t="n"/>
    </row>
    <row r="518">
      <c r="A518" s="145" t="n"/>
      <c r="B518" s="145" t="n"/>
      <c r="C518" s="146" t="n"/>
      <c r="D518" s="146" t="n"/>
      <c r="E518" s="147" t="n"/>
      <c r="F518" s="146" t="n"/>
      <c r="G518" s="335" t="n"/>
      <c r="H518" s="335" t="n"/>
      <c r="I518" s="335" t="n"/>
      <c r="J518" s="149" t="n"/>
      <c r="K518" s="336" t="n"/>
    </row>
    <row r="519">
      <c r="A519" s="145" t="n"/>
      <c r="B519" s="145" t="n"/>
      <c r="C519" s="146" t="n"/>
      <c r="D519" s="146" t="n"/>
      <c r="E519" s="147" t="n"/>
      <c r="F519" s="146" t="n"/>
      <c r="G519" s="335" t="n"/>
      <c r="H519" s="335" t="n"/>
      <c r="I519" s="335" t="n"/>
      <c r="J519" s="149" t="n"/>
      <c r="K519" s="336" t="n"/>
    </row>
    <row r="520">
      <c r="A520" s="145" t="n"/>
      <c r="B520" s="145" t="n"/>
      <c r="C520" s="146" t="n"/>
      <c r="D520" s="146" t="n"/>
      <c r="E520" s="147" t="n"/>
      <c r="F520" s="146" t="n"/>
      <c r="G520" s="335" t="n"/>
      <c r="H520" s="335" t="n"/>
      <c r="I520" s="335" t="n"/>
      <c r="J520" s="149" t="n"/>
      <c r="K520" s="336" t="n"/>
    </row>
    <row r="521">
      <c r="A521" s="145" t="n"/>
      <c r="B521" s="145" t="n"/>
      <c r="C521" s="146" t="n"/>
      <c r="D521" s="146" t="n"/>
      <c r="E521" s="147" t="n"/>
      <c r="F521" s="146" t="n"/>
      <c r="G521" s="335" t="n"/>
      <c r="H521" s="335" t="n"/>
      <c r="I521" s="335" t="n"/>
      <c r="J521" s="149" t="n"/>
      <c r="K521" s="336" t="n"/>
    </row>
    <row r="522">
      <c r="A522" s="145" t="n"/>
      <c r="B522" s="145" t="n"/>
      <c r="C522" s="146" t="n"/>
      <c r="D522" s="146" t="n"/>
      <c r="E522" s="147" t="n"/>
      <c r="F522" s="146" t="n"/>
      <c r="G522" s="335" t="n"/>
      <c r="H522" s="335" t="n"/>
      <c r="I522" s="335" t="n"/>
      <c r="J522" s="149" t="n"/>
      <c r="K522" s="336" t="n"/>
    </row>
    <row r="523">
      <c r="A523" s="145" t="n"/>
      <c r="B523" s="145" t="n"/>
      <c r="C523" s="146" t="n"/>
      <c r="D523" s="146" t="n"/>
      <c r="E523" s="147" t="n"/>
      <c r="F523" s="146" t="n"/>
      <c r="G523" s="335" t="n"/>
      <c r="H523" s="335" t="n"/>
      <c r="I523" s="335" t="n"/>
      <c r="J523" s="149" t="n"/>
      <c r="K523" s="336" t="n"/>
    </row>
    <row r="524">
      <c r="A524" s="145" t="n"/>
      <c r="B524" s="145" t="n"/>
      <c r="C524" s="146" t="n"/>
      <c r="D524" s="146" t="n"/>
      <c r="E524" s="147" t="n"/>
      <c r="F524" s="146" t="n"/>
      <c r="G524" s="335" t="n"/>
      <c r="H524" s="335" t="n"/>
      <c r="I524" s="335" t="n"/>
      <c r="J524" s="149" t="n"/>
      <c r="K524" s="336" t="n"/>
    </row>
    <row r="525">
      <c r="A525" s="145" t="n"/>
      <c r="B525" s="145" t="n"/>
      <c r="C525" s="146" t="n"/>
      <c r="D525" s="146" t="n"/>
      <c r="E525" s="147" t="n"/>
      <c r="F525" s="146" t="n"/>
      <c r="G525" s="335" t="n"/>
      <c r="H525" s="335" t="n"/>
      <c r="I525" s="335" t="n"/>
      <c r="J525" s="149" t="n"/>
      <c r="K525" s="336" t="n"/>
    </row>
    <row r="526">
      <c r="A526" s="145" t="n"/>
      <c r="B526" s="145" t="n"/>
      <c r="C526" s="146" t="n"/>
      <c r="D526" s="146" t="n"/>
      <c r="E526" s="147" t="n"/>
      <c r="F526" s="146" t="n"/>
      <c r="G526" s="335" t="n"/>
      <c r="H526" s="335" t="n"/>
      <c r="I526" s="335" t="n"/>
      <c r="J526" s="149" t="n"/>
      <c r="K526" s="336" t="n"/>
    </row>
    <row r="527">
      <c r="A527" s="145" t="n"/>
      <c r="B527" s="145" t="n"/>
      <c r="C527" s="146" t="n"/>
      <c r="D527" s="146" t="n"/>
      <c r="E527" s="147" t="n"/>
      <c r="F527" s="146" t="n"/>
      <c r="G527" s="335" t="n"/>
      <c r="H527" s="335" t="n"/>
      <c r="I527" s="335" t="n"/>
      <c r="J527" s="149" t="n"/>
      <c r="K527" s="336" t="n"/>
    </row>
    <row r="528">
      <c r="A528" s="145" t="n"/>
      <c r="B528" s="145" t="n"/>
      <c r="C528" s="146" t="n"/>
      <c r="D528" s="146" t="n"/>
      <c r="E528" s="147" t="n"/>
      <c r="F528" s="146" t="n"/>
      <c r="G528" s="335" t="n"/>
      <c r="H528" s="335" t="n"/>
      <c r="I528" s="335" t="n"/>
      <c r="J528" s="149" t="n"/>
      <c r="K528" s="336" t="n"/>
    </row>
    <row r="529">
      <c r="A529" s="145" t="n"/>
      <c r="B529" s="145" t="n"/>
      <c r="C529" s="146" t="n"/>
      <c r="D529" s="146" t="n"/>
      <c r="E529" s="147" t="n"/>
      <c r="F529" s="146" t="n"/>
      <c r="G529" s="335" t="n"/>
      <c r="H529" s="335" t="n"/>
      <c r="I529" s="335" t="n"/>
      <c r="J529" s="149" t="n"/>
      <c r="K529" s="336" t="n"/>
    </row>
    <row r="530">
      <c r="A530" s="145" t="n"/>
      <c r="B530" s="145" t="n"/>
      <c r="C530" s="146" t="n"/>
      <c r="D530" s="146" t="n"/>
      <c r="E530" s="147" t="n"/>
      <c r="F530" s="146" t="n"/>
      <c r="G530" s="335" t="n"/>
      <c r="H530" s="335" t="n"/>
      <c r="I530" s="335" t="n"/>
      <c r="J530" s="149" t="n"/>
      <c r="K530" s="336" t="n"/>
    </row>
    <row r="531">
      <c r="A531" s="145" t="n"/>
      <c r="B531" s="145" t="n"/>
      <c r="C531" s="146" t="n"/>
      <c r="D531" s="146" t="n"/>
      <c r="E531" s="147" t="n"/>
      <c r="F531" s="146" t="n"/>
      <c r="G531" s="335" t="n"/>
      <c r="H531" s="335" t="n"/>
      <c r="I531" s="335" t="n"/>
      <c r="J531" s="149" t="n"/>
      <c r="K531" s="336" t="n"/>
    </row>
    <row r="532">
      <c r="A532" s="145" t="n"/>
      <c r="B532" s="145" t="n"/>
      <c r="C532" s="146" t="n"/>
      <c r="D532" s="146" t="n"/>
      <c r="E532" s="147" t="n"/>
      <c r="F532" s="146" t="n"/>
      <c r="G532" s="335" t="n"/>
      <c r="H532" s="335" t="n"/>
      <c r="I532" s="335" t="n"/>
      <c r="J532" s="149" t="n"/>
      <c r="K532" s="336" t="n"/>
    </row>
    <row r="533">
      <c r="A533" s="145" t="n"/>
      <c r="B533" s="145" t="n"/>
      <c r="C533" s="146" t="n"/>
      <c r="D533" s="146" t="n"/>
      <c r="E533" s="147" t="n"/>
      <c r="F533" s="146" t="n"/>
      <c r="G533" s="335" t="n"/>
      <c r="H533" s="335" t="n"/>
      <c r="I533" s="335" t="n"/>
      <c r="J533" s="149" t="n"/>
      <c r="K533" s="336" t="n"/>
    </row>
    <row r="534">
      <c r="A534" s="145" t="n"/>
      <c r="B534" s="145" t="n"/>
      <c r="C534" s="146" t="n"/>
      <c r="D534" s="146" t="n"/>
      <c r="E534" s="147" t="n"/>
      <c r="F534" s="146" t="n"/>
      <c r="G534" s="335" t="n"/>
      <c r="H534" s="335" t="n"/>
      <c r="I534" s="335" t="n"/>
      <c r="J534" s="149" t="n"/>
      <c r="K534" s="336" t="n"/>
    </row>
    <row r="535">
      <c r="A535" s="145" t="n"/>
      <c r="B535" s="145" t="n"/>
      <c r="C535" s="146" t="n"/>
      <c r="D535" s="146" t="n"/>
      <c r="E535" s="147" t="n"/>
      <c r="F535" s="146" t="n"/>
      <c r="G535" s="335" t="n"/>
      <c r="H535" s="335" t="n"/>
      <c r="I535" s="335" t="n"/>
      <c r="J535" s="149" t="n"/>
      <c r="K535" s="336" t="n"/>
    </row>
    <row r="536">
      <c r="A536" s="145" t="n"/>
      <c r="B536" s="145" t="n"/>
      <c r="C536" s="146" t="n"/>
      <c r="D536" s="146" t="n"/>
      <c r="E536" s="147" t="n"/>
      <c r="F536" s="146" t="n"/>
      <c r="G536" s="335" t="n"/>
      <c r="H536" s="335" t="n"/>
      <c r="I536" s="335" t="n"/>
      <c r="J536" s="149" t="n"/>
      <c r="K536" s="336" t="n"/>
    </row>
    <row r="537">
      <c r="A537" s="145" t="n"/>
      <c r="B537" s="145" t="n"/>
      <c r="C537" s="146" t="n"/>
      <c r="D537" s="146" t="n"/>
      <c r="E537" s="147" t="n"/>
      <c r="F537" s="146" t="n"/>
      <c r="G537" s="335" t="n"/>
      <c r="H537" s="335" t="n"/>
      <c r="I537" s="335" t="n"/>
      <c r="J537" s="149" t="n"/>
      <c r="K537" s="336" t="n"/>
    </row>
    <row r="538">
      <c r="A538" s="145" t="n"/>
      <c r="B538" s="145" t="n"/>
      <c r="C538" s="146" t="n"/>
      <c r="D538" s="146" t="n"/>
      <c r="E538" s="147" t="n"/>
      <c r="F538" s="146" t="n"/>
      <c r="G538" s="335" t="n"/>
      <c r="H538" s="335" t="n"/>
      <c r="I538" s="335" t="n"/>
      <c r="J538" s="149" t="n"/>
      <c r="K538" s="336" t="n"/>
    </row>
    <row r="539">
      <c r="A539" s="145" t="n"/>
      <c r="B539" s="145" t="n"/>
      <c r="C539" s="146" t="n"/>
      <c r="D539" s="146" t="n"/>
      <c r="E539" s="147" t="n"/>
      <c r="F539" s="146" t="n"/>
      <c r="G539" s="335" t="n"/>
      <c r="H539" s="335" t="n"/>
      <c r="I539" s="335" t="n"/>
      <c r="J539" s="149" t="n"/>
      <c r="K539" s="336" t="n"/>
    </row>
    <row r="540">
      <c r="A540" s="145" t="n"/>
      <c r="B540" s="145" t="n"/>
      <c r="C540" s="146" t="n"/>
      <c r="D540" s="146" t="n"/>
      <c r="E540" s="147" t="n"/>
      <c r="F540" s="146" t="n"/>
      <c r="G540" s="335" t="n"/>
      <c r="H540" s="335" t="n"/>
      <c r="I540" s="335" t="n"/>
      <c r="J540" s="149" t="n"/>
      <c r="K540" s="336" t="n"/>
    </row>
    <row r="541">
      <c r="A541" s="145" t="n"/>
      <c r="B541" s="145" t="n"/>
      <c r="C541" s="146" t="n"/>
      <c r="D541" s="146" t="n"/>
      <c r="E541" s="147" t="n"/>
      <c r="F541" s="146" t="n"/>
      <c r="G541" s="335" t="n"/>
      <c r="H541" s="335" t="n"/>
      <c r="I541" s="335" t="n"/>
      <c r="J541" s="149" t="n"/>
      <c r="K541" s="336" t="n"/>
    </row>
    <row r="542">
      <c r="A542" s="145" t="n"/>
      <c r="B542" s="145" t="n"/>
      <c r="C542" s="146" t="n"/>
      <c r="D542" s="146" t="n"/>
      <c r="E542" s="147" t="n"/>
      <c r="F542" s="146" t="n"/>
      <c r="G542" s="335" t="n"/>
      <c r="H542" s="335" t="n"/>
      <c r="I542" s="335" t="n"/>
      <c r="J542" s="149" t="n"/>
      <c r="K542" s="336" t="n"/>
    </row>
    <row r="543">
      <c r="A543" s="145" t="n"/>
      <c r="B543" s="145" t="n"/>
      <c r="C543" s="146" t="n"/>
      <c r="D543" s="146" t="n"/>
      <c r="E543" s="147" t="n"/>
      <c r="F543" s="146" t="n"/>
      <c r="G543" s="335" t="n"/>
      <c r="H543" s="335" t="n"/>
      <c r="I543" s="335" t="n"/>
      <c r="J543" s="149" t="n"/>
      <c r="K543" s="336" t="n"/>
    </row>
    <row r="544">
      <c r="A544" s="145" t="n"/>
      <c r="B544" s="145" t="n"/>
      <c r="C544" s="146" t="n"/>
      <c r="D544" s="146" t="n"/>
      <c r="E544" s="147" t="n"/>
      <c r="F544" s="146" t="n"/>
      <c r="G544" s="335" t="n"/>
      <c r="H544" s="335" t="n"/>
      <c r="I544" s="335" t="n"/>
      <c r="J544" s="149" t="n"/>
      <c r="K544" s="336" t="n"/>
    </row>
    <row r="545">
      <c r="A545" s="145" t="n"/>
      <c r="B545" s="145" t="n"/>
      <c r="C545" s="146" t="n"/>
      <c r="D545" s="146" t="n"/>
      <c r="E545" s="147" t="n"/>
      <c r="F545" s="146" t="n"/>
      <c r="G545" s="335" t="n"/>
      <c r="H545" s="335" t="n"/>
      <c r="I545" s="335" t="n"/>
      <c r="J545" s="149" t="n"/>
      <c r="K545" s="336" t="n"/>
    </row>
    <row r="546">
      <c r="A546" s="145" t="n"/>
      <c r="B546" s="145" t="n"/>
      <c r="C546" s="146" t="n"/>
      <c r="D546" s="146" t="n"/>
      <c r="E546" s="147" t="n"/>
      <c r="F546" s="146" t="n"/>
      <c r="G546" s="335" t="n"/>
      <c r="H546" s="335" t="n"/>
      <c r="I546" s="335" t="n"/>
      <c r="J546" s="149" t="n"/>
      <c r="K546" s="336" t="n"/>
    </row>
    <row r="547">
      <c r="A547" s="145" t="n"/>
      <c r="B547" s="145" t="n"/>
      <c r="C547" s="146" t="n"/>
      <c r="D547" s="146" t="n"/>
      <c r="E547" s="147" t="n"/>
      <c r="F547" s="146" t="n"/>
      <c r="G547" s="335" t="n"/>
      <c r="H547" s="335" t="n"/>
      <c r="I547" s="335" t="n"/>
      <c r="J547" s="149" t="n"/>
      <c r="K547" s="336" t="n"/>
    </row>
    <row r="548">
      <c r="A548" s="145" t="n"/>
      <c r="B548" s="145" t="n"/>
      <c r="C548" s="146" t="n"/>
      <c r="D548" s="146" t="n"/>
      <c r="E548" s="147" t="n"/>
      <c r="F548" s="146" t="n"/>
      <c r="G548" s="335" t="n"/>
      <c r="H548" s="335" t="n"/>
      <c r="I548" s="335" t="n"/>
      <c r="J548" s="149" t="n"/>
      <c r="K548" s="336" t="n"/>
    </row>
    <row r="549">
      <c r="A549" s="145" t="n"/>
      <c r="B549" s="145" t="n"/>
      <c r="C549" s="146" t="n"/>
      <c r="D549" s="146" t="n"/>
      <c r="E549" s="147" t="n"/>
      <c r="F549" s="146" t="n"/>
      <c r="G549" s="335" t="n"/>
      <c r="H549" s="335" t="n"/>
      <c r="I549" s="335" t="n"/>
      <c r="J549" s="149" t="n"/>
      <c r="K549" s="336" t="n"/>
    </row>
    <row r="550">
      <c r="A550" s="145" t="n"/>
      <c r="B550" s="145" t="n"/>
      <c r="C550" s="146" t="n"/>
      <c r="D550" s="146" t="n"/>
      <c r="E550" s="147" t="n"/>
      <c r="F550" s="146" t="n"/>
      <c r="G550" s="335" t="n"/>
      <c r="H550" s="335" t="n"/>
      <c r="I550" s="335" t="n"/>
      <c r="J550" s="149" t="n"/>
      <c r="K550" s="336" t="n"/>
    </row>
    <row r="551">
      <c r="A551" s="145" t="n"/>
      <c r="B551" s="145" t="n"/>
      <c r="C551" s="146" t="n"/>
      <c r="D551" s="146" t="n"/>
      <c r="E551" s="147" t="n"/>
      <c r="F551" s="146" t="n"/>
      <c r="G551" s="335" t="n"/>
      <c r="H551" s="335" t="n"/>
      <c r="I551" s="335" t="n"/>
      <c r="J551" s="149" t="n"/>
      <c r="K551" s="336" t="n"/>
    </row>
    <row r="552">
      <c r="A552" s="145" t="n"/>
      <c r="B552" s="145" t="n"/>
      <c r="C552" s="146" t="n"/>
      <c r="D552" s="146" t="n"/>
      <c r="E552" s="147" t="n"/>
      <c r="F552" s="146" t="n"/>
      <c r="G552" s="335" t="n"/>
      <c r="H552" s="335" t="n"/>
      <c r="I552" s="335" t="n"/>
      <c r="J552" s="149" t="n"/>
      <c r="K552" s="336" t="n"/>
    </row>
    <row r="553">
      <c r="A553" s="145" t="n"/>
      <c r="B553" s="145" t="n"/>
      <c r="C553" s="146" t="n"/>
      <c r="D553" s="146" t="n"/>
      <c r="E553" s="147" t="n"/>
      <c r="F553" s="146" t="n"/>
      <c r="G553" s="335" t="n"/>
      <c r="H553" s="335" t="n"/>
      <c r="I553" s="335" t="n"/>
      <c r="J553" s="149" t="n"/>
      <c r="K553" s="336" t="n"/>
    </row>
    <row r="554">
      <c r="A554" s="145" t="n"/>
      <c r="B554" s="145" t="n"/>
      <c r="C554" s="146" t="n"/>
      <c r="D554" s="146" t="n"/>
      <c r="E554" s="147" t="n"/>
      <c r="F554" s="146" t="n"/>
      <c r="G554" s="335" t="n"/>
      <c r="H554" s="335" t="n"/>
      <c r="I554" s="335" t="n"/>
      <c r="J554" s="149" t="n"/>
      <c r="K554" s="336" t="n"/>
    </row>
    <row r="555">
      <c r="A555" s="145" t="n"/>
      <c r="B555" s="145" t="n"/>
      <c r="C555" s="146" t="n"/>
      <c r="D555" s="146" t="n"/>
      <c r="E555" s="147" t="n"/>
      <c r="F555" s="146" t="n"/>
      <c r="G555" s="335" t="n"/>
      <c r="H555" s="335" t="n"/>
      <c r="I555" s="335" t="n"/>
      <c r="J555" s="149" t="n"/>
      <c r="K555" s="336" t="n"/>
    </row>
    <row r="556">
      <c r="A556" s="145" t="n"/>
      <c r="B556" s="145" t="n"/>
      <c r="C556" s="146" t="n"/>
      <c r="D556" s="146" t="n"/>
      <c r="E556" s="147" t="n"/>
      <c r="F556" s="146" t="n"/>
      <c r="G556" s="335" t="n"/>
      <c r="H556" s="335" t="n"/>
      <c r="I556" s="335" t="n"/>
      <c r="J556" s="149" t="n"/>
      <c r="K556" s="336" t="n"/>
    </row>
    <row r="557">
      <c r="A557" s="145" t="n"/>
      <c r="B557" s="145" t="n"/>
      <c r="C557" s="146" t="n"/>
      <c r="D557" s="146" t="n"/>
      <c r="E557" s="147" t="n"/>
      <c r="F557" s="146" t="n"/>
      <c r="G557" s="335" t="n"/>
      <c r="H557" s="335" t="n"/>
      <c r="I557" s="335" t="n"/>
      <c r="J557" s="149" t="n"/>
      <c r="K557" s="336" t="n"/>
    </row>
    <row r="558">
      <c r="A558" s="145" t="n"/>
      <c r="B558" s="145" t="n"/>
      <c r="C558" s="146" t="n"/>
      <c r="D558" s="146" t="n"/>
      <c r="E558" s="147" t="n"/>
      <c r="F558" s="146" t="n"/>
      <c r="G558" s="335" t="n"/>
      <c r="H558" s="335" t="n"/>
      <c r="I558" s="335" t="n"/>
      <c r="J558" s="149" t="n"/>
      <c r="K558" s="336" t="n"/>
    </row>
    <row r="559">
      <c r="A559" s="145" t="n"/>
      <c r="B559" s="145" t="n"/>
      <c r="C559" s="146" t="n"/>
      <c r="D559" s="146" t="n"/>
      <c r="E559" s="147" t="n"/>
      <c r="F559" s="146" t="n"/>
      <c r="G559" s="335" t="n"/>
      <c r="H559" s="335" t="n"/>
      <c r="I559" s="335" t="n"/>
      <c r="J559" s="149" t="n"/>
      <c r="K559" s="336" t="n"/>
    </row>
    <row r="560">
      <c r="A560" s="145" t="n"/>
      <c r="B560" s="145" t="n"/>
      <c r="C560" s="146" t="n"/>
      <c r="D560" s="146" t="n"/>
      <c r="E560" s="147" t="n"/>
      <c r="F560" s="146" t="n"/>
      <c r="G560" s="335" t="n"/>
      <c r="H560" s="335" t="n"/>
      <c r="I560" s="335" t="n"/>
      <c r="J560" s="149" t="n"/>
      <c r="K560" s="336" t="n"/>
    </row>
    <row r="561">
      <c r="A561" s="145" t="n"/>
      <c r="B561" s="145" t="n"/>
      <c r="C561" s="146" t="n"/>
      <c r="D561" s="146" t="n"/>
      <c r="E561" s="147" t="n"/>
      <c r="F561" s="146" t="n"/>
      <c r="G561" s="335" t="n"/>
      <c r="H561" s="335" t="n"/>
      <c r="I561" s="335" t="n"/>
      <c r="J561" s="149" t="n"/>
      <c r="K561" s="336" t="n"/>
    </row>
    <row r="562">
      <c r="A562" s="145" t="n"/>
      <c r="B562" s="145" t="n"/>
      <c r="C562" s="146" t="n"/>
      <c r="D562" s="146" t="n"/>
      <c r="E562" s="147" t="n"/>
      <c r="F562" s="146" t="n"/>
      <c r="G562" s="335" t="n"/>
      <c r="H562" s="335" t="n"/>
      <c r="I562" s="335" t="n"/>
      <c r="J562" s="149" t="n"/>
      <c r="K562" s="336" t="n"/>
    </row>
    <row r="563">
      <c r="A563" s="145" t="n"/>
      <c r="B563" s="145" t="n"/>
      <c r="C563" s="146" t="n"/>
      <c r="D563" s="146" t="n"/>
      <c r="E563" s="147" t="n"/>
      <c r="F563" s="146" t="n"/>
      <c r="G563" s="335" t="n"/>
      <c r="H563" s="335" t="n"/>
      <c r="I563" s="335" t="n"/>
      <c r="J563" s="149" t="n"/>
      <c r="K563" s="336" t="n"/>
    </row>
    <row r="564">
      <c r="A564" s="145" t="n"/>
      <c r="B564" s="145" t="n"/>
      <c r="C564" s="146" t="n"/>
      <c r="D564" s="146" t="n"/>
      <c r="E564" s="147" t="n"/>
      <c r="F564" s="146" t="n"/>
      <c r="G564" s="335" t="n"/>
      <c r="H564" s="335" t="n"/>
      <c r="I564" s="335" t="n"/>
      <c r="J564" s="149" t="n"/>
      <c r="K564" s="336" t="n"/>
    </row>
    <row r="565">
      <c r="A565" s="145" t="n"/>
      <c r="B565" s="145" t="n"/>
      <c r="C565" s="146" t="n"/>
      <c r="D565" s="146" t="n"/>
      <c r="E565" s="147" t="n"/>
      <c r="F565" s="146" t="n"/>
      <c r="G565" s="335" t="n"/>
      <c r="H565" s="335" t="n"/>
      <c r="I565" s="335" t="n"/>
      <c r="J565" s="149" t="n"/>
      <c r="K565" s="336" t="n"/>
    </row>
    <row r="566">
      <c r="A566" s="145" t="n"/>
      <c r="B566" s="145" t="n"/>
      <c r="C566" s="146" t="n"/>
      <c r="D566" s="146" t="n"/>
      <c r="E566" s="147" t="n"/>
      <c r="F566" s="146" t="n"/>
      <c r="G566" s="335" t="n"/>
      <c r="H566" s="335" t="n"/>
      <c r="I566" s="335" t="n"/>
      <c r="J566" s="149" t="n"/>
      <c r="K566" s="336" t="n"/>
    </row>
    <row r="567">
      <c r="A567" s="145" t="n"/>
      <c r="B567" s="145" t="n"/>
      <c r="C567" s="146" t="n"/>
      <c r="D567" s="146" t="n"/>
      <c r="E567" s="147" t="n"/>
      <c r="F567" s="146" t="n"/>
      <c r="G567" s="335" t="n"/>
      <c r="H567" s="335" t="n"/>
      <c r="I567" s="335" t="n"/>
      <c r="J567" s="149" t="n"/>
      <c r="K567" s="336" t="n"/>
    </row>
    <row r="568">
      <c r="A568" s="145" t="n"/>
      <c r="B568" s="145" t="n"/>
      <c r="C568" s="146" t="n"/>
      <c r="D568" s="146" t="n"/>
      <c r="E568" s="147" t="n"/>
      <c r="F568" s="146" t="n"/>
      <c r="G568" s="335" t="n"/>
      <c r="H568" s="335" t="n"/>
      <c r="I568" s="335" t="n"/>
      <c r="J568" s="149" t="n"/>
      <c r="K568" s="336" t="n"/>
    </row>
    <row r="569">
      <c r="A569" s="145" t="n"/>
      <c r="B569" s="145" t="n"/>
      <c r="C569" s="146" t="n"/>
      <c r="D569" s="146" t="n"/>
      <c r="E569" s="147" t="n"/>
      <c r="F569" s="146" t="n"/>
      <c r="G569" s="335" t="n"/>
      <c r="H569" s="335" t="n"/>
      <c r="I569" s="335" t="n"/>
      <c r="J569" s="149" t="n"/>
      <c r="K569" s="336" t="n"/>
    </row>
    <row r="570">
      <c r="A570" s="145" t="n"/>
      <c r="B570" s="145" t="n"/>
      <c r="C570" s="146" t="n"/>
      <c r="D570" s="146" t="n"/>
      <c r="E570" s="147" t="n"/>
      <c r="F570" s="146" t="n"/>
      <c r="G570" s="335" t="n"/>
      <c r="H570" s="335" t="n"/>
      <c r="I570" s="335" t="n"/>
      <c r="J570" s="149" t="n"/>
      <c r="K570" s="336" t="n"/>
    </row>
    <row r="571">
      <c r="A571" s="145" t="n"/>
      <c r="B571" s="145" t="n"/>
      <c r="C571" s="146" t="n"/>
      <c r="D571" s="146" t="n"/>
      <c r="E571" s="147" t="n"/>
      <c r="F571" s="146" t="n"/>
      <c r="G571" s="335" t="n"/>
      <c r="H571" s="335" t="n"/>
      <c r="I571" s="335" t="n"/>
      <c r="J571" s="149" t="n"/>
      <c r="K571" s="336" t="n"/>
    </row>
    <row r="572">
      <c r="A572" s="145" t="n"/>
      <c r="B572" s="145" t="n"/>
      <c r="C572" s="146" t="n"/>
      <c r="D572" s="146" t="n"/>
      <c r="E572" s="147" t="n"/>
      <c r="F572" s="146" t="n"/>
      <c r="G572" s="335" t="n"/>
      <c r="H572" s="335" t="n"/>
      <c r="I572" s="335" t="n"/>
      <c r="J572" s="149" t="n"/>
      <c r="K572" s="336" t="n"/>
    </row>
    <row r="573">
      <c r="A573" s="145" t="n"/>
      <c r="B573" s="145" t="n"/>
      <c r="C573" s="146" t="n"/>
      <c r="D573" s="146" t="n"/>
      <c r="E573" s="147" t="n"/>
      <c r="F573" s="146" t="n"/>
      <c r="G573" s="335" t="n"/>
      <c r="H573" s="335" t="n"/>
      <c r="I573" s="335" t="n"/>
      <c r="J573" s="149" t="n"/>
      <c r="K573" s="336" t="n"/>
    </row>
    <row r="574">
      <c r="A574" s="145" t="n"/>
      <c r="B574" s="145" t="n"/>
      <c r="C574" s="146" t="n"/>
      <c r="D574" s="146" t="n"/>
      <c r="E574" s="147" t="n"/>
      <c r="F574" s="146" t="n"/>
      <c r="G574" s="335" t="n"/>
      <c r="H574" s="335" t="n"/>
      <c r="I574" s="335" t="n"/>
      <c r="J574" s="149" t="n"/>
      <c r="K574" s="336" t="n"/>
    </row>
    <row r="575">
      <c r="A575" s="145" t="n"/>
      <c r="B575" s="145" t="n"/>
      <c r="C575" s="146" t="n"/>
      <c r="D575" s="146" t="n"/>
      <c r="E575" s="147" t="n"/>
      <c r="F575" s="146" t="n"/>
      <c r="G575" s="335" t="n"/>
      <c r="H575" s="335" t="n"/>
      <c r="I575" s="335" t="n"/>
      <c r="J575" s="149" t="n"/>
      <c r="K575" s="336" t="n"/>
    </row>
    <row r="576">
      <c r="A576" s="145" t="n"/>
      <c r="B576" s="145" t="n"/>
      <c r="C576" s="146" t="n"/>
      <c r="D576" s="146" t="n"/>
      <c r="E576" s="147" t="n"/>
      <c r="F576" s="146" t="n"/>
      <c r="G576" s="335" t="n"/>
      <c r="H576" s="335" t="n"/>
      <c r="I576" s="335" t="n"/>
      <c r="J576" s="149" t="n"/>
      <c r="K576" s="336" t="n"/>
    </row>
    <row r="577">
      <c r="A577" s="145" t="n"/>
      <c r="B577" s="145" t="n"/>
      <c r="C577" s="146" t="n"/>
      <c r="D577" s="146" t="n"/>
      <c r="E577" s="147" t="n"/>
      <c r="F577" s="146" t="n"/>
      <c r="G577" s="335" t="n"/>
      <c r="H577" s="335" t="n"/>
      <c r="I577" s="335" t="n"/>
      <c r="J577" s="149" t="n"/>
      <c r="K577" s="336" t="n"/>
    </row>
    <row r="578">
      <c r="A578" s="145" t="n"/>
      <c r="B578" s="145" t="n"/>
      <c r="C578" s="146" t="n"/>
      <c r="D578" s="146" t="n"/>
      <c r="E578" s="147" t="n"/>
      <c r="F578" s="146" t="n"/>
      <c r="G578" s="335" t="n"/>
      <c r="H578" s="335" t="n"/>
      <c r="I578" s="335" t="n"/>
      <c r="J578" s="149" t="n"/>
      <c r="K578" s="336" t="n"/>
    </row>
    <row r="579">
      <c r="A579" s="145" t="n"/>
      <c r="B579" s="145" t="n"/>
      <c r="C579" s="146" t="n"/>
      <c r="D579" s="146" t="n"/>
      <c r="E579" s="147" t="n"/>
      <c r="F579" s="146" t="n"/>
      <c r="G579" s="335" t="n"/>
      <c r="H579" s="335" t="n"/>
      <c r="I579" s="335" t="n"/>
      <c r="J579" s="149" t="n"/>
      <c r="K579" s="336" t="n"/>
    </row>
    <row r="580">
      <c r="A580" s="145" t="n"/>
      <c r="B580" s="145" t="n"/>
      <c r="C580" s="146" t="n"/>
      <c r="D580" s="146" t="n"/>
      <c r="E580" s="147" t="n"/>
      <c r="F580" s="146" t="n"/>
      <c r="G580" s="335" t="n"/>
      <c r="H580" s="335" t="n"/>
      <c r="I580" s="335" t="n"/>
      <c r="J580" s="149" t="n"/>
      <c r="K580" s="336" t="n"/>
    </row>
    <row r="581">
      <c r="A581" s="145" t="n"/>
      <c r="B581" s="145" t="n"/>
      <c r="C581" s="146" t="n"/>
      <c r="D581" s="146" t="n"/>
      <c r="E581" s="147" t="n"/>
      <c r="F581" s="146" t="n"/>
      <c r="G581" s="335" t="n"/>
      <c r="H581" s="335" t="n"/>
      <c r="I581" s="335" t="n"/>
      <c r="J581" s="149" t="n"/>
      <c r="K581" s="336" t="n"/>
    </row>
    <row r="582">
      <c r="A582" s="145" t="n"/>
      <c r="B582" s="145" t="n"/>
      <c r="C582" s="146" t="n"/>
      <c r="D582" s="146" t="n"/>
      <c r="E582" s="147" t="n"/>
      <c r="F582" s="146" t="n"/>
      <c r="G582" s="335" t="n"/>
      <c r="H582" s="335" t="n"/>
      <c r="I582" s="335" t="n"/>
      <c r="J582" s="149" t="n"/>
      <c r="K582" s="336" t="n"/>
    </row>
    <row r="583">
      <c r="A583" s="145" t="n"/>
      <c r="B583" s="145" t="n"/>
      <c r="C583" s="146" t="n"/>
      <c r="D583" s="146" t="n"/>
      <c r="E583" s="147" t="n"/>
      <c r="F583" s="146" t="n"/>
      <c r="G583" s="335" t="n"/>
      <c r="H583" s="335" t="n"/>
      <c r="I583" s="335" t="n"/>
      <c r="J583" s="149" t="n"/>
      <c r="K583" s="336" t="n"/>
    </row>
    <row r="584">
      <c r="A584" s="145" t="n"/>
      <c r="B584" s="145" t="n"/>
      <c r="C584" s="146" t="n"/>
      <c r="D584" s="146" t="n"/>
      <c r="E584" s="147" t="n"/>
      <c r="F584" s="146" t="n"/>
      <c r="G584" s="335" t="n"/>
      <c r="H584" s="335" t="n"/>
      <c r="I584" s="335" t="n"/>
      <c r="J584" s="149" t="n"/>
      <c r="K584" s="336" t="n"/>
    </row>
    <row r="585">
      <c r="A585" s="145" t="n"/>
      <c r="B585" s="145" t="n"/>
      <c r="C585" s="146" t="n"/>
      <c r="D585" s="146" t="n"/>
      <c r="E585" s="147" t="n"/>
      <c r="F585" s="146" t="n"/>
      <c r="G585" s="335" t="n"/>
      <c r="H585" s="335" t="n"/>
      <c r="I585" s="335" t="n"/>
      <c r="J585" s="149" t="n"/>
      <c r="K585" s="336" t="n"/>
    </row>
    <row r="586">
      <c r="A586" s="145" t="n"/>
      <c r="B586" s="145" t="n"/>
      <c r="C586" s="146" t="n"/>
      <c r="D586" s="146" t="n"/>
      <c r="E586" s="147" t="n"/>
      <c r="F586" s="146" t="n"/>
      <c r="G586" s="335" t="n"/>
      <c r="H586" s="335" t="n"/>
      <c r="I586" s="335" t="n"/>
      <c r="J586" s="149" t="n"/>
      <c r="K586" s="336" t="n"/>
    </row>
    <row r="587">
      <c r="A587" s="145" t="n"/>
      <c r="B587" s="145" t="n"/>
      <c r="C587" s="146" t="n"/>
      <c r="D587" s="146" t="n"/>
      <c r="E587" s="147" t="n"/>
      <c r="F587" s="146" t="n"/>
      <c r="G587" s="335" t="n"/>
      <c r="H587" s="335" t="n"/>
      <c r="I587" s="335" t="n"/>
      <c r="J587" s="149" t="n"/>
      <c r="K587" s="336" t="n"/>
    </row>
    <row r="588">
      <c r="A588" s="145" t="n"/>
      <c r="B588" s="145" t="n"/>
      <c r="C588" s="146" t="n"/>
      <c r="D588" s="146" t="n"/>
      <c r="E588" s="147" t="n"/>
      <c r="F588" s="146" t="n"/>
      <c r="G588" s="335" t="n"/>
      <c r="H588" s="335" t="n"/>
      <c r="I588" s="335" t="n"/>
      <c r="J588" s="149" t="n"/>
      <c r="K588" s="336" t="n"/>
    </row>
    <row r="589">
      <c r="A589" s="145" t="n"/>
      <c r="B589" s="145" t="n"/>
      <c r="C589" s="146" t="n"/>
      <c r="D589" s="146" t="n"/>
      <c r="E589" s="147" t="n"/>
      <c r="F589" s="146" t="n"/>
      <c r="G589" s="335" t="n"/>
      <c r="H589" s="335" t="n"/>
      <c r="I589" s="335" t="n"/>
      <c r="J589" s="149" t="n"/>
      <c r="K589" s="336" t="n"/>
    </row>
    <row r="590">
      <c r="A590" s="145" t="n"/>
      <c r="B590" s="145" t="n"/>
      <c r="C590" s="146" t="n"/>
      <c r="D590" s="146" t="n"/>
      <c r="E590" s="147" t="n"/>
      <c r="F590" s="146" t="n"/>
      <c r="G590" s="335" t="n"/>
      <c r="H590" s="335" t="n"/>
      <c r="I590" s="335" t="n"/>
      <c r="J590" s="149" t="n"/>
      <c r="K590" s="336" t="n"/>
    </row>
    <row r="591">
      <c r="A591" s="145" t="n"/>
      <c r="B591" s="145" t="n"/>
      <c r="C591" s="146" t="n"/>
      <c r="D591" s="146" t="n"/>
      <c r="E591" s="147" t="n"/>
      <c r="F591" s="146" t="n"/>
      <c r="G591" s="335" t="n"/>
      <c r="H591" s="335" t="n"/>
      <c r="I591" s="335" t="n"/>
      <c r="J591" s="149" t="n"/>
      <c r="K591" s="336" t="n"/>
    </row>
    <row r="592">
      <c r="A592" s="145" t="n"/>
      <c r="B592" s="145" t="n"/>
      <c r="C592" s="146" t="n"/>
      <c r="D592" s="146" t="n"/>
      <c r="E592" s="147" t="n"/>
      <c r="F592" s="146" t="n"/>
      <c r="G592" s="335" t="n"/>
      <c r="H592" s="335" t="n"/>
      <c r="I592" s="335" t="n"/>
      <c r="J592" s="149" t="n"/>
      <c r="K592" s="336" t="n"/>
    </row>
    <row r="593">
      <c r="A593" s="145" t="n"/>
      <c r="B593" s="145" t="n"/>
      <c r="C593" s="146" t="n"/>
      <c r="D593" s="146" t="n"/>
      <c r="E593" s="147" t="n"/>
      <c r="F593" s="146" t="n"/>
      <c r="G593" s="335" t="n"/>
      <c r="H593" s="335" t="n"/>
      <c r="I593" s="335" t="n"/>
      <c r="J593" s="149" t="n"/>
      <c r="K593" s="336" t="n"/>
    </row>
    <row r="594">
      <c r="A594" s="145" t="n"/>
      <c r="B594" s="145" t="n"/>
      <c r="C594" s="146" t="n"/>
      <c r="D594" s="146" t="n"/>
      <c r="E594" s="147" t="n"/>
      <c r="F594" s="146" t="n"/>
      <c r="G594" s="335" t="n"/>
      <c r="H594" s="335" t="n"/>
      <c r="I594" s="335" t="n"/>
      <c r="J594" s="149" t="n"/>
      <c r="K594" s="336" t="n"/>
    </row>
    <row r="595">
      <c r="A595" s="145" t="n"/>
      <c r="B595" s="145" t="n"/>
      <c r="C595" s="146" t="n"/>
      <c r="D595" s="146" t="n"/>
      <c r="E595" s="147" t="n"/>
      <c r="F595" s="146" t="n"/>
      <c r="G595" s="335" t="n"/>
      <c r="H595" s="335" t="n"/>
      <c r="I595" s="335" t="n"/>
      <c r="J595" s="149" t="n"/>
      <c r="K595" s="336" t="n"/>
    </row>
    <row r="596">
      <c r="A596" s="145" t="n"/>
      <c r="B596" s="145" t="n"/>
      <c r="C596" s="146" t="n"/>
      <c r="D596" s="146" t="n"/>
      <c r="E596" s="147" t="n"/>
      <c r="F596" s="146" t="n"/>
      <c r="G596" s="335" t="n"/>
      <c r="H596" s="335" t="n"/>
      <c r="I596" s="335" t="n"/>
      <c r="J596" s="149" t="n"/>
      <c r="K596" s="336" t="n"/>
    </row>
    <row r="597">
      <c r="A597" s="145" t="n"/>
      <c r="B597" s="145" t="n"/>
      <c r="C597" s="146" t="n"/>
      <c r="D597" s="146" t="n"/>
      <c r="E597" s="147" t="n"/>
      <c r="F597" s="146" t="n"/>
      <c r="G597" s="335" t="n"/>
      <c r="H597" s="335" t="n"/>
      <c r="I597" s="335" t="n"/>
      <c r="J597" s="149" t="n"/>
      <c r="K597" s="336" t="n"/>
    </row>
    <row r="598">
      <c r="A598" s="145" t="n"/>
      <c r="B598" s="145" t="n"/>
      <c r="C598" s="146" t="n"/>
      <c r="D598" s="146" t="n"/>
      <c r="E598" s="147" t="n"/>
      <c r="F598" s="146" t="n"/>
      <c r="G598" s="335" t="n"/>
      <c r="H598" s="335" t="n"/>
      <c r="I598" s="335" t="n"/>
      <c r="J598" s="149" t="n"/>
      <c r="K598" s="336" t="n"/>
    </row>
    <row r="599">
      <c r="A599" s="145" t="n"/>
      <c r="B599" s="145" t="n"/>
      <c r="C599" s="146" t="n"/>
      <c r="D599" s="146" t="n"/>
      <c r="E599" s="147" t="n"/>
      <c r="F599" s="146" t="n"/>
      <c r="G599" s="335" t="n"/>
      <c r="H599" s="335" t="n"/>
      <c r="I599" s="335" t="n"/>
      <c r="J599" s="149" t="n"/>
      <c r="K599" s="336" t="n"/>
    </row>
    <row r="600">
      <c r="A600" s="145" t="n"/>
      <c r="B600" s="145" t="n"/>
      <c r="C600" s="146" t="n"/>
      <c r="D600" s="146" t="n"/>
      <c r="E600" s="147" t="n"/>
      <c r="F600" s="146" t="n"/>
      <c r="G600" s="335" t="n"/>
      <c r="H600" s="335" t="n"/>
      <c r="I600" s="335" t="n"/>
      <c r="J600" s="149" t="n"/>
      <c r="K600" s="336" t="n"/>
    </row>
    <row r="601">
      <c r="A601" s="145" t="n"/>
      <c r="B601" s="145" t="n"/>
      <c r="C601" s="146" t="n"/>
      <c r="D601" s="146" t="n"/>
      <c r="E601" s="147" t="n"/>
      <c r="F601" s="146" t="n"/>
      <c r="G601" s="335" t="n"/>
      <c r="H601" s="335" t="n"/>
      <c r="I601" s="335" t="n"/>
      <c r="J601" s="149" t="n"/>
      <c r="K601" s="336" t="n"/>
    </row>
    <row r="602">
      <c r="A602" s="145" t="n"/>
      <c r="B602" s="145" t="n"/>
      <c r="C602" s="146" t="n"/>
      <c r="D602" s="146" t="n"/>
      <c r="E602" s="147" t="n"/>
      <c r="F602" s="146" t="n"/>
      <c r="G602" s="335" t="n"/>
      <c r="H602" s="335" t="n"/>
      <c r="I602" s="335" t="n"/>
      <c r="J602" s="149" t="n"/>
      <c r="K602" s="336" t="n"/>
    </row>
    <row r="603">
      <c r="A603" s="145" t="n"/>
      <c r="B603" s="145" t="n"/>
      <c r="C603" s="146" t="n"/>
      <c r="D603" s="146" t="n"/>
      <c r="E603" s="147" t="n"/>
      <c r="F603" s="146" t="n"/>
      <c r="G603" s="335" t="n"/>
      <c r="H603" s="335" t="n"/>
      <c r="I603" s="335" t="n"/>
      <c r="J603" s="149" t="n"/>
      <c r="K603" s="336" t="n"/>
    </row>
    <row r="604">
      <c r="A604" s="145" t="n"/>
      <c r="B604" s="145" t="n"/>
      <c r="C604" s="146" t="n"/>
      <c r="D604" s="146" t="n"/>
      <c r="E604" s="147" t="n"/>
      <c r="F604" s="146" t="n"/>
      <c r="G604" s="335" t="n"/>
      <c r="H604" s="335" t="n"/>
      <c r="I604" s="335" t="n"/>
      <c r="J604" s="149" t="n"/>
      <c r="K604" s="336" t="n"/>
    </row>
    <row r="605">
      <c r="A605" s="145" t="n"/>
      <c r="B605" s="145" t="n"/>
      <c r="C605" s="146" t="n"/>
      <c r="D605" s="146" t="n"/>
      <c r="E605" s="147" t="n"/>
      <c r="F605" s="146" t="n"/>
      <c r="G605" s="335" t="n"/>
      <c r="H605" s="335" t="n"/>
      <c r="I605" s="335" t="n"/>
      <c r="J605" s="149" t="n"/>
      <c r="K605" s="336" t="n"/>
    </row>
    <row r="606">
      <c r="A606" s="145" t="n"/>
      <c r="B606" s="145" t="n"/>
      <c r="C606" s="146" t="n"/>
      <c r="D606" s="146" t="n"/>
      <c r="E606" s="147" t="n"/>
      <c r="F606" s="146" t="n"/>
      <c r="G606" s="335" t="n"/>
      <c r="H606" s="335" t="n"/>
      <c r="I606" s="335" t="n"/>
      <c r="J606" s="149" t="n"/>
      <c r="K606" s="336" t="n"/>
    </row>
    <row r="607">
      <c r="A607" s="145" t="n"/>
      <c r="B607" s="145" t="n"/>
      <c r="C607" s="146" t="n"/>
      <c r="D607" s="146" t="n"/>
      <c r="E607" s="147" t="n"/>
      <c r="F607" s="146" t="n"/>
      <c r="G607" s="335" t="n"/>
      <c r="H607" s="335" t="n"/>
      <c r="I607" s="335" t="n"/>
      <c r="J607" s="149" t="n"/>
      <c r="K607" s="336" t="n"/>
    </row>
    <row r="608">
      <c r="A608" s="145" t="n"/>
      <c r="B608" s="145" t="n"/>
      <c r="C608" s="146" t="n"/>
      <c r="D608" s="146" t="n"/>
      <c r="E608" s="147" t="n"/>
      <c r="F608" s="146" t="n"/>
      <c r="G608" s="335" t="n"/>
      <c r="H608" s="335" t="n"/>
      <c r="I608" s="335" t="n"/>
      <c r="J608" s="149" t="n"/>
      <c r="K608" s="336" t="n"/>
    </row>
    <row r="609">
      <c r="A609" s="145" t="n"/>
      <c r="B609" s="145" t="n"/>
      <c r="C609" s="146" t="n"/>
      <c r="D609" s="146" t="n"/>
      <c r="E609" s="147" t="n"/>
      <c r="F609" s="146" t="n"/>
      <c r="G609" s="335" t="n"/>
      <c r="H609" s="335" t="n"/>
      <c r="I609" s="335" t="n"/>
      <c r="J609" s="149" t="n"/>
      <c r="K609" s="336" t="n"/>
    </row>
    <row r="610">
      <c r="A610" s="145" t="n"/>
      <c r="B610" s="145" t="n"/>
      <c r="C610" s="146" t="n"/>
      <c r="D610" s="146" t="n"/>
      <c r="E610" s="147" t="n"/>
      <c r="F610" s="146" t="n"/>
      <c r="G610" s="335" t="n"/>
      <c r="H610" s="335" t="n"/>
      <c r="I610" s="335" t="n"/>
      <c r="J610" s="149" t="n"/>
      <c r="K610" s="336" t="n"/>
    </row>
    <row r="611">
      <c r="A611" s="145" t="n"/>
      <c r="B611" s="145" t="n"/>
      <c r="C611" s="146" t="n"/>
      <c r="D611" s="146" t="n"/>
      <c r="E611" s="147" t="n"/>
      <c r="F611" s="146" t="n"/>
      <c r="G611" s="335" t="n"/>
      <c r="H611" s="335" t="n"/>
      <c r="I611" s="335" t="n"/>
      <c r="J611" s="149" t="n"/>
      <c r="K611" s="336" t="n"/>
    </row>
    <row r="612">
      <c r="A612" s="145" t="n"/>
      <c r="B612" s="145" t="n"/>
      <c r="C612" s="146" t="n"/>
      <c r="D612" s="146" t="n"/>
      <c r="E612" s="147" t="n"/>
      <c r="F612" s="146" t="n"/>
      <c r="G612" s="335" t="n"/>
      <c r="H612" s="335" t="n"/>
      <c r="I612" s="335" t="n"/>
      <c r="J612" s="149" t="n"/>
      <c r="K612" s="336" t="n"/>
    </row>
    <row r="613">
      <c r="A613" s="145" t="n"/>
      <c r="B613" s="145" t="n"/>
      <c r="C613" s="146" t="n"/>
      <c r="D613" s="146" t="n"/>
      <c r="E613" s="147" t="n"/>
      <c r="F613" s="146" t="n"/>
      <c r="G613" s="335" t="n"/>
      <c r="H613" s="335" t="n"/>
      <c r="I613" s="335" t="n"/>
      <c r="J613" s="149" t="n"/>
      <c r="K613" s="336" t="n"/>
    </row>
    <row r="614">
      <c r="A614" s="145" t="n"/>
      <c r="B614" s="145" t="n"/>
      <c r="C614" s="146" t="n"/>
      <c r="D614" s="146" t="n"/>
      <c r="E614" s="147" t="n"/>
      <c r="F614" s="146" t="n"/>
      <c r="G614" s="335" t="n"/>
      <c r="H614" s="335" t="n"/>
      <c r="I614" s="335" t="n"/>
      <c r="J614" s="149" t="n"/>
      <c r="K614" s="336" t="n"/>
    </row>
    <row r="615">
      <c r="A615" s="145" t="n"/>
      <c r="B615" s="145" t="n"/>
      <c r="C615" s="146" t="n"/>
      <c r="D615" s="146" t="n"/>
      <c r="E615" s="147" t="n"/>
      <c r="F615" s="146" t="n"/>
      <c r="G615" s="335" t="n"/>
      <c r="H615" s="335" t="n"/>
      <c r="I615" s="335" t="n"/>
      <c r="J615" s="149" t="n"/>
      <c r="K615" s="336" t="n"/>
    </row>
    <row r="616">
      <c r="A616" s="145" t="n"/>
      <c r="B616" s="145" t="n"/>
      <c r="C616" s="146" t="n"/>
      <c r="D616" s="146" t="n"/>
      <c r="E616" s="147" t="n"/>
      <c r="F616" s="146" t="n"/>
      <c r="G616" s="335" t="n"/>
      <c r="H616" s="335" t="n"/>
      <c r="I616" s="335" t="n"/>
      <c r="J616" s="149" t="n"/>
      <c r="K616" s="336" t="n"/>
    </row>
    <row r="617">
      <c r="A617" s="145" t="n"/>
      <c r="B617" s="145" t="n"/>
      <c r="C617" s="146" t="n"/>
      <c r="D617" s="146" t="n"/>
      <c r="E617" s="147" t="n"/>
      <c r="F617" s="146" t="n"/>
      <c r="G617" s="335" t="n"/>
      <c r="H617" s="335" t="n"/>
      <c r="I617" s="335" t="n"/>
      <c r="J617" s="149" t="n"/>
      <c r="K617" s="336" t="n"/>
    </row>
    <row r="618">
      <c r="A618" s="145" t="n"/>
      <c r="B618" s="145" t="n"/>
      <c r="C618" s="146" t="n"/>
      <c r="D618" s="146" t="n"/>
      <c r="E618" s="147" t="n"/>
      <c r="F618" s="146" t="n"/>
      <c r="G618" s="335" t="n"/>
      <c r="H618" s="335" t="n"/>
      <c r="I618" s="335" t="n"/>
      <c r="J618" s="149" t="n"/>
      <c r="K618" s="336" t="n"/>
    </row>
    <row r="619">
      <c r="A619" s="145" t="n"/>
      <c r="B619" s="145" t="n"/>
      <c r="C619" s="146" t="n"/>
      <c r="D619" s="146" t="n"/>
      <c r="E619" s="147" t="n"/>
      <c r="F619" s="146" t="n"/>
      <c r="G619" s="335" t="n"/>
      <c r="H619" s="335" t="n"/>
      <c r="I619" s="335" t="n"/>
      <c r="J619" s="149" t="n"/>
      <c r="K619" s="336" t="n"/>
    </row>
    <row r="620">
      <c r="A620" s="145" t="n"/>
      <c r="B620" s="145" t="n"/>
      <c r="C620" s="146" t="n"/>
      <c r="D620" s="146" t="n"/>
      <c r="E620" s="147" t="n"/>
      <c r="F620" s="146" t="n"/>
      <c r="G620" s="335" t="n"/>
      <c r="H620" s="335" t="n"/>
      <c r="I620" s="335" t="n"/>
      <c r="J620" s="149" t="n"/>
      <c r="K620" s="336" t="n"/>
    </row>
    <row r="621">
      <c r="A621" s="145" t="n"/>
      <c r="B621" s="145" t="n"/>
      <c r="C621" s="146" t="n"/>
      <c r="D621" s="146" t="n"/>
      <c r="E621" s="147" t="n"/>
      <c r="F621" s="146" t="n"/>
      <c r="G621" s="335" t="n"/>
      <c r="H621" s="335" t="n"/>
      <c r="I621" s="335" t="n"/>
      <c r="J621" s="149" t="n"/>
      <c r="K621" s="336" t="n"/>
    </row>
    <row r="622">
      <c r="A622" s="145" t="n"/>
      <c r="B622" s="145" t="n"/>
      <c r="C622" s="146" t="n"/>
      <c r="D622" s="146" t="n"/>
      <c r="E622" s="147" t="n"/>
      <c r="F622" s="146" t="n"/>
      <c r="G622" s="335" t="n"/>
      <c r="H622" s="335" t="n"/>
      <c r="I622" s="335" t="n"/>
      <c r="J622" s="149" t="n"/>
      <c r="K622" s="336" t="n"/>
    </row>
    <row r="623">
      <c r="A623" s="145" t="n"/>
      <c r="B623" s="145" t="n"/>
      <c r="C623" s="146" t="n"/>
      <c r="D623" s="146" t="n"/>
      <c r="E623" s="147" t="n"/>
      <c r="F623" s="146" t="n"/>
      <c r="G623" s="335" t="n"/>
      <c r="H623" s="335" t="n"/>
      <c r="I623" s="335" t="n"/>
      <c r="J623" s="149" t="n"/>
      <c r="K623" s="336" t="n"/>
    </row>
    <row r="624">
      <c r="A624" s="145" t="n"/>
      <c r="B624" s="145" t="n"/>
      <c r="C624" s="146" t="n"/>
      <c r="D624" s="146" t="n"/>
      <c r="E624" s="147" t="n"/>
      <c r="F624" s="146" t="n"/>
      <c r="G624" s="335" t="n"/>
      <c r="H624" s="335" t="n"/>
      <c r="I624" s="335" t="n"/>
      <c r="J624" s="149" t="n"/>
      <c r="K624" s="336" t="n"/>
    </row>
    <row r="625">
      <c r="A625" s="145" t="n"/>
      <c r="B625" s="145" t="n"/>
      <c r="C625" s="146" t="n"/>
      <c r="D625" s="146" t="n"/>
      <c r="E625" s="147" t="n"/>
      <c r="F625" s="146" t="n"/>
      <c r="G625" s="335" t="n"/>
      <c r="H625" s="335" t="n"/>
      <c r="I625" s="335" t="n"/>
      <c r="J625" s="149" t="n"/>
      <c r="K625" s="336" t="n"/>
    </row>
    <row r="626">
      <c r="A626" s="145" t="n"/>
      <c r="B626" s="145" t="n"/>
      <c r="C626" s="146" t="n"/>
      <c r="D626" s="146" t="n"/>
      <c r="E626" s="147" t="n"/>
      <c r="F626" s="146" t="n"/>
      <c r="G626" s="335" t="n"/>
      <c r="H626" s="335" t="n"/>
      <c r="I626" s="335" t="n"/>
      <c r="J626" s="149" t="n"/>
      <c r="K626" s="336" t="n"/>
    </row>
    <row r="627">
      <c r="A627" s="145" t="n"/>
      <c r="B627" s="145" t="n"/>
      <c r="C627" s="146" t="n"/>
      <c r="D627" s="146" t="n"/>
      <c r="E627" s="147" t="n"/>
      <c r="F627" s="146" t="n"/>
      <c r="G627" s="335" t="n"/>
      <c r="H627" s="335" t="n"/>
      <c r="I627" s="335" t="n"/>
      <c r="J627" s="149" t="n"/>
      <c r="K627" s="336" t="n"/>
    </row>
    <row r="628">
      <c r="A628" s="145" t="n"/>
      <c r="B628" s="145" t="n"/>
      <c r="C628" s="146" t="n"/>
      <c r="D628" s="146" t="n"/>
      <c r="E628" s="147" t="n"/>
      <c r="F628" s="146" t="n"/>
      <c r="G628" s="335" t="n"/>
      <c r="H628" s="335" t="n"/>
      <c r="I628" s="335" t="n"/>
      <c r="J628" s="149" t="n"/>
      <c r="K628" s="336" t="n"/>
    </row>
    <row r="629">
      <c r="A629" s="145" t="n"/>
      <c r="B629" s="145" t="n"/>
      <c r="C629" s="146" t="n"/>
      <c r="D629" s="146" t="n"/>
      <c r="E629" s="147" t="n"/>
      <c r="F629" s="146" t="n"/>
      <c r="G629" s="335" t="n"/>
      <c r="H629" s="335" t="n"/>
      <c r="I629" s="335" t="n"/>
      <c r="J629" s="149" t="n"/>
      <c r="K629" s="336" t="n"/>
    </row>
    <row r="630">
      <c r="A630" s="145" t="n"/>
      <c r="B630" s="145" t="n"/>
      <c r="C630" s="146" t="n"/>
      <c r="D630" s="146" t="n"/>
      <c r="E630" s="147" t="n"/>
      <c r="F630" s="146" t="n"/>
      <c r="G630" s="335" t="n"/>
      <c r="H630" s="335" t="n"/>
      <c r="I630" s="335" t="n"/>
      <c r="J630" s="149" t="n"/>
      <c r="K630" s="336" t="n"/>
    </row>
    <row r="631">
      <c r="A631" s="145" t="n"/>
      <c r="B631" s="145" t="n"/>
      <c r="C631" s="146" t="n"/>
      <c r="D631" s="146" t="n"/>
      <c r="E631" s="147" t="n"/>
      <c r="F631" s="146" t="n"/>
      <c r="G631" s="335" t="n"/>
      <c r="H631" s="335" t="n"/>
      <c r="I631" s="335" t="n"/>
      <c r="J631" s="149" t="n"/>
      <c r="K631" s="336" t="n"/>
    </row>
    <row r="632">
      <c r="A632" s="145" t="n"/>
      <c r="B632" s="145" t="n"/>
      <c r="C632" s="146" t="n"/>
      <c r="D632" s="146" t="n"/>
      <c r="E632" s="147" t="n"/>
      <c r="F632" s="146" t="n"/>
      <c r="G632" s="335" t="n"/>
      <c r="H632" s="335" t="n"/>
      <c r="I632" s="335" t="n"/>
      <c r="J632" s="149" t="n"/>
      <c r="K632" s="336" t="n"/>
    </row>
    <row r="633">
      <c r="A633" s="145" t="n"/>
      <c r="B633" s="145" t="n"/>
      <c r="C633" s="146" t="n"/>
      <c r="D633" s="146" t="n"/>
      <c r="E633" s="147" t="n"/>
      <c r="F633" s="146" t="n"/>
      <c r="G633" s="335" t="n"/>
      <c r="H633" s="335" t="n"/>
      <c r="I633" s="335" t="n"/>
      <c r="J633" s="149" t="n"/>
      <c r="K633" s="336" t="n"/>
    </row>
    <row r="634">
      <c r="A634" s="145" t="n"/>
      <c r="B634" s="145" t="n"/>
      <c r="C634" s="146" t="n"/>
      <c r="D634" s="146" t="n"/>
      <c r="E634" s="147" t="n"/>
      <c r="F634" s="146" t="n"/>
      <c r="G634" s="335" t="n"/>
      <c r="H634" s="335" t="n"/>
      <c r="I634" s="335" t="n"/>
      <c r="J634" s="149" t="n"/>
      <c r="K634" s="336" t="n"/>
    </row>
    <row r="635">
      <c r="A635" s="145" t="n"/>
      <c r="B635" s="145" t="n"/>
      <c r="C635" s="146" t="n"/>
      <c r="D635" s="146" t="n"/>
      <c r="E635" s="147" t="n"/>
      <c r="F635" s="146" t="n"/>
      <c r="G635" s="335" t="n"/>
      <c r="H635" s="335" t="n"/>
      <c r="I635" s="335" t="n"/>
      <c r="J635" s="149" t="n"/>
      <c r="K635" s="336" t="n"/>
    </row>
    <row r="636">
      <c r="A636" s="145" t="n"/>
      <c r="B636" s="145" t="n"/>
      <c r="C636" s="146" t="n"/>
      <c r="D636" s="146" t="n"/>
      <c r="E636" s="147" t="n"/>
      <c r="F636" s="146" t="n"/>
      <c r="G636" s="335" t="n"/>
      <c r="H636" s="335" t="n"/>
      <c r="I636" s="335" t="n"/>
      <c r="J636" s="149" t="n"/>
      <c r="K636" s="336" t="n"/>
    </row>
    <row r="637">
      <c r="A637" s="145" t="n"/>
      <c r="B637" s="145" t="n"/>
      <c r="C637" s="146" t="n"/>
      <c r="D637" s="146" t="n"/>
      <c r="E637" s="147" t="n"/>
      <c r="F637" s="146" t="n"/>
      <c r="G637" s="335" t="n"/>
      <c r="H637" s="335" t="n"/>
      <c r="I637" s="335" t="n"/>
      <c r="J637" s="149" t="n"/>
      <c r="K637" s="336" t="n"/>
    </row>
    <row r="638">
      <c r="A638" s="145" t="n"/>
      <c r="B638" s="145" t="n"/>
      <c r="C638" s="146" t="n"/>
      <c r="D638" s="146" t="n"/>
      <c r="E638" s="147" t="n"/>
      <c r="F638" s="146" t="n"/>
      <c r="G638" s="335" t="n"/>
      <c r="H638" s="335" t="n"/>
      <c r="I638" s="335" t="n"/>
      <c r="J638" s="149" t="n"/>
      <c r="K638" s="336" t="n"/>
    </row>
    <row r="639">
      <c r="A639" s="145" t="n"/>
      <c r="B639" s="145" t="n"/>
      <c r="C639" s="146" t="n"/>
      <c r="D639" s="146" t="n"/>
      <c r="E639" s="147" t="n"/>
      <c r="F639" s="146" t="n"/>
      <c r="G639" s="335" t="n"/>
      <c r="H639" s="335" t="n"/>
      <c r="I639" s="335" t="n"/>
      <c r="J639" s="149" t="n"/>
      <c r="K639" s="336" t="n"/>
    </row>
    <row r="640">
      <c r="A640" s="145" t="n"/>
      <c r="B640" s="145" t="n"/>
      <c r="C640" s="146" t="n"/>
      <c r="D640" s="146" t="n"/>
      <c r="E640" s="147" t="n"/>
      <c r="F640" s="146" t="n"/>
      <c r="G640" s="335" t="n"/>
      <c r="H640" s="335" t="n"/>
      <c r="I640" s="335" t="n"/>
      <c r="J640" s="149" t="n"/>
      <c r="K640" s="336" t="n"/>
    </row>
    <row r="641">
      <c r="A641" s="145" t="n"/>
      <c r="B641" s="145" t="n"/>
      <c r="C641" s="146" t="n"/>
      <c r="D641" s="146" t="n"/>
      <c r="E641" s="147" t="n"/>
      <c r="F641" s="146" t="n"/>
      <c r="G641" s="335" t="n"/>
      <c r="H641" s="335" t="n"/>
      <c r="I641" s="335" t="n"/>
      <c r="J641" s="149" t="n"/>
      <c r="K641" s="336" t="n"/>
    </row>
    <row r="642">
      <c r="A642" s="145" t="n"/>
      <c r="B642" s="145" t="n"/>
      <c r="C642" s="146" t="n"/>
      <c r="D642" s="146" t="n"/>
      <c r="E642" s="147" t="n"/>
      <c r="F642" s="146" t="n"/>
      <c r="G642" s="335" t="n"/>
      <c r="H642" s="335" t="n"/>
      <c r="I642" s="335" t="n"/>
      <c r="J642" s="149" t="n"/>
      <c r="K642" s="336" t="n"/>
    </row>
    <row r="643">
      <c r="A643" s="145" t="n"/>
      <c r="B643" s="145" t="n"/>
      <c r="C643" s="146" t="n"/>
      <c r="D643" s="146" t="n"/>
      <c r="E643" s="147" t="n"/>
      <c r="F643" s="146" t="n"/>
      <c r="G643" s="335" t="n"/>
      <c r="H643" s="335" t="n"/>
      <c r="I643" s="335" t="n"/>
      <c r="J643" s="149" t="n"/>
      <c r="K643" s="336" t="n"/>
    </row>
    <row r="644">
      <c r="A644" s="145" t="n"/>
      <c r="B644" s="145" t="n"/>
      <c r="C644" s="146" t="n"/>
      <c r="D644" s="146" t="n"/>
      <c r="E644" s="147" t="n"/>
      <c r="F644" s="146" t="n"/>
      <c r="G644" s="335" t="n"/>
      <c r="H644" s="335" t="n"/>
      <c r="I644" s="335" t="n"/>
      <c r="J644" s="149" t="n"/>
      <c r="K644" s="336" t="n"/>
    </row>
    <row r="645">
      <c r="A645" s="145" t="n"/>
      <c r="B645" s="145" t="n"/>
      <c r="C645" s="146" t="n"/>
      <c r="D645" s="146" t="n"/>
      <c r="E645" s="147" t="n"/>
      <c r="F645" s="146" t="n"/>
      <c r="G645" s="335" t="n"/>
      <c r="H645" s="335" t="n"/>
      <c r="I645" s="335" t="n"/>
      <c r="J645" s="149" t="n"/>
      <c r="K645" s="336" t="n"/>
    </row>
    <row r="646">
      <c r="A646" s="145" t="n"/>
      <c r="B646" s="145" t="n"/>
      <c r="C646" s="146" t="n"/>
      <c r="D646" s="146" t="n"/>
      <c r="E646" s="147" t="n"/>
      <c r="F646" s="146" t="n"/>
      <c r="G646" s="335" t="n"/>
      <c r="H646" s="335" t="n"/>
      <c r="I646" s="335" t="n"/>
      <c r="J646" s="149" t="n"/>
      <c r="K646" s="336" t="n"/>
    </row>
    <row r="647">
      <c r="A647" s="145" t="n"/>
      <c r="B647" s="145" t="n"/>
      <c r="C647" s="146" t="n"/>
      <c r="D647" s="146" t="n"/>
      <c r="E647" s="147" t="n"/>
      <c r="F647" s="146" t="n"/>
      <c r="G647" s="335" t="n"/>
      <c r="H647" s="335" t="n"/>
      <c r="I647" s="335" t="n"/>
      <c r="J647" s="149" t="n"/>
      <c r="K647" s="336" t="n"/>
    </row>
    <row r="648">
      <c r="A648" s="145" t="n"/>
      <c r="B648" s="145" t="n"/>
      <c r="C648" s="146" t="n"/>
      <c r="D648" s="146" t="n"/>
      <c r="E648" s="147" t="n"/>
      <c r="F648" s="146" t="n"/>
      <c r="G648" s="335" t="n"/>
      <c r="H648" s="335" t="n"/>
      <c r="I648" s="335" t="n"/>
      <c r="J648" s="149" t="n"/>
      <c r="K648" s="336" t="n"/>
    </row>
    <row r="649">
      <c r="A649" s="145" t="n"/>
      <c r="B649" s="145" t="n"/>
      <c r="C649" s="146" t="n"/>
      <c r="D649" s="146" t="n"/>
      <c r="E649" s="147" t="n"/>
      <c r="F649" s="146" t="n"/>
      <c r="G649" s="335" t="n"/>
      <c r="H649" s="335" t="n"/>
      <c r="I649" s="335" t="n"/>
      <c r="J649" s="149" t="n"/>
      <c r="K649" s="336" t="n"/>
    </row>
    <row r="650">
      <c r="A650" s="145" t="n"/>
      <c r="B650" s="145" t="n"/>
      <c r="C650" s="146" t="n"/>
      <c r="D650" s="146" t="n"/>
      <c r="E650" s="147" t="n"/>
      <c r="F650" s="146" t="n"/>
      <c r="G650" s="335" t="n"/>
      <c r="H650" s="335" t="n"/>
      <c r="I650" s="335" t="n"/>
      <c r="J650" s="149" t="n"/>
      <c r="K650" s="336" t="n"/>
    </row>
    <row r="651">
      <c r="A651" s="145" t="n"/>
      <c r="B651" s="145" t="n"/>
      <c r="C651" s="146" t="n"/>
      <c r="D651" s="146" t="n"/>
      <c r="E651" s="147" t="n"/>
      <c r="F651" s="146" t="n"/>
      <c r="G651" s="335" t="n"/>
      <c r="H651" s="335" t="n"/>
      <c r="I651" s="335" t="n"/>
      <c r="J651" s="149" t="n"/>
      <c r="K651" s="336" t="n"/>
    </row>
    <row r="652">
      <c r="A652" s="145" t="n"/>
      <c r="B652" s="145" t="n"/>
      <c r="C652" s="146" t="n"/>
      <c r="D652" s="146" t="n"/>
      <c r="E652" s="147" t="n"/>
      <c r="F652" s="146" t="n"/>
      <c r="G652" s="335" t="n"/>
      <c r="H652" s="335" t="n"/>
      <c r="I652" s="335" t="n"/>
      <c r="J652" s="149" t="n"/>
      <c r="K652" s="336" t="n"/>
    </row>
    <row r="653">
      <c r="A653" s="145" t="n"/>
      <c r="B653" s="145" t="n"/>
      <c r="C653" s="146" t="n"/>
      <c r="D653" s="146" t="n"/>
      <c r="E653" s="147" t="n"/>
      <c r="F653" s="146" t="n"/>
      <c r="G653" s="335" t="n"/>
      <c r="H653" s="335" t="n"/>
      <c r="I653" s="335" t="n"/>
      <c r="J653" s="149" t="n"/>
      <c r="K653" s="336" t="n"/>
    </row>
    <row r="654">
      <c r="A654" s="145" t="n"/>
      <c r="B654" s="145" t="n"/>
      <c r="C654" s="146" t="n"/>
      <c r="D654" s="146" t="n"/>
      <c r="E654" s="147" t="n"/>
      <c r="F654" s="146" t="n"/>
      <c r="G654" s="335" t="n"/>
      <c r="H654" s="335" t="n"/>
      <c r="I654" s="335" t="n"/>
      <c r="J654" s="149" t="n"/>
      <c r="K654" s="336" t="n"/>
    </row>
    <row r="655">
      <c r="A655" s="145" t="n"/>
      <c r="B655" s="145" t="n"/>
      <c r="C655" s="146" t="n"/>
      <c r="D655" s="146" t="n"/>
      <c r="E655" s="147" t="n"/>
      <c r="F655" s="146" t="n"/>
      <c r="G655" s="335" t="n"/>
      <c r="H655" s="335" t="n"/>
      <c r="I655" s="335" t="n"/>
      <c r="J655" s="149" t="n"/>
      <c r="K655" s="336" t="n"/>
    </row>
    <row r="656">
      <c r="A656" s="145" t="n"/>
      <c r="B656" s="145" t="n"/>
      <c r="C656" s="146" t="n"/>
      <c r="D656" s="146" t="n"/>
      <c r="E656" s="147" t="n"/>
      <c r="F656" s="146" t="n"/>
      <c r="G656" s="335" t="n"/>
      <c r="H656" s="335" t="n"/>
      <c r="I656" s="335" t="n"/>
      <c r="J656" s="149" t="n"/>
      <c r="K656" s="336" t="n"/>
    </row>
    <row r="657">
      <c r="A657" s="145" t="n"/>
      <c r="B657" s="145" t="n"/>
      <c r="C657" s="146" t="n"/>
      <c r="D657" s="146" t="n"/>
      <c r="E657" s="147" t="n"/>
      <c r="F657" s="146" t="n"/>
      <c r="G657" s="335" t="n"/>
      <c r="H657" s="335" t="n"/>
      <c r="I657" s="335" t="n"/>
      <c r="J657" s="149" t="n"/>
      <c r="K657" s="336" t="n"/>
    </row>
    <row r="658">
      <c r="A658" s="145" t="n"/>
      <c r="B658" s="145" t="n"/>
      <c r="C658" s="146" t="n"/>
      <c r="D658" s="146" t="n"/>
      <c r="E658" s="147" t="n"/>
      <c r="F658" s="146" t="n"/>
      <c r="G658" s="335" t="n"/>
      <c r="H658" s="335" t="n"/>
      <c r="I658" s="335" t="n"/>
      <c r="J658" s="149" t="n"/>
      <c r="K658" s="336" t="n"/>
    </row>
    <row r="659">
      <c r="A659" s="145" t="n"/>
      <c r="B659" s="145" t="n"/>
      <c r="C659" s="146" t="n"/>
      <c r="D659" s="146" t="n"/>
      <c r="E659" s="147" t="n"/>
      <c r="F659" s="146" t="n"/>
      <c r="G659" s="335" t="n"/>
      <c r="H659" s="335" t="n"/>
      <c r="I659" s="335" t="n"/>
      <c r="J659" s="149" t="n"/>
      <c r="K659" s="336" t="n"/>
    </row>
    <row r="660">
      <c r="A660" s="145" t="n"/>
      <c r="B660" s="145" t="n"/>
      <c r="C660" s="146" t="n"/>
      <c r="D660" s="146" t="n"/>
      <c r="E660" s="147" t="n"/>
      <c r="F660" s="146" t="n"/>
      <c r="G660" s="335" t="n"/>
      <c r="H660" s="335" t="n"/>
      <c r="I660" s="335" t="n"/>
      <c r="J660" s="149" t="n"/>
      <c r="K660" s="336" t="n"/>
    </row>
    <row r="661">
      <c r="A661" s="145" t="n"/>
      <c r="B661" s="145" t="n"/>
      <c r="C661" s="146" t="n"/>
      <c r="D661" s="146" t="n"/>
      <c r="E661" s="147" t="n"/>
      <c r="F661" s="146" t="n"/>
      <c r="G661" s="335" t="n"/>
      <c r="H661" s="335" t="n"/>
      <c r="I661" s="335" t="n"/>
      <c r="J661" s="149" t="n"/>
      <c r="K661" s="336" t="n"/>
    </row>
    <row r="662">
      <c r="A662" s="145" t="n"/>
      <c r="B662" s="145" t="n"/>
      <c r="C662" s="146" t="n"/>
      <c r="D662" s="146" t="n"/>
      <c r="E662" s="147" t="n"/>
      <c r="F662" s="146" t="n"/>
      <c r="G662" s="335" t="n"/>
      <c r="H662" s="335" t="n"/>
      <c r="I662" s="335" t="n"/>
      <c r="J662" s="149" t="n"/>
      <c r="K662" s="336" t="n"/>
    </row>
    <row r="663">
      <c r="A663" s="145" t="n"/>
      <c r="B663" s="145" t="n"/>
      <c r="C663" s="146" t="n"/>
      <c r="D663" s="146" t="n"/>
      <c r="E663" s="147" t="n"/>
      <c r="F663" s="146" t="n"/>
      <c r="G663" s="335" t="n"/>
      <c r="H663" s="335" t="n"/>
      <c r="I663" s="335" t="n"/>
      <c r="J663" s="149" t="n"/>
      <c r="K663" s="336" t="n"/>
    </row>
    <row r="664">
      <c r="A664" s="145" t="n"/>
      <c r="B664" s="145" t="n"/>
      <c r="C664" s="146" t="n"/>
      <c r="D664" s="146" t="n"/>
      <c r="E664" s="147" t="n"/>
      <c r="F664" s="146" t="n"/>
      <c r="G664" s="335" t="n"/>
      <c r="H664" s="335" t="n"/>
      <c r="I664" s="335" t="n"/>
      <c r="J664" s="149" t="n"/>
      <c r="K664" s="336" t="n"/>
    </row>
    <row r="665">
      <c r="A665" s="145" t="n"/>
      <c r="B665" s="145" t="n"/>
      <c r="C665" s="146" t="n"/>
      <c r="D665" s="146" t="n"/>
      <c r="E665" s="147" t="n"/>
      <c r="F665" s="146" t="n"/>
      <c r="G665" s="335" t="n"/>
      <c r="H665" s="335" t="n"/>
      <c r="I665" s="335" t="n"/>
      <c r="J665" s="149" t="n"/>
      <c r="K665" s="336" t="n"/>
    </row>
    <row r="666">
      <c r="A666" s="145" t="n"/>
      <c r="B666" s="145" t="n"/>
      <c r="C666" s="146" t="n"/>
      <c r="D666" s="146" t="n"/>
      <c r="E666" s="147" t="n"/>
      <c r="F666" s="146" t="n"/>
      <c r="G666" s="335" t="n"/>
      <c r="H666" s="335" t="n"/>
      <c r="I666" s="335" t="n"/>
      <c r="J666" s="149" t="n"/>
      <c r="K666" s="336" t="n"/>
    </row>
    <row r="667">
      <c r="A667" s="145" t="n"/>
      <c r="B667" s="145" t="n"/>
      <c r="C667" s="146" t="n"/>
      <c r="D667" s="146" t="n"/>
      <c r="E667" s="147" t="n"/>
      <c r="F667" s="146" t="n"/>
      <c r="G667" s="335" t="n"/>
      <c r="H667" s="335" t="n"/>
      <c r="I667" s="335" t="n"/>
      <c r="J667" s="149" t="n"/>
      <c r="K667" s="336" t="n"/>
    </row>
    <row r="668">
      <c r="A668" s="145" t="n"/>
      <c r="B668" s="145" t="n"/>
      <c r="C668" s="146" t="n"/>
      <c r="D668" s="146" t="n"/>
      <c r="E668" s="147" t="n"/>
      <c r="F668" s="146" t="n"/>
      <c r="G668" s="335" t="n"/>
      <c r="H668" s="335" t="n"/>
      <c r="I668" s="335" t="n"/>
      <c r="J668" s="149" t="n"/>
      <c r="K668" s="336" t="n"/>
    </row>
    <row r="669">
      <c r="A669" s="145" t="n"/>
      <c r="B669" s="145" t="n"/>
      <c r="C669" s="146" t="n"/>
      <c r="D669" s="146" t="n"/>
      <c r="E669" s="147" t="n"/>
      <c r="F669" s="146" t="n"/>
      <c r="G669" s="335" t="n"/>
      <c r="H669" s="335" t="n"/>
      <c r="I669" s="335" t="n"/>
      <c r="J669" s="149" t="n"/>
      <c r="K669" s="336" t="n"/>
    </row>
    <row r="670">
      <c r="A670" s="145" t="n"/>
      <c r="B670" s="145" t="n"/>
      <c r="C670" s="146" t="n"/>
      <c r="D670" s="146" t="n"/>
      <c r="E670" s="147" t="n"/>
      <c r="F670" s="146" t="n"/>
      <c r="G670" s="335" t="n"/>
      <c r="H670" s="335" t="n"/>
      <c r="I670" s="335" t="n"/>
      <c r="J670" s="149" t="n"/>
      <c r="K670" s="336" t="n"/>
    </row>
    <row r="671">
      <c r="A671" s="145" t="n"/>
      <c r="B671" s="145" t="n"/>
      <c r="C671" s="146" t="n"/>
      <c r="D671" s="146" t="n"/>
      <c r="E671" s="147" t="n"/>
      <c r="F671" s="146" t="n"/>
      <c r="G671" s="335" t="n"/>
      <c r="H671" s="335" t="n"/>
      <c r="I671" s="335" t="n"/>
      <c r="J671" s="149" t="n"/>
      <c r="K671" s="336" t="n"/>
    </row>
    <row r="672">
      <c r="A672" s="145" t="n"/>
      <c r="B672" s="145" t="n"/>
      <c r="C672" s="146" t="n"/>
      <c r="D672" s="146" t="n"/>
      <c r="E672" s="147" t="n"/>
      <c r="F672" s="146" t="n"/>
      <c r="G672" s="335" t="n"/>
      <c r="H672" s="335" t="n"/>
      <c r="I672" s="335" t="n"/>
      <c r="J672" s="149" t="n"/>
      <c r="K672" s="336" t="n"/>
    </row>
    <row r="673">
      <c r="A673" s="145" t="n"/>
      <c r="B673" s="145" t="n"/>
      <c r="C673" s="146" t="n"/>
      <c r="D673" s="146" t="n"/>
      <c r="E673" s="147" t="n"/>
      <c r="F673" s="146" t="n"/>
      <c r="G673" s="335" t="n"/>
      <c r="H673" s="335" t="n"/>
      <c r="I673" s="335" t="n"/>
      <c r="J673" s="149" t="n"/>
      <c r="K673" s="336" t="n"/>
    </row>
    <row r="674">
      <c r="A674" s="145" t="n"/>
      <c r="B674" s="145" t="n"/>
      <c r="C674" s="146" t="n"/>
      <c r="D674" s="146" t="n"/>
      <c r="E674" s="147" t="n"/>
      <c r="F674" s="146" t="n"/>
      <c r="G674" s="335" t="n"/>
      <c r="H674" s="335" t="n"/>
      <c r="I674" s="335" t="n"/>
      <c r="J674" s="149" t="n"/>
      <c r="K674" s="336" t="n"/>
    </row>
    <row r="675">
      <c r="A675" s="145" t="n"/>
      <c r="B675" s="145" t="n"/>
      <c r="C675" s="146" t="n"/>
      <c r="D675" s="146" t="n"/>
      <c r="E675" s="147" t="n"/>
      <c r="F675" s="146" t="n"/>
      <c r="G675" s="335" t="n"/>
      <c r="H675" s="335" t="n"/>
      <c r="I675" s="335" t="n"/>
      <c r="J675" s="149" t="n"/>
      <c r="K675" s="336" t="n"/>
    </row>
    <row r="676">
      <c r="A676" s="145" t="n"/>
      <c r="B676" s="145" t="n"/>
      <c r="C676" s="146" t="n"/>
      <c r="D676" s="146" t="n"/>
      <c r="E676" s="147" t="n"/>
      <c r="F676" s="146" t="n"/>
      <c r="G676" s="335" t="n"/>
      <c r="H676" s="335" t="n"/>
      <c r="I676" s="335" t="n"/>
      <c r="J676" s="149" t="n"/>
      <c r="K676" s="336" t="n"/>
    </row>
    <row r="677">
      <c r="A677" s="145" t="n"/>
      <c r="B677" s="145" t="n"/>
      <c r="C677" s="146" t="n"/>
      <c r="D677" s="146" t="n"/>
      <c r="E677" s="147" t="n"/>
      <c r="F677" s="146" t="n"/>
      <c r="G677" s="335" t="n"/>
      <c r="H677" s="335" t="n"/>
      <c r="I677" s="335" t="n"/>
      <c r="J677" s="149" t="n"/>
      <c r="K677" s="336" t="n"/>
    </row>
    <row r="678">
      <c r="A678" s="145" t="n"/>
      <c r="B678" s="145" t="n"/>
      <c r="C678" s="146" t="n"/>
      <c r="D678" s="146" t="n"/>
      <c r="E678" s="147" t="n"/>
      <c r="F678" s="146" t="n"/>
      <c r="G678" s="335" t="n"/>
      <c r="H678" s="335" t="n"/>
      <c r="I678" s="335" t="n"/>
      <c r="J678" s="149" t="n"/>
      <c r="K678" s="336" t="n"/>
    </row>
    <row r="679">
      <c r="A679" s="145" t="n"/>
      <c r="B679" s="145" t="n"/>
      <c r="C679" s="146" t="n"/>
      <c r="D679" s="146" t="n"/>
      <c r="E679" s="147" t="n"/>
      <c r="F679" s="146" t="n"/>
      <c r="G679" s="335" t="n"/>
      <c r="H679" s="335" t="n"/>
      <c r="I679" s="335" t="n"/>
      <c r="J679" s="149" t="n"/>
      <c r="K679" s="336" t="n"/>
    </row>
    <row r="680">
      <c r="A680" s="145" t="n"/>
      <c r="B680" s="145" t="n"/>
      <c r="C680" s="146" t="n"/>
      <c r="D680" s="146" t="n"/>
      <c r="E680" s="147" t="n"/>
      <c r="F680" s="146" t="n"/>
      <c r="G680" s="335" t="n"/>
      <c r="H680" s="335" t="n"/>
      <c r="I680" s="335" t="n"/>
      <c r="J680" s="149" t="n"/>
      <c r="K680" s="336" t="n"/>
    </row>
    <row r="681">
      <c r="A681" s="145" t="n"/>
      <c r="B681" s="145" t="n"/>
      <c r="C681" s="146" t="n"/>
      <c r="D681" s="146" t="n"/>
      <c r="E681" s="147" t="n"/>
      <c r="F681" s="146" t="n"/>
      <c r="G681" s="335" t="n"/>
      <c r="H681" s="335" t="n"/>
      <c r="I681" s="335" t="n"/>
      <c r="J681" s="149" t="n"/>
      <c r="K681" s="336" t="n"/>
    </row>
    <row r="682">
      <c r="A682" s="145" t="n"/>
      <c r="B682" s="145" t="n"/>
      <c r="C682" s="146" t="n"/>
      <c r="D682" s="146" t="n"/>
      <c r="E682" s="147" t="n"/>
      <c r="F682" s="146" t="n"/>
      <c r="G682" s="335" t="n"/>
      <c r="H682" s="335" t="n"/>
      <c r="I682" s="335" t="n"/>
      <c r="J682" s="149" t="n"/>
      <c r="K682" s="336" t="n"/>
    </row>
    <row r="683">
      <c r="A683" s="145" t="n"/>
      <c r="B683" s="145" t="n"/>
      <c r="C683" s="146" t="n"/>
      <c r="D683" s="146" t="n"/>
      <c r="E683" s="147" t="n"/>
      <c r="F683" s="146" t="n"/>
      <c r="G683" s="335" t="n"/>
      <c r="H683" s="335" t="n"/>
      <c r="I683" s="335" t="n"/>
      <c r="J683" s="149" t="n"/>
      <c r="K683" s="336" t="n"/>
    </row>
    <row r="684">
      <c r="A684" s="145" t="n"/>
      <c r="B684" s="145" t="n"/>
      <c r="C684" s="146" t="n"/>
      <c r="D684" s="146" t="n"/>
      <c r="E684" s="147" t="n"/>
      <c r="F684" s="146" t="n"/>
      <c r="G684" s="335" t="n"/>
      <c r="H684" s="335" t="n"/>
      <c r="I684" s="335" t="n"/>
      <c r="J684" s="149" t="n"/>
      <c r="K684" s="336" t="n"/>
    </row>
    <row r="685">
      <c r="A685" s="145" t="n"/>
      <c r="B685" s="145" t="n"/>
      <c r="C685" s="146" t="n"/>
      <c r="D685" s="146" t="n"/>
      <c r="E685" s="147" t="n"/>
      <c r="F685" s="146" t="n"/>
      <c r="G685" s="335" t="n"/>
      <c r="H685" s="335" t="n"/>
      <c r="I685" s="335" t="n"/>
      <c r="J685" s="149" t="n"/>
      <c r="K685" s="336" t="n"/>
    </row>
    <row r="686">
      <c r="A686" s="145" t="n"/>
      <c r="B686" s="145" t="n"/>
      <c r="C686" s="146" t="n"/>
      <c r="D686" s="146" t="n"/>
      <c r="E686" s="147" t="n"/>
      <c r="F686" s="146" t="n"/>
      <c r="G686" s="335" t="n"/>
      <c r="H686" s="335" t="n"/>
      <c r="I686" s="335" t="n"/>
      <c r="J686" s="149" t="n"/>
      <c r="K686" s="336" t="n"/>
    </row>
    <row r="687">
      <c r="A687" s="145" t="n"/>
      <c r="B687" s="145" t="n"/>
      <c r="C687" s="146" t="n"/>
      <c r="D687" s="146" t="n"/>
      <c r="E687" s="147" t="n"/>
      <c r="F687" s="146" t="n"/>
      <c r="G687" s="335" t="n"/>
      <c r="H687" s="335" t="n"/>
      <c r="I687" s="335" t="n"/>
      <c r="J687" s="149" t="n"/>
      <c r="K687" s="336" t="n"/>
    </row>
    <row r="688">
      <c r="A688" s="145" t="n"/>
      <c r="B688" s="145" t="n"/>
      <c r="C688" s="146" t="n"/>
      <c r="D688" s="146" t="n"/>
      <c r="E688" s="147" t="n"/>
      <c r="F688" s="146" t="n"/>
      <c r="G688" s="335" t="n"/>
      <c r="H688" s="335" t="n"/>
      <c r="I688" s="335" t="n"/>
      <c r="J688" s="149" t="n"/>
      <c r="K688" s="336" t="n"/>
    </row>
    <row r="689">
      <c r="A689" s="145" t="n"/>
      <c r="B689" s="145" t="n"/>
      <c r="C689" s="146" t="n"/>
      <c r="D689" s="146" t="n"/>
      <c r="E689" s="147" t="n"/>
      <c r="F689" s="146" t="n"/>
      <c r="G689" s="335" t="n"/>
      <c r="H689" s="335" t="n"/>
      <c r="I689" s="335" t="n"/>
      <c r="J689" s="149" t="n"/>
      <c r="K689" s="336" t="n"/>
    </row>
    <row r="690">
      <c r="A690" s="145" t="n"/>
      <c r="B690" s="145" t="n"/>
      <c r="C690" s="146" t="n"/>
      <c r="D690" s="146" t="n"/>
      <c r="E690" s="147" t="n"/>
      <c r="F690" s="146" t="n"/>
      <c r="G690" s="335" t="n"/>
      <c r="H690" s="335" t="n"/>
      <c r="I690" s="335" t="n"/>
      <c r="J690" s="149" t="n"/>
      <c r="K690" s="336" t="n"/>
    </row>
    <row r="691">
      <c r="A691" s="145" t="n"/>
      <c r="B691" s="145" t="n"/>
      <c r="C691" s="146" t="n"/>
      <c r="D691" s="146" t="n"/>
      <c r="E691" s="147" t="n"/>
      <c r="F691" s="146" t="n"/>
      <c r="G691" s="335" t="n"/>
      <c r="H691" s="335" t="n"/>
      <c r="I691" s="335" t="n"/>
      <c r="J691" s="149" t="n"/>
      <c r="K691" s="336" t="n"/>
    </row>
    <row r="692">
      <c r="A692" s="145" t="n"/>
      <c r="B692" s="145" t="n"/>
      <c r="C692" s="146" t="n"/>
      <c r="D692" s="146" t="n"/>
      <c r="E692" s="147" t="n"/>
      <c r="F692" s="146" t="n"/>
      <c r="G692" s="335" t="n"/>
      <c r="H692" s="335" t="n"/>
      <c r="I692" s="335" t="n"/>
      <c r="J692" s="149" t="n"/>
      <c r="K692" s="336" t="n"/>
    </row>
    <row r="693">
      <c r="A693" s="145" t="n"/>
      <c r="B693" s="145" t="n"/>
      <c r="C693" s="146" t="n"/>
      <c r="D693" s="146" t="n"/>
      <c r="E693" s="147" t="n"/>
      <c r="F693" s="146" t="n"/>
      <c r="G693" s="335" t="n"/>
      <c r="H693" s="335" t="n"/>
      <c r="I693" s="335" t="n"/>
      <c r="J693" s="149" t="n"/>
      <c r="K693" s="336" t="n"/>
    </row>
    <row r="694">
      <c r="A694" s="145" t="n"/>
      <c r="B694" s="145" t="n"/>
      <c r="C694" s="146" t="n"/>
      <c r="D694" s="146" t="n"/>
      <c r="E694" s="147" t="n"/>
      <c r="F694" s="146" t="n"/>
      <c r="G694" s="335" t="n"/>
      <c r="H694" s="335" t="n"/>
      <c r="I694" s="335" t="n"/>
      <c r="J694" s="149" t="n"/>
      <c r="K694" s="336" t="n"/>
    </row>
    <row r="695">
      <c r="A695" s="145" t="n"/>
      <c r="B695" s="145" t="n"/>
      <c r="C695" s="146" t="n"/>
      <c r="D695" s="146" t="n"/>
      <c r="E695" s="147" t="n"/>
      <c r="F695" s="146" t="n"/>
      <c r="G695" s="335" t="n"/>
      <c r="H695" s="335" t="n"/>
      <c r="I695" s="335" t="n"/>
      <c r="J695" s="149" t="n"/>
      <c r="K695" s="336" t="n"/>
    </row>
    <row r="696">
      <c r="A696" s="145" t="n"/>
      <c r="B696" s="145" t="n"/>
      <c r="C696" s="146" t="n"/>
      <c r="D696" s="146" t="n"/>
      <c r="E696" s="147" t="n"/>
      <c r="F696" s="146" t="n"/>
      <c r="G696" s="335" t="n"/>
      <c r="H696" s="335" t="n"/>
      <c r="I696" s="335" t="n"/>
      <c r="J696" s="149" t="n"/>
      <c r="K696" s="336" t="n"/>
    </row>
    <row r="697">
      <c r="A697" s="145" t="n"/>
      <c r="B697" s="145" t="n"/>
      <c r="C697" s="146" t="n"/>
      <c r="D697" s="146" t="n"/>
      <c r="E697" s="147" t="n"/>
      <c r="F697" s="146" t="n"/>
      <c r="G697" s="335" t="n"/>
      <c r="H697" s="335" t="n"/>
      <c r="I697" s="335" t="n"/>
      <c r="J697" s="149" t="n"/>
      <c r="K697" s="336" t="n"/>
    </row>
    <row r="698">
      <c r="A698" s="145" t="n"/>
      <c r="B698" s="145" t="n"/>
      <c r="C698" s="146" t="n"/>
      <c r="D698" s="146" t="n"/>
      <c r="E698" s="147" t="n"/>
      <c r="F698" s="146" t="n"/>
      <c r="G698" s="335" t="n"/>
      <c r="H698" s="335" t="n"/>
      <c r="I698" s="335" t="n"/>
      <c r="J698" s="149" t="n"/>
      <c r="K698" s="336" t="n"/>
    </row>
    <row r="699">
      <c r="A699" s="145" t="n"/>
      <c r="B699" s="145" t="n"/>
      <c r="C699" s="146" t="n"/>
      <c r="D699" s="146" t="n"/>
      <c r="E699" s="147" t="n"/>
      <c r="F699" s="146" t="n"/>
      <c r="G699" s="335" t="n"/>
      <c r="H699" s="335" t="n"/>
      <c r="I699" s="335" t="n"/>
      <c r="J699" s="149" t="n"/>
      <c r="K699" s="336" t="n"/>
    </row>
    <row r="700">
      <c r="A700" s="145" t="n"/>
      <c r="B700" s="145" t="n"/>
      <c r="C700" s="146" t="n"/>
      <c r="D700" s="146" t="n"/>
      <c r="E700" s="147" t="n"/>
      <c r="F700" s="146" t="n"/>
      <c r="G700" s="335" t="n"/>
      <c r="H700" s="335" t="n"/>
      <c r="I700" s="335" t="n"/>
      <c r="J700" s="149" t="n"/>
      <c r="K700" s="336" t="n"/>
    </row>
    <row r="701">
      <c r="A701" s="145" t="n"/>
      <c r="B701" s="145" t="n"/>
      <c r="C701" s="146" t="n"/>
      <c r="D701" s="146" t="n"/>
      <c r="E701" s="147" t="n"/>
      <c r="F701" s="146" t="n"/>
      <c r="G701" s="335" t="n"/>
      <c r="H701" s="335" t="n"/>
      <c r="I701" s="335" t="n"/>
      <c r="J701" s="149" t="n"/>
      <c r="K701" s="336" t="n"/>
    </row>
    <row r="702">
      <c r="A702" s="145" t="n"/>
      <c r="B702" s="145" t="n"/>
      <c r="C702" s="146" t="n"/>
      <c r="D702" s="146" t="n"/>
      <c r="E702" s="147" t="n"/>
      <c r="F702" s="146" t="n"/>
      <c r="G702" s="335" t="n"/>
      <c r="H702" s="335" t="n"/>
      <c r="I702" s="335" t="n"/>
      <c r="J702" s="149" t="n"/>
      <c r="K702" s="336" t="n"/>
    </row>
    <row r="703">
      <c r="A703" s="145" t="n"/>
      <c r="B703" s="145" t="n"/>
      <c r="C703" s="146" t="n"/>
      <c r="D703" s="146" t="n"/>
      <c r="E703" s="147" t="n"/>
      <c r="F703" s="146" t="n"/>
      <c r="G703" s="335" t="n"/>
      <c r="H703" s="335" t="n"/>
      <c r="I703" s="335" t="n"/>
      <c r="J703" s="149" t="n"/>
      <c r="K703" s="336" t="n"/>
    </row>
    <row r="704">
      <c r="A704" s="145" t="n"/>
      <c r="B704" s="145" t="n"/>
      <c r="C704" s="146" t="n"/>
      <c r="D704" s="146" t="n"/>
      <c r="E704" s="147" t="n"/>
      <c r="F704" s="146" t="n"/>
      <c r="G704" s="335" t="n"/>
      <c r="H704" s="335" t="n"/>
      <c r="I704" s="335" t="n"/>
      <c r="J704" s="149" t="n"/>
      <c r="K704" s="336" t="n"/>
    </row>
    <row r="705">
      <c r="A705" s="145" t="n"/>
      <c r="B705" s="145" t="n"/>
      <c r="C705" s="146" t="n"/>
      <c r="D705" s="146" t="n"/>
      <c r="E705" s="147" t="n"/>
      <c r="F705" s="146" t="n"/>
      <c r="G705" s="335" t="n"/>
      <c r="H705" s="335" t="n"/>
      <c r="I705" s="335" t="n"/>
      <c r="J705" s="149" t="n"/>
      <c r="K705" s="336" t="n"/>
    </row>
    <row r="706">
      <c r="A706" s="145" t="n"/>
      <c r="B706" s="145" t="n"/>
      <c r="C706" s="146" t="n"/>
      <c r="D706" s="146" t="n"/>
      <c r="E706" s="147" t="n"/>
      <c r="F706" s="146" t="n"/>
      <c r="G706" s="335" t="n"/>
      <c r="H706" s="335" t="n"/>
      <c r="I706" s="335" t="n"/>
      <c r="J706" s="149" t="n"/>
      <c r="K706" s="336" t="n"/>
    </row>
    <row r="707">
      <c r="A707" s="145" t="n"/>
      <c r="B707" s="145" t="n"/>
      <c r="C707" s="146" t="n"/>
      <c r="D707" s="146" t="n"/>
      <c r="E707" s="147" t="n"/>
      <c r="F707" s="146" t="n"/>
      <c r="G707" s="335" t="n"/>
      <c r="H707" s="335" t="n"/>
      <c r="I707" s="335" t="n"/>
      <c r="J707" s="149" t="n"/>
      <c r="K707" s="336" t="n"/>
    </row>
    <row r="708">
      <c r="A708" s="145" t="n"/>
      <c r="B708" s="145" t="n"/>
      <c r="C708" s="146" t="n"/>
      <c r="D708" s="146" t="n"/>
      <c r="E708" s="147" t="n"/>
      <c r="F708" s="146" t="n"/>
      <c r="G708" s="335" t="n"/>
      <c r="H708" s="335" t="n"/>
      <c r="I708" s="335" t="n"/>
      <c r="J708" s="149" t="n"/>
      <c r="K708" s="336" t="n"/>
    </row>
    <row r="709">
      <c r="A709" s="145" t="n"/>
      <c r="B709" s="145" t="n"/>
      <c r="C709" s="146" t="n"/>
      <c r="D709" s="146" t="n"/>
      <c r="E709" s="147" t="n"/>
      <c r="F709" s="146" t="n"/>
      <c r="G709" s="335" t="n"/>
      <c r="H709" s="335" t="n"/>
      <c r="I709" s="335" t="n"/>
      <c r="J709" s="149" t="n"/>
      <c r="K709" s="336" t="n"/>
    </row>
    <row r="710">
      <c r="A710" s="145" t="n"/>
      <c r="B710" s="145" t="n"/>
      <c r="C710" s="146" t="n"/>
      <c r="D710" s="146" t="n"/>
      <c r="E710" s="147" t="n"/>
      <c r="F710" s="146" t="n"/>
      <c r="G710" s="335" t="n"/>
      <c r="H710" s="335" t="n"/>
      <c r="I710" s="335" t="n"/>
      <c r="J710" s="149" t="n"/>
      <c r="K710" s="336" t="n"/>
    </row>
    <row r="711">
      <c r="A711" s="145" t="n"/>
      <c r="B711" s="145" t="n"/>
      <c r="C711" s="146" t="n"/>
      <c r="D711" s="146" t="n"/>
      <c r="E711" s="147" t="n"/>
      <c r="F711" s="146" t="n"/>
      <c r="G711" s="335" t="n"/>
      <c r="H711" s="335" t="n"/>
      <c r="I711" s="335" t="n"/>
      <c r="J711" s="149" t="n"/>
      <c r="K711" s="336" t="n"/>
    </row>
    <row r="712">
      <c r="A712" s="145" t="n"/>
      <c r="B712" s="145" t="n"/>
      <c r="C712" s="146" t="n"/>
      <c r="D712" s="146" t="n"/>
      <c r="E712" s="147" t="n"/>
      <c r="F712" s="146" t="n"/>
      <c r="G712" s="335" t="n"/>
      <c r="H712" s="335" t="n"/>
      <c r="I712" s="335" t="n"/>
      <c r="J712" s="149" t="n"/>
      <c r="K712" s="336" t="n"/>
    </row>
    <row r="713">
      <c r="A713" s="145" t="n"/>
      <c r="B713" s="145" t="n"/>
      <c r="C713" s="146" t="n"/>
      <c r="D713" s="146" t="n"/>
      <c r="E713" s="147" t="n"/>
      <c r="F713" s="146" t="n"/>
      <c r="G713" s="335" t="n"/>
      <c r="H713" s="335" t="n"/>
      <c r="I713" s="335" t="n"/>
      <c r="J713" s="149" t="n"/>
      <c r="K713" s="336" t="n"/>
    </row>
    <row r="714">
      <c r="A714" s="145" t="n"/>
      <c r="B714" s="145" t="n"/>
      <c r="C714" s="146" t="n"/>
      <c r="D714" s="146" t="n"/>
      <c r="E714" s="147" t="n"/>
      <c r="F714" s="146" t="n"/>
      <c r="G714" s="335" t="n"/>
      <c r="H714" s="335" t="n"/>
      <c r="I714" s="335" t="n"/>
      <c r="J714" s="149" t="n"/>
      <c r="K714" s="336" t="n"/>
    </row>
    <row r="715">
      <c r="A715" s="145" t="n"/>
      <c r="B715" s="145" t="n"/>
      <c r="C715" s="146" t="n"/>
      <c r="D715" s="146" t="n"/>
      <c r="E715" s="147" t="n"/>
      <c r="F715" s="146" t="n"/>
      <c r="G715" s="335" t="n"/>
      <c r="H715" s="335" t="n"/>
      <c r="I715" s="335" t="n"/>
      <c r="J715" s="149" t="n"/>
      <c r="K715" s="336" t="n"/>
    </row>
    <row r="716">
      <c r="A716" s="145" t="n"/>
      <c r="B716" s="145" t="n"/>
      <c r="C716" s="146" t="n"/>
      <c r="D716" s="146" t="n"/>
      <c r="E716" s="147" t="n"/>
      <c r="F716" s="146" t="n"/>
      <c r="G716" s="335" t="n"/>
      <c r="H716" s="335" t="n"/>
      <c r="I716" s="335" t="n"/>
      <c r="J716" s="149" t="n"/>
      <c r="K716" s="336" t="n"/>
    </row>
    <row r="717">
      <c r="A717" s="145" t="n"/>
      <c r="B717" s="145" t="n"/>
      <c r="C717" s="146" t="n"/>
      <c r="D717" s="146" t="n"/>
      <c r="E717" s="147" t="n"/>
      <c r="F717" s="146" t="n"/>
      <c r="G717" s="335" t="n"/>
      <c r="H717" s="335" t="n"/>
      <c r="I717" s="335" t="n"/>
      <c r="J717" s="149" t="n"/>
      <c r="K717" s="336" t="n"/>
    </row>
    <row r="718">
      <c r="A718" s="145" t="n"/>
      <c r="B718" s="145" t="n"/>
      <c r="C718" s="146" t="n"/>
      <c r="D718" s="146" t="n"/>
      <c r="E718" s="147" t="n"/>
      <c r="F718" s="146" t="n"/>
      <c r="G718" s="335" t="n"/>
      <c r="H718" s="335" t="n"/>
      <c r="I718" s="335" t="n"/>
      <c r="J718" s="149" t="n"/>
      <c r="K718" s="336" t="n"/>
    </row>
    <row r="719">
      <c r="A719" s="145" t="n"/>
      <c r="B719" s="145" t="n"/>
      <c r="C719" s="146" t="n"/>
      <c r="D719" s="146" t="n"/>
      <c r="E719" s="147" t="n"/>
      <c r="F719" s="146" t="n"/>
      <c r="G719" s="335" t="n"/>
      <c r="H719" s="335" t="n"/>
      <c r="I719" s="335" t="n"/>
      <c r="J719" s="149" t="n"/>
      <c r="K719" s="336" t="n"/>
    </row>
    <row r="720">
      <c r="A720" s="145" t="n"/>
      <c r="B720" s="145" t="n"/>
      <c r="C720" s="146" t="n"/>
      <c r="D720" s="146" t="n"/>
      <c r="E720" s="147" t="n"/>
      <c r="F720" s="146" t="n"/>
      <c r="G720" s="335" t="n"/>
      <c r="H720" s="335" t="n"/>
      <c r="I720" s="335" t="n"/>
      <c r="J720" s="149" t="n"/>
      <c r="K720" s="336" t="n"/>
    </row>
    <row r="721">
      <c r="A721" s="145" t="n"/>
      <c r="B721" s="145" t="n"/>
      <c r="C721" s="146" t="n"/>
      <c r="D721" s="146" t="n"/>
      <c r="E721" s="147" t="n"/>
      <c r="F721" s="146" t="n"/>
      <c r="G721" s="335" t="n"/>
      <c r="H721" s="335" t="n"/>
      <c r="I721" s="335" t="n"/>
      <c r="J721" s="149" t="n"/>
      <c r="K721" s="336" t="n"/>
    </row>
    <row r="722">
      <c r="A722" s="145" t="n"/>
      <c r="B722" s="145" t="n"/>
      <c r="C722" s="146" t="n"/>
      <c r="D722" s="146" t="n"/>
      <c r="E722" s="147" t="n"/>
      <c r="F722" s="146" t="n"/>
      <c r="G722" s="335" t="n"/>
      <c r="H722" s="335" t="n"/>
      <c r="I722" s="335" t="n"/>
      <c r="J722" s="149" t="n"/>
      <c r="K722" s="336" t="n"/>
    </row>
    <row r="723">
      <c r="A723" s="145" t="n"/>
      <c r="B723" s="145" t="n"/>
      <c r="C723" s="146" t="n"/>
      <c r="D723" s="146" t="n"/>
      <c r="E723" s="147" t="n"/>
      <c r="F723" s="146" t="n"/>
      <c r="G723" s="335" t="n"/>
      <c r="H723" s="335" t="n"/>
      <c r="I723" s="335" t="n"/>
      <c r="J723" s="149" t="n"/>
      <c r="K723" s="336" t="n"/>
    </row>
    <row r="724">
      <c r="A724" s="145" t="n"/>
      <c r="B724" s="145" t="n"/>
      <c r="C724" s="146" t="n"/>
      <c r="D724" s="146" t="n"/>
      <c r="E724" s="147" t="n"/>
      <c r="F724" s="146" t="n"/>
      <c r="G724" s="335" t="n"/>
      <c r="H724" s="335" t="n"/>
      <c r="I724" s="335" t="n"/>
      <c r="J724" s="149" t="n"/>
      <c r="K724" s="336" t="n"/>
    </row>
    <row r="725">
      <c r="A725" s="145" t="n"/>
      <c r="B725" s="145" t="n"/>
      <c r="C725" s="146" t="n"/>
      <c r="D725" s="146" t="n"/>
      <c r="E725" s="147" t="n"/>
      <c r="F725" s="146" t="n"/>
      <c r="G725" s="335" t="n"/>
      <c r="H725" s="335" t="n"/>
      <c r="I725" s="335" t="n"/>
      <c r="J725" s="149" t="n"/>
      <c r="K725" s="336" t="n"/>
    </row>
    <row r="726">
      <c r="A726" s="145" t="n"/>
      <c r="B726" s="145" t="n"/>
      <c r="C726" s="146" t="n"/>
      <c r="D726" s="146" t="n"/>
      <c r="E726" s="147" t="n"/>
      <c r="F726" s="146" t="n"/>
      <c r="G726" s="335" t="n"/>
      <c r="H726" s="335" t="n"/>
      <c r="I726" s="335" t="n"/>
      <c r="J726" s="149" t="n"/>
      <c r="K726" s="336" t="n"/>
    </row>
    <row r="727">
      <c r="A727" s="145" t="n"/>
      <c r="B727" s="145" t="n"/>
      <c r="C727" s="146" t="n"/>
      <c r="D727" s="146" t="n"/>
      <c r="E727" s="147" t="n"/>
      <c r="F727" s="146" t="n"/>
      <c r="G727" s="335" t="n"/>
      <c r="H727" s="335" t="n"/>
      <c r="I727" s="335" t="n"/>
      <c r="J727" s="149" t="n"/>
      <c r="K727" s="336" t="n"/>
    </row>
    <row r="728">
      <c r="A728" s="145" t="n"/>
      <c r="B728" s="145" t="n"/>
      <c r="C728" s="146" t="n"/>
      <c r="D728" s="146" t="n"/>
      <c r="E728" s="147" t="n"/>
      <c r="F728" s="146" t="n"/>
      <c r="G728" s="335" t="n"/>
      <c r="H728" s="335" t="n"/>
      <c r="I728" s="335" t="n"/>
      <c r="J728" s="149" t="n"/>
      <c r="K728" s="336" t="n"/>
    </row>
    <row r="729">
      <c r="A729" s="145" t="n"/>
      <c r="B729" s="145" t="n"/>
      <c r="C729" s="146" t="n"/>
      <c r="D729" s="146" t="n"/>
      <c r="E729" s="147" t="n"/>
      <c r="F729" s="146" t="n"/>
      <c r="G729" s="335" t="n"/>
      <c r="H729" s="335" t="n"/>
      <c r="I729" s="335" t="n"/>
      <c r="J729" s="149" t="n"/>
      <c r="K729" s="336" t="n"/>
    </row>
    <row r="730">
      <c r="A730" s="145" t="n"/>
      <c r="B730" s="145" t="n"/>
      <c r="C730" s="146" t="n"/>
      <c r="D730" s="146" t="n"/>
      <c r="E730" s="147" t="n"/>
      <c r="F730" s="146" t="n"/>
      <c r="G730" s="335" t="n"/>
      <c r="H730" s="335" t="n"/>
      <c r="I730" s="335" t="n"/>
      <c r="J730" s="149" t="n"/>
      <c r="K730" s="336" t="n"/>
    </row>
    <row r="731">
      <c r="A731" s="145" t="n"/>
      <c r="B731" s="145" t="n"/>
      <c r="C731" s="146" t="n"/>
      <c r="D731" s="146" t="n"/>
      <c r="E731" s="147" t="n"/>
      <c r="F731" s="146" t="n"/>
      <c r="G731" s="335" t="n"/>
      <c r="H731" s="335" t="n"/>
      <c r="I731" s="335" t="n"/>
      <c r="J731" s="149" t="n"/>
      <c r="K731" s="336" t="n"/>
    </row>
    <row r="732">
      <c r="A732" s="145" t="n"/>
      <c r="B732" s="145" t="n"/>
      <c r="C732" s="146" t="n"/>
      <c r="D732" s="146" t="n"/>
      <c r="E732" s="147" t="n"/>
      <c r="F732" s="146" t="n"/>
      <c r="G732" s="335" t="n"/>
      <c r="H732" s="335" t="n"/>
      <c r="I732" s="335" t="n"/>
      <c r="J732" s="149" t="n"/>
      <c r="K732" s="336" t="n"/>
    </row>
    <row r="733">
      <c r="A733" s="145" t="n"/>
      <c r="B733" s="145" t="n"/>
      <c r="C733" s="146" t="n"/>
      <c r="D733" s="146" t="n"/>
      <c r="E733" s="147" t="n"/>
      <c r="F733" s="146" t="n"/>
      <c r="G733" s="335" t="n"/>
      <c r="H733" s="335" t="n"/>
      <c r="I733" s="335" t="n"/>
      <c r="J733" s="149" t="n"/>
      <c r="K733" s="336" t="n"/>
    </row>
    <row r="734">
      <c r="A734" s="145" t="n"/>
      <c r="B734" s="145" t="n"/>
      <c r="C734" s="146" t="n"/>
      <c r="D734" s="146" t="n"/>
      <c r="E734" s="147" t="n"/>
      <c r="F734" s="146" t="n"/>
      <c r="G734" s="335" t="n"/>
      <c r="H734" s="335" t="n"/>
      <c r="I734" s="335" t="n"/>
      <c r="J734" s="149" t="n"/>
      <c r="K734" s="336" t="n"/>
    </row>
    <row r="735">
      <c r="A735" s="145" t="n"/>
      <c r="B735" s="145" t="n"/>
      <c r="C735" s="146" t="n"/>
      <c r="D735" s="146" t="n"/>
      <c r="E735" s="147" t="n"/>
      <c r="F735" s="146" t="n"/>
      <c r="G735" s="335" t="n"/>
      <c r="H735" s="335" t="n"/>
      <c r="I735" s="335" t="n"/>
      <c r="J735" s="149" t="n"/>
      <c r="K735" s="336" t="n"/>
    </row>
    <row r="736">
      <c r="A736" s="145" t="n"/>
      <c r="B736" s="145" t="n"/>
      <c r="C736" s="146" t="n"/>
      <c r="D736" s="146" t="n"/>
      <c r="E736" s="147" t="n"/>
      <c r="F736" s="146" t="n"/>
      <c r="G736" s="335" t="n"/>
      <c r="H736" s="335" t="n"/>
      <c r="I736" s="335" t="n"/>
      <c r="J736" s="149" t="n"/>
      <c r="K736" s="336" t="n"/>
    </row>
    <row r="737">
      <c r="A737" s="145" t="n"/>
      <c r="B737" s="145" t="n"/>
      <c r="C737" s="146" t="n"/>
      <c r="D737" s="146" t="n"/>
      <c r="E737" s="147" t="n"/>
      <c r="F737" s="146" t="n"/>
      <c r="G737" s="335" t="n"/>
      <c r="H737" s="335" t="n"/>
      <c r="I737" s="335" t="n"/>
      <c r="J737" s="149" t="n"/>
      <c r="K737" s="336" t="n"/>
    </row>
    <row r="738">
      <c r="A738" s="145" t="n"/>
      <c r="B738" s="145" t="n"/>
      <c r="C738" s="146" t="n"/>
      <c r="D738" s="146" t="n"/>
      <c r="E738" s="147" t="n"/>
      <c r="F738" s="146" t="n"/>
      <c r="G738" s="335" t="n"/>
      <c r="H738" s="335" t="n"/>
      <c r="I738" s="335" t="n"/>
      <c r="J738" s="149" t="n"/>
      <c r="K738" s="336" t="n"/>
    </row>
    <row r="739">
      <c r="A739" s="145" t="n"/>
      <c r="B739" s="145" t="n"/>
      <c r="C739" s="146" t="n"/>
      <c r="D739" s="146" t="n"/>
      <c r="E739" s="147" t="n"/>
      <c r="F739" s="146" t="n"/>
      <c r="G739" s="335" t="n"/>
      <c r="H739" s="335" t="n"/>
      <c r="I739" s="335" t="n"/>
      <c r="J739" s="149" t="n"/>
      <c r="K739" s="336" t="n"/>
    </row>
    <row r="740">
      <c r="A740" s="145" t="n"/>
      <c r="B740" s="145" t="n"/>
      <c r="C740" s="146" t="n"/>
      <c r="D740" s="146" t="n"/>
      <c r="E740" s="147" t="n"/>
      <c r="F740" s="146" t="n"/>
      <c r="G740" s="335" t="n"/>
      <c r="H740" s="335" t="n"/>
      <c r="I740" s="335" t="n"/>
      <c r="J740" s="149" t="n"/>
      <c r="K740" s="336" t="n"/>
    </row>
    <row r="741">
      <c r="A741" s="145" t="n"/>
      <c r="B741" s="145" t="n"/>
      <c r="C741" s="146" t="n"/>
      <c r="D741" s="146" t="n"/>
      <c r="E741" s="147" t="n"/>
      <c r="F741" s="146" t="n"/>
      <c r="G741" s="335" t="n"/>
      <c r="H741" s="335" t="n"/>
      <c r="I741" s="335" t="n"/>
      <c r="J741" s="149" t="n"/>
      <c r="K741" s="336" t="n"/>
    </row>
    <row r="742">
      <c r="A742" s="145" t="n"/>
      <c r="B742" s="145" t="n"/>
      <c r="C742" s="146" t="n"/>
      <c r="D742" s="146" t="n"/>
      <c r="E742" s="147" t="n"/>
      <c r="F742" s="146" t="n"/>
      <c r="G742" s="335" t="n"/>
      <c r="H742" s="335" t="n"/>
      <c r="I742" s="335" t="n"/>
      <c r="J742" s="149" t="n"/>
      <c r="K742" s="336" t="n"/>
    </row>
    <row r="743">
      <c r="A743" s="145" t="n"/>
      <c r="B743" s="145" t="n"/>
      <c r="C743" s="146" t="n"/>
      <c r="D743" s="146" t="n"/>
      <c r="E743" s="147" t="n"/>
      <c r="F743" s="146" t="n"/>
      <c r="G743" s="335" t="n"/>
      <c r="H743" s="335" t="n"/>
      <c r="I743" s="335" t="n"/>
      <c r="J743" s="149" t="n"/>
      <c r="K743" s="336" t="n"/>
    </row>
    <row r="744">
      <c r="A744" s="145" t="n"/>
      <c r="B744" s="145" t="n"/>
      <c r="C744" s="146" t="n"/>
      <c r="D744" s="146" t="n"/>
      <c r="E744" s="147" t="n"/>
      <c r="F744" s="146" t="n"/>
      <c r="G744" s="335" t="n"/>
      <c r="H744" s="335" t="n"/>
      <c r="I744" s="335" t="n"/>
      <c r="J744" s="149" t="n"/>
      <c r="K744" s="336" t="n"/>
    </row>
    <row r="745">
      <c r="A745" s="145" t="n"/>
      <c r="B745" s="145" t="n"/>
      <c r="C745" s="146" t="n"/>
      <c r="D745" s="146" t="n"/>
      <c r="E745" s="147" t="n"/>
      <c r="F745" s="146" t="n"/>
      <c r="G745" s="335" t="n"/>
      <c r="H745" s="335" t="n"/>
      <c r="I745" s="335" t="n"/>
      <c r="J745" s="149" t="n"/>
      <c r="K745" s="336" t="n"/>
    </row>
    <row r="746">
      <c r="A746" s="145" t="n"/>
      <c r="B746" s="145" t="n"/>
      <c r="C746" s="146" t="n"/>
      <c r="D746" s="146" t="n"/>
      <c r="E746" s="147" t="n"/>
      <c r="F746" s="146" t="n"/>
      <c r="G746" s="335" t="n"/>
      <c r="H746" s="335" t="n"/>
      <c r="I746" s="335" t="n"/>
      <c r="J746" s="149" t="n"/>
      <c r="K746" s="336" t="n"/>
    </row>
    <row r="747">
      <c r="A747" s="145" t="n"/>
      <c r="B747" s="145" t="n"/>
      <c r="C747" s="146" t="n"/>
      <c r="D747" s="146" t="n"/>
      <c r="E747" s="147" t="n"/>
      <c r="F747" s="146" t="n"/>
      <c r="G747" s="335" t="n"/>
      <c r="H747" s="335" t="n"/>
      <c r="I747" s="335" t="n"/>
      <c r="J747" s="149" t="n"/>
      <c r="K747" s="336" t="n"/>
    </row>
    <row r="748">
      <c r="A748" s="145" t="n"/>
      <c r="B748" s="145" t="n"/>
      <c r="C748" s="146" t="n"/>
      <c r="D748" s="146" t="n"/>
      <c r="E748" s="147" t="n"/>
      <c r="F748" s="146" t="n"/>
      <c r="G748" s="335" t="n"/>
      <c r="H748" s="335" t="n"/>
      <c r="I748" s="335" t="n"/>
      <c r="J748" s="149" t="n"/>
      <c r="K748" s="336" t="n"/>
    </row>
    <row r="749">
      <c r="A749" s="145" t="n"/>
      <c r="B749" s="145" t="n"/>
      <c r="C749" s="146" t="n"/>
      <c r="D749" s="146" t="n"/>
      <c r="E749" s="147" t="n"/>
      <c r="F749" s="146" t="n"/>
      <c r="G749" s="335" t="n"/>
      <c r="H749" s="335" t="n"/>
      <c r="I749" s="335" t="n"/>
      <c r="J749" s="149" t="n"/>
      <c r="K749" s="336" t="n"/>
    </row>
    <row r="750">
      <c r="A750" s="145" t="n"/>
      <c r="B750" s="145" t="n"/>
      <c r="C750" s="146" t="n"/>
      <c r="D750" s="146" t="n"/>
      <c r="E750" s="147" t="n"/>
      <c r="F750" s="146" t="n"/>
      <c r="G750" s="335" t="n"/>
      <c r="H750" s="335" t="n"/>
      <c r="I750" s="335" t="n"/>
      <c r="J750" s="149" t="n"/>
      <c r="K750" s="336" t="n"/>
    </row>
    <row r="751">
      <c r="A751" s="145" t="n"/>
      <c r="B751" s="145" t="n"/>
      <c r="C751" s="146" t="n"/>
      <c r="D751" s="146" t="n"/>
      <c r="E751" s="147" t="n"/>
      <c r="F751" s="146" t="n"/>
      <c r="G751" s="335" t="n"/>
      <c r="H751" s="335" t="n"/>
      <c r="I751" s="335" t="n"/>
      <c r="J751" s="149" t="n"/>
      <c r="K751" s="336" t="n"/>
    </row>
    <row r="752">
      <c r="A752" s="145" t="n"/>
      <c r="B752" s="145" t="n"/>
      <c r="C752" s="146" t="n"/>
      <c r="D752" s="146" t="n"/>
      <c r="E752" s="147" t="n"/>
      <c r="F752" s="146" t="n"/>
      <c r="G752" s="335" t="n"/>
      <c r="H752" s="335" t="n"/>
      <c r="I752" s="335" t="n"/>
      <c r="J752" s="149" t="n"/>
      <c r="K752" s="336" t="n"/>
    </row>
    <row r="753">
      <c r="A753" s="145" t="n"/>
      <c r="B753" s="145" t="n"/>
      <c r="C753" s="146" t="n"/>
      <c r="D753" s="146" t="n"/>
      <c r="E753" s="147" t="n"/>
      <c r="F753" s="146" t="n"/>
      <c r="G753" s="335" t="n"/>
      <c r="H753" s="335" t="n"/>
      <c r="I753" s="335" t="n"/>
      <c r="J753" s="149" t="n"/>
      <c r="K753" s="336" t="n"/>
    </row>
    <row r="754">
      <c r="A754" s="145" t="n"/>
      <c r="B754" s="145" t="n"/>
      <c r="C754" s="146" t="n"/>
      <c r="D754" s="146" t="n"/>
      <c r="E754" s="147" t="n"/>
      <c r="F754" s="146" t="n"/>
      <c r="G754" s="335" t="n"/>
      <c r="H754" s="335" t="n"/>
      <c r="I754" s="335" t="n"/>
      <c r="J754" s="149" t="n"/>
      <c r="K754" s="336" t="n"/>
    </row>
    <row r="755">
      <c r="A755" s="145" t="n"/>
      <c r="B755" s="145" t="n"/>
      <c r="C755" s="146" t="n"/>
      <c r="D755" s="146" t="n"/>
      <c r="E755" s="147" t="n"/>
      <c r="F755" s="146" t="n"/>
      <c r="G755" s="335" t="n"/>
      <c r="H755" s="335" t="n"/>
      <c r="I755" s="335" t="n"/>
      <c r="J755" s="149" t="n"/>
      <c r="K755" s="336" t="n"/>
    </row>
    <row r="756">
      <c r="A756" s="145" t="n"/>
      <c r="B756" s="145" t="n"/>
      <c r="C756" s="146" t="n"/>
      <c r="D756" s="146" t="n"/>
      <c r="E756" s="147" t="n"/>
      <c r="F756" s="146" t="n"/>
      <c r="G756" s="335" t="n"/>
      <c r="H756" s="335" t="n"/>
      <c r="I756" s="335" t="n"/>
      <c r="J756" s="149" t="n"/>
      <c r="K756" s="336" t="n"/>
    </row>
    <row r="757">
      <c r="A757" s="145" t="n"/>
      <c r="B757" s="145" t="n"/>
      <c r="C757" s="146" t="n"/>
      <c r="D757" s="146" t="n"/>
      <c r="E757" s="147" t="n"/>
      <c r="F757" s="146" t="n"/>
      <c r="G757" s="335" t="n"/>
      <c r="H757" s="335" t="n"/>
      <c r="I757" s="335" t="n"/>
      <c r="J757" s="149" t="n"/>
      <c r="K757" s="336" t="n"/>
    </row>
    <row r="758">
      <c r="A758" s="145" t="n"/>
      <c r="B758" s="145" t="n"/>
      <c r="C758" s="146" t="n"/>
      <c r="D758" s="146" t="n"/>
      <c r="E758" s="147" t="n"/>
      <c r="F758" s="146" t="n"/>
      <c r="G758" s="335" t="n"/>
      <c r="H758" s="335" t="n"/>
      <c r="I758" s="335" t="n"/>
      <c r="J758" s="149" t="n"/>
      <c r="K758" s="336" t="n"/>
    </row>
    <row r="759">
      <c r="A759" s="145" t="n"/>
      <c r="B759" s="145" t="n"/>
      <c r="C759" s="146" t="n"/>
      <c r="D759" s="146" t="n"/>
      <c r="E759" s="147" t="n"/>
      <c r="F759" s="146" t="n"/>
      <c r="G759" s="335" t="n"/>
      <c r="H759" s="335" t="n"/>
      <c r="I759" s="335" t="n"/>
      <c r="J759" s="149" t="n"/>
      <c r="K759" s="336" t="n"/>
    </row>
    <row r="760">
      <c r="A760" s="145" t="n"/>
      <c r="B760" s="145" t="n"/>
      <c r="C760" s="146" t="n"/>
      <c r="D760" s="146" t="n"/>
      <c r="E760" s="147" t="n"/>
      <c r="F760" s="146" t="n"/>
      <c r="G760" s="335" t="n"/>
      <c r="H760" s="335" t="n"/>
      <c r="I760" s="335" t="n"/>
      <c r="J760" s="149" t="n"/>
      <c r="K760" s="336" t="n"/>
    </row>
    <row r="761">
      <c r="A761" s="145" t="n"/>
      <c r="B761" s="145" t="n"/>
      <c r="C761" s="146" t="n"/>
      <c r="D761" s="146" t="n"/>
      <c r="E761" s="147" t="n"/>
      <c r="F761" s="146" t="n"/>
      <c r="G761" s="335" t="n"/>
      <c r="H761" s="335" t="n"/>
      <c r="I761" s="335" t="n"/>
      <c r="J761" s="149" t="n"/>
      <c r="K761" s="336" t="n"/>
    </row>
    <row r="762">
      <c r="A762" s="145" t="n"/>
      <c r="B762" s="145" t="n"/>
      <c r="C762" s="146" t="n"/>
      <c r="D762" s="146" t="n"/>
      <c r="E762" s="147" t="n"/>
      <c r="F762" s="146" t="n"/>
      <c r="G762" s="335" t="n"/>
      <c r="H762" s="335" t="n"/>
      <c r="I762" s="335" t="n"/>
      <c r="J762" s="149" t="n"/>
      <c r="K762" s="336" t="n"/>
    </row>
    <row r="763">
      <c r="A763" s="145" t="n"/>
      <c r="B763" s="145" t="n"/>
      <c r="C763" s="146" t="n"/>
      <c r="D763" s="146" t="n"/>
      <c r="E763" s="147" t="n"/>
      <c r="F763" s="146" t="n"/>
      <c r="G763" s="335" t="n"/>
      <c r="H763" s="335" t="n"/>
      <c r="I763" s="335" t="n"/>
      <c r="J763" s="149" t="n"/>
      <c r="K763" s="336" t="n"/>
    </row>
    <row r="764">
      <c r="A764" s="145" t="n"/>
      <c r="B764" s="145" t="n"/>
      <c r="C764" s="146" t="n"/>
      <c r="D764" s="146" t="n"/>
      <c r="E764" s="147" t="n"/>
      <c r="F764" s="146" t="n"/>
      <c r="G764" s="335" t="n"/>
      <c r="H764" s="335" t="n"/>
      <c r="I764" s="335" t="n"/>
      <c r="J764" s="149" t="n"/>
      <c r="K764" s="336" t="n"/>
    </row>
    <row r="765">
      <c r="A765" s="145" t="n"/>
      <c r="B765" s="145" t="n"/>
      <c r="C765" s="146" t="n"/>
      <c r="D765" s="146" t="n"/>
      <c r="E765" s="147" t="n"/>
      <c r="F765" s="146" t="n"/>
      <c r="G765" s="335" t="n"/>
      <c r="H765" s="335" t="n"/>
      <c r="I765" s="335" t="n"/>
      <c r="J765" s="149" t="n"/>
      <c r="K765" s="336" t="n"/>
    </row>
    <row r="766">
      <c r="A766" s="145" t="n"/>
      <c r="B766" s="145" t="n"/>
      <c r="C766" s="146" t="n"/>
      <c r="D766" s="146" t="n"/>
      <c r="E766" s="147" t="n"/>
      <c r="F766" s="146" t="n"/>
      <c r="G766" s="335" t="n"/>
      <c r="H766" s="335" t="n"/>
      <c r="I766" s="335" t="n"/>
      <c r="J766" s="149" t="n"/>
      <c r="K766" s="336" t="n"/>
    </row>
    <row r="767">
      <c r="A767" s="145" t="n"/>
      <c r="B767" s="145" t="n"/>
      <c r="C767" s="146" t="n"/>
      <c r="D767" s="146" t="n"/>
      <c r="E767" s="147" t="n"/>
      <c r="F767" s="146" t="n"/>
      <c r="G767" s="335" t="n"/>
      <c r="H767" s="335" t="n"/>
      <c r="I767" s="335" t="n"/>
      <c r="J767" s="149" t="n"/>
      <c r="K767" s="336" t="n"/>
    </row>
    <row r="768">
      <c r="A768" s="145" t="n"/>
      <c r="B768" s="145" t="n"/>
      <c r="C768" s="146" t="n"/>
      <c r="D768" s="146" t="n"/>
      <c r="E768" s="147" t="n"/>
      <c r="F768" s="146" t="n"/>
      <c r="G768" s="335" t="n"/>
      <c r="H768" s="335" t="n"/>
      <c r="I768" s="335" t="n"/>
      <c r="J768" s="149" t="n"/>
      <c r="K768" s="336" t="n"/>
    </row>
    <row r="769">
      <c r="A769" s="145" t="n"/>
      <c r="B769" s="145" t="n"/>
      <c r="C769" s="146" t="n"/>
      <c r="D769" s="146" t="n"/>
      <c r="E769" s="147" t="n"/>
      <c r="F769" s="146" t="n"/>
      <c r="G769" s="335" t="n"/>
      <c r="H769" s="335" t="n"/>
      <c r="I769" s="335" t="n"/>
      <c r="J769" s="149" t="n"/>
      <c r="K769" s="336" t="n"/>
    </row>
    <row r="770">
      <c r="A770" s="145" t="n"/>
      <c r="B770" s="145" t="n"/>
      <c r="C770" s="146" t="n"/>
      <c r="D770" s="146" t="n"/>
      <c r="E770" s="147" t="n"/>
      <c r="F770" s="146" t="n"/>
      <c r="G770" s="335" t="n"/>
      <c r="H770" s="335" t="n"/>
      <c r="I770" s="335" t="n"/>
      <c r="J770" s="149" t="n"/>
      <c r="K770" s="336" t="n"/>
    </row>
    <row r="771">
      <c r="A771" s="145" t="n"/>
      <c r="B771" s="145" t="n"/>
      <c r="C771" s="146" t="n"/>
      <c r="D771" s="146" t="n"/>
      <c r="E771" s="147" t="n"/>
      <c r="F771" s="146" t="n"/>
      <c r="G771" s="335" t="n"/>
      <c r="H771" s="335" t="n"/>
      <c r="I771" s="335" t="n"/>
      <c r="J771" s="149" t="n"/>
      <c r="K771" s="336" t="n"/>
    </row>
    <row r="772">
      <c r="A772" s="145" t="n"/>
      <c r="B772" s="145" t="n"/>
      <c r="C772" s="146" t="n"/>
      <c r="D772" s="146" t="n"/>
      <c r="E772" s="147" t="n"/>
      <c r="F772" s="146" t="n"/>
      <c r="G772" s="335" t="n"/>
      <c r="H772" s="335" t="n"/>
      <c r="I772" s="335" t="n"/>
      <c r="J772" s="149" t="n"/>
      <c r="K772" s="336" t="n"/>
    </row>
    <row r="773">
      <c r="A773" s="145" t="n"/>
      <c r="B773" s="145" t="n"/>
      <c r="C773" s="146" t="n"/>
      <c r="D773" s="146" t="n"/>
      <c r="E773" s="147" t="n"/>
      <c r="F773" s="146" t="n"/>
      <c r="G773" s="335" t="n"/>
      <c r="H773" s="335" t="n"/>
      <c r="I773" s="335" t="n"/>
      <c r="J773" s="149" t="n"/>
      <c r="K773" s="336" t="n"/>
    </row>
    <row r="774">
      <c r="A774" s="145" t="n"/>
      <c r="B774" s="145" t="n"/>
      <c r="C774" s="146" t="n"/>
      <c r="D774" s="146" t="n"/>
      <c r="E774" s="147" t="n"/>
      <c r="F774" s="146" t="n"/>
      <c r="G774" s="335" t="n"/>
      <c r="H774" s="335" t="n"/>
      <c r="I774" s="335" t="n"/>
      <c r="J774" s="149" t="n"/>
      <c r="K774" s="336" t="n"/>
    </row>
    <row r="775">
      <c r="A775" s="145" t="n"/>
      <c r="B775" s="145" t="n"/>
      <c r="C775" s="146" t="n"/>
      <c r="D775" s="146" t="n"/>
      <c r="E775" s="147" t="n"/>
      <c r="F775" s="146" t="n"/>
      <c r="G775" s="335" t="n"/>
      <c r="H775" s="335" t="n"/>
      <c r="I775" s="335" t="n"/>
      <c r="J775" s="149" t="n"/>
      <c r="K775" s="336" t="n"/>
    </row>
    <row r="776">
      <c r="A776" s="145" t="n"/>
      <c r="B776" s="145" t="n"/>
      <c r="C776" s="146" t="n"/>
      <c r="D776" s="146" t="n"/>
      <c r="E776" s="147" t="n"/>
      <c r="F776" s="146" t="n"/>
      <c r="G776" s="335" t="n"/>
      <c r="H776" s="335" t="n"/>
      <c r="I776" s="335" t="n"/>
      <c r="J776" s="149" t="n"/>
      <c r="K776" s="336" t="n"/>
    </row>
    <row r="777">
      <c r="A777" s="145" t="n"/>
      <c r="B777" s="145" t="n"/>
      <c r="C777" s="146" t="n"/>
      <c r="D777" s="146" t="n"/>
      <c r="E777" s="147" t="n"/>
      <c r="F777" s="146" t="n"/>
      <c r="G777" s="335" t="n"/>
      <c r="H777" s="335" t="n"/>
      <c r="I777" s="335" t="n"/>
      <c r="J777" s="149" t="n"/>
      <c r="K777" s="336" t="n"/>
    </row>
    <row r="778">
      <c r="A778" s="145" t="n"/>
      <c r="B778" s="145" t="n"/>
      <c r="C778" s="146" t="n"/>
      <c r="D778" s="146" t="n"/>
      <c r="E778" s="147" t="n"/>
      <c r="F778" s="146" t="n"/>
      <c r="G778" s="335" t="n"/>
      <c r="H778" s="335" t="n"/>
      <c r="I778" s="335" t="n"/>
      <c r="J778" s="149" t="n"/>
      <c r="K778" s="336" t="n"/>
    </row>
    <row r="779">
      <c r="A779" s="145" t="n"/>
      <c r="B779" s="145" t="n"/>
      <c r="C779" s="146" t="n"/>
      <c r="D779" s="146" t="n"/>
      <c r="E779" s="147" t="n"/>
      <c r="F779" s="146" t="n"/>
      <c r="G779" s="335" t="n"/>
      <c r="H779" s="335" t="n"/>
      <c r="I779" s="335" t="n"/>
      <c r="J779" s="149" t="n"/>
      <c r="K779" s="336" t="n"/>
    </row>
    <row r="780">
      <c r="A780" s="145" t="n"/>
      <c r="B780" s="145" t="n"/>
      <c r="C780" s="146" t="n"/>
      <c r="D780" s="146" t="n"/>
      <c r="E780" s="147" t="n"/>
      <c r="F780" s="146" t="n"/>
      <c r="G780" s="335" t="n"/>
      <c r="H780" s="335" t="n"/>
      <c r="I780" s="335" t="n"/>
      <c r="J780" s="149" t="n"/>
      <c r="K780" s="336" t="n"/>
    </row>
    <row r="781">
      <c r="A781" s="145" t="n"/>
      <c r="B781" s="145" t="n"/>
      <c r="C781" s="146" t="n"/>
      <c r="D781" s="146" t="n"/>
      <c r="E781" s="147" t="n"/>
      <c r="F781" s="146" t="n"/>
      <c r="G781" s="335" t="n"/>
      <c r="H781" s="335" t="n"/>
      <c r="I781" s="335" t="n"/>
      <c r="J781" s="149" t="n"/>
      <c r="K781" s="336" t="n"/>
    </row>
    <row r="782">
      <c r="A782" s="145" t="n"/>
      <c r="B782" s="145" t="n"/>
      <c r="C782" s="146" t="n"/>
      <c r="D782" s="146" t="n"/>
      <c r="E782" s="147" t="n"/>
      <c r="F782" s="146" t="n"/>
      <c r="G782" s="335" t="n"/>
      <c r="H782" s="335" t="n"/>
      <c r="I782" s="335" t="n"/>
      <c r="J782" s="149" t="n"/>
      <c r="K782" s="336" t="n"/>
    </row>
    <row r="783">
      <c r="A783" s="145" t="n"/>
      <c r="B783" s="145" t="n"/>
      <c r="C783" s="146" t="n"/>
      <c r="D783" s="146" t="n"/>
      <c r="E783" s="147" t="n"/>
      <c r="F783" s="146" t="n"/>
      <c r="G783" s="335" t="n"/>
      <c r="H783" s="335" t="n"/>
      <c r="I783" s="335" t="n"/>
      <c r="J783" s="149" t="n"/>
      <c r="K783" s="336" t="n"/>
    </row>
    <row r="784">
      <c r="A784" s="145" t="n"/>
      <c r="B784" s="145" t="n"/>
      <c r="C784" s="146" t="n"/>
      <c r="D784" s="146" t="n"/>
      <c r="E784" s="147" t="n"/>
      <c r="F784" s="146" t="n"/>
      <c r="G784" s="335" t="n"/>
      <c r="H784" s="335" t="n"/>
      <c r="I784" s="335" t="n"/>
      <c r="J784" s="149" t="n"/>
      <c r="K784" s="336" t="n"/>
    </row>
    <row r="785">
      <c r="A785" s="145" t="n"/>
      <c r="B785" s="145" t="n"/>
      <c r="C785" s="146" t="n"/>
      <c r="D785" s="146" t="n"/>
      <c r="E785" s="147" t="n"/>
      <c r="F785" s="146" t="n"/>
      <c r="G785" s="335" t="n"/>
      <c r="H785" s="335" t="n"/>
      <c r="I785" s="335" t="n"/>
      <c r="J785" s="149" t="n"/>
      <c r="K785" s="336" t="n"/>
    </row>
    <row r="786">
      <c r="A786" s="145" t="n"/>
      <c r="B786" s="145" t="n"/>
      <c r="C786" s="146" t="n"/>
      <c r="D786" s="146" t="n"/>
      <c r="E786" s="147" t="n"/>
      <c r="F786" s="146" t="n"/>
      <c r="G786" s="335" t="n"/>
      <c r="H786" s="335" t="n"/>
      <c r="I786" s="335" t="n"/>
      <c r="J786" s="149" t="n"/>
      <c r="K786" s="336" t="n"/>
    </row>
    <row r="787">
      <c r="A787" s="145" t="n"/>
      <c r="B787" s="145" t="n"/>
      <c r="C787" s="146" t="n"/>
      <c r="D787" s="146" t="n"/>
      <c r="E787" s="147" t="n"/>
      <c r="F787" s="146" t="n"/>
      <c r="G787" s="335" t="n"/>
      <c r="H787" s="335" t="n"/>
      <c r="I787" s="335" t="n"/>
      <c r="J787" s="149" t="n"/>
      <c r="K787" s="336" t="n"/>
    </row>
    <row r="788">
      <c r="A788" s="145" t="n"/>
      <c r="B788" s="145" t="n"/>
      <c r="C788" s="146" t="n"/>
      <c r="D788" s="146" t="n"/>
      <c r="E788" s="147" t="n"/>
      <c r="F788" s="146" t="n"/>
      <c r="G788" s="335" t="n"/>
      <c r="H788" s="335" t="n"/>
      <c r="I788" s="335" t="n"/>
      <c r="J788" s="149" t="n"/>
      <c r="K788" s="336" t="n"/>
    </row>
    <row r="789">
      <c r="A789" s="145" t="n"/>
      <c r="B789" s="145" t="n"/>
      <c r="C789" s="146" t="n"/>
      <c r="D789" s="146" t="n"/>
      <c r="E789" s="147" t="n"/>
      <c r="F789" s="146" t="n"/>
      <c r="G789" s="335" t="n"/>
      <c r="H789" s="335" t="n"/>
      <c r="I789" s="335" t="n"/>
      <c r="J789" s="149" t="n"/>
      <c r="K789" s="336" t="n"/>
    </row>
    <row r="790">
      <c r="A790" s="145" t="n"/>
      <c r="B790" s="145" t="n"/>
      <c r="C790" s="146" t="n"/>
      <c r="D790" s="146" t="n"/>
      <c r="E790" s="147" t="n"/>
      <c r="F790" s="146" t="n"/>
      <c r="G790" s="335" t="n"/>
      <c r="H790" s="335" t="n"/>
      <c r="I790" s="335" t="n"/>
      <c r="J790" s="149" t="n"/>
      <c r="K790" s="336" t="n"/>
    </row>
    <row r="791">
      <c r="A791" s="145" t="n"/>
      <c r="B791" s="145" t="n"/>
      <c r="C791" s="146" t="n"/>
      <c r="D791" s="146" t="n"/>
      <c r="E791" s="147" t="n"/>
      <c r="F791" s="146" t="n"/>
      <c r="G791" s="335" t="n"/>
      <c r="H791" s="335" t="n"/>
      <c r="I791" s="335" t="n"/>
      <c r="J791" s="149" t="n"/>
      <c r="K791" s="336" t="n"/>
    </row>
    <row r="792">
      <c r="A792" s="145" t="n"/>
      <c r="B792" s="145" t="n"/>
      <c r="C792" s="146" t="n"/>
      <c r="D792" s="146" t="n"/>
      <c r="E792" s="147" t="n"/>
      <c r="F792" s="146" t="n"/>
      <c r="G792" s="335" t="n"/>
      <c r="H792" s="335" t="n"/>
      <c r="I792" s="335" t="n"/>
      <c r="J792" s="149" t="n"/>
      <c r="K792" s="336" t="n"/>
    </row>
    <row r="793">
      <c r="A793" s="145" t="n"/>
      <c r="B793" s="145" t="n"/>
      <c r="C793" s="146" t="n"/>
      <c r="D793" s="146" t="n"/>
      <c r="E793" s="147" t="n"/>
      <c r="F793" s="146" t="n"/>
      <c r="G793" s="335" t="n"/>
      <c r="H793" s="335" t="n"/>
      <c r="I793" s="335" t="n"/>
      <c r="J793" s="149" t="n"/>
      <c r="K793" s="336" t="n"/>
    </row>
    <row r="794">
      <c r="A794" s="145" t="n"/>
      <c r="B794" s="145" t="n"/>
      <c r="C794" s="146" t="n"/>
      <c r="D794" s="146" t="n"/>
      <c r="E794" s="147" t="n"/>
      <c r="F794" s="146" t="n"/>
      <c r="G794" s="335" t="n"/>
      <c r="H794" s="335" t="n"/>
      <c r="I794" s="335" t="n"/>
      <c r="J794" s="149" t="n"/>
      <c r="K794" s="336" t="n"/>
    </row>
    <row r="795">
      <c r="A795" s="145" t="n"/>
      <c r="B795" s="145" t="n"/>
      <c r="C795" s="146" t="n"/>
      <c r="D795" s="146" t="n"/>
      <c r="E795" s="147" t="n"/>
      <c r="F795" s="146" t="n"/>
      <c r="G795" s="335" t="n"/>
      <c r="H795" s="335" t="n"/>
      <c r="I795" s="335" t="n"/>
      <c r="J795" s="149" t="n"/>
      <c r="K795" s="336" t="n"/>
    </row>
    <row r="796">
      <c r="A796" s="145" t="n"/>
      <c r="B796" s="145" t="n"/>
      <c r="C796" s="146" t="n"/>
      <c r="D796" s="146" t="n"/>
      <c r="E796" s="147" t="n"/>
      <c r="F796" s="146" t="n"/>
      <c r="G796" s="335" t="n"/>
      <c r="H796" s="335" t="n"/>
      <c r="I796" s="335" t="n"/>
      <c r="J796" s="149" t="n"/>
      <c r="K796" s="336" t="n"/>
    </row>
    <row r="797">
      <c r="A797" s="145" t="n"/>
      <c r="B797" s="145" t="n"/>
      <c r="C797" s="146" t="n"/>
      <c r="D797" s="146" t="n"/>
      <c r="E797" s="147" t="n"/>
      <c r="F797" s="146" t="n"/>
      <c r="G797" s="335" t="n"/>
      <c r="H797" s="335" t="n"/>
      <c r="I797" s="335" t="n"/>
      <c r="J797" s="149" t="n"/>
      <c r="K797" s="336" t="n"/>
    </row>
    <row r="798">
      <c r="A798" s="145" t="n"/>
      <c r="B798" s="145" t="n"/>
      <c r="C798" s="146" t="n"/>
      <c r="D798" s="146" t="n"/>
      <c r="E798" s="147" t="n"/>
      <c r="F798" s="146" t="n"/>
      <c r="G798" s="335" t="n"/>
      <c r="H798" s="335" t="n"/>
      <c r="I798" s="335" t="n"/>
      <c r="J798" s="149" t="n"/>
      <c r="K798" s="336" t="n"/>
    </row>
    <row r="799">
      <c r="A799" s="145" t="n"/>
      <c r="B799" s="145" t="n"/>
      <c r="C799" s="146" t="n"/>
      <c r="D799" s="146" t="n"/>
      <c r="E799" s="147" t="n"/>
      <c r="F799" s="146" t="n"/>
      <c r="G799" s="335" t="n"/>
      <c r="H799" s="335" t="n"/>
      <c r="I799" s="335" t="n"/>
      <c r="J799" s="149" t="n"/>
      <c r="K799" s="336" t="n"/>
    </row>
    <row r="800">
      <c r="A800" s="145" t="n"/>
      <c r="B800" s="145" t="n"/>
      <c r="C800" s="146" t="n"/>
      <c r="D800" s="146" t="n"/>
      <c r="E800" s="147" t="n"/>
      <c r="F800" s="146" t="n"/>
      <c r="G800" s="335" t="n"/>
      <c r="H800" s="335" t="n"/>
      <c r="I800" s="335" t="n"/>
      <c r="J800" s="149" t="n"/>
      <c r="K800" s="336" t="n"/>
    </row>
    <row r="801">
      <c r="A801" s="145" t="n"/>
      <c r="B801" s="145" t="n"/>
      <c r="C801" s="146" t="n"/>
      <c r="D801" s="146" t="n"/>
      <c r="E801" s="147" t="n"/>
      <c r="F801" s="146" t="n"/>
      <c r="G801" s="335" t="n"/>
      <c r="H801" s="335" t="n"/>
      <c r="I801" s="335" t="n"/>
      <c r="J801" s="149" t="n"/>
      <c r="K801" s="336" t="n"/>
    </row>
    <row r="802">
      <c r="A802" s="145" t="n"/>
      <c r="B802" s="145" t="n"/>
      <c r="C802" s="146" t="n"/>
      <c r="D802" s="146" t="n"/>
      <c r="E802" s="147" t="n"/>
      <c r="F802" s="146" t="n"/>
      <c r="G802" s="335" t="n"/>
      <c r="H802" s="335" t="n"/>
      <c r="I802" s="335" t="n"/>
      <c r="J802" s="149" t="n"/>
      <c r="K802" s="336" t="n"/>
    </row>
    <row r="803">
      <c r="A803" s="145" t="n"/>
      <c r="B803" s="145" t="n"/>
      <c r="C803" s="146" t="n"/>
      <c r="D803" s="146" t="n"/>
      <c r="E803" s="147" t="n"/>
      <c r="F803" s="146" t="n"/>
      <c r="G803" s="335" t="n"/>
      <c r="H803" s="335" t="n"/>
      <c r="I803" s="335" t="n"/>
      <c r="J803" s="149" t="n"/>
      <c r="K803" s="336" t="n"/>
    </row>
    <row r="804">
      <c r="A804" s="145" t="n"/>
      <c r="B804" s="145" t="n"/>
      <c r="C804" s="146" t="n"/>
      <c r="D804" s="146" t="n"/>
      <c r="E804" s="147" t="n"/>
      <c r="F804" s="146" t="n"/>
      <c r="G804" s="335" t="n"/>
      <c r="H804" s="335" t="n"/>
      <c r="I804" s="335" t="n"/>
      <c r="J804" s="149" t="n"/>
      <c r="K804" s="336" t="n"/>
    </row>
    <row r="805">
      <c r="A805" s="145" t="n"/>
      <c r="B805" s="145" t="n"/>
      <c r="C805" s="146" t="n"/>
      <c r="D805" s="146" t="n"/>
      <c r="E805" s="147" t="n"/>
      <c r="F805" s="146" t="n"/>
      <c r="G805" s="335" t="n"/>
      <c r="H805" s="335" t="n"/>
      <c r="I805" s="335" t="n"/>
      <c r="J805" s="149" t="n"/>
      <c r="K805" s="336" t="n"/>
    </row>
    <row r="806">
      <c r="A806" s="145" t="n"/>
      <c r="B806" s="145" t="n"/>
      <c r="C806" s="146" t="n"/>
      <c r="D806" s="146" t="n"/>
      <c r="E806" s="147" t="n"/>
      <c r="F806" s="146" t="n"/>
      <c r="G806" s="335" t="n"/>
      <c r="H806" s="335" t="n"/>
      <c r="I806" s="335" t="n"/>
      <c r="J806" s="149" t="n"/>
      <c r="K806" s="336" t="n"/>
    </row>
    <row r="807">
      <c r="A807" s="145" t="n"/>
      <c r="B807" s="145" t="n"/>
      <c r="C807" s="146" t="n"/>
      <c r="D807" s="146" t="n"/>
      <c r="E807" s="147" t="n"/>
      <c r="F807" s="146" t="n"/>
      <c r="G807" s="335" t="n"/>
      <c r="H807" s="335" t="n"/>
      <c r="I807" s="335" t="n"/>
      <c r="J807" s="149" t="n"/>
      <c r="K807" s="336" t="n"/>
    </row>
    <row r="808">
      <c r="A808" s="145" t="n"/>
      <c r="B808" s="145" t="n"/>
      <c r="C808" s="146" t="n"/>
      <c r="D808" s="146" t="n"/>
      <c r="E808" s="147" t="n"/>
      <c r="F808" s="146" t="n"/>
      <c r="G808" s="335" t="n"/>
      <c r="H808" s="335" t="n"/>
      <c r="I808" s="335" t="n"/>
      <c r="J808" s="149" t="n"/>
      <c r="K808" s="336" t="n"/>
    </row>
    <row r="809">
      <c r="A809" s="145" t="n"/>
      <c r="B809" s="145" t="n"/>
      <c r="C809" s="146" t="n"/>
      <c r="D809" s="146" t="n"/>
      <c r="E809" s="147" t="n"/>
      <c r="F809" s="146" t="n"/>
      <c r="G809" s="335" t="n"/>
      <c r="H809" s="335" t="n"/>
      <c r="I809" s="335" t="n"/>
      <c r="J809" s="149" t="n"/>
      <c r="K809" s="336" t="n"/>
    </row>
    <row r="810">
      <c r="A810" s="145" t="n"/>
      <c r="B810" s="145" t="n"/>
      <c r="C810" s="146" t="n"/>
      <c r="D810" s="146" t="n"/>
      <c r="E810" s="147" t="n"/>
      <c r="F810" s="146" t="n"/>
      <c r="G810" s="335" t="n"/>
      <c r="H810" s="335" t="n"/>
      <c r="I810" s="335" t="n"/>
      <c r="J810" s="149" t="n"/>
      <c r="K810" s="336" t="n"/>
    </row>
    <row r="811">
      <c r="A811" s="145" t="n"/>
      <c r="B811" s="145" t="n"/>
      <c r="C811" s="146" t="n"/>
      <c r="D811" s="146" t="n"/>
      <c r="E811" s="147" t="n"/>
      <c r="F811" s="146" t="n"/>
      <c r="G811" s="335" t="n"/>
      <c r="H811" s="335" t="n"/>
      <c r="I811" s="335" t="n"/>
      <c r="J811" s="149" t="n"/>
      <c r="K811" s="336" t="n"/>
    </row>
    <row r="812">
      <c r="A812" s="145" t="n"/>
      <c r="B812" s="145" t="n"/>
      <c r="C812" s="146" t="n"/>
      <c r="D812" s="146" t="n"/>
      <c r="E812" s="147" t="n"/>
      <c r="F812" s="146" t="n"/>
      <c r="G812" s="335" t="n"/>
      <c r="H812" s="335" t="n"/>
      <c r="I812" s="335" t="n"/>
      <c r="J812" s="149" t="n"/>
      <c r="K812" s="336" t="n"/>
    </row>
    <row r="813">
      <c r="A813" s="145" t="n"/>
      <c r="B813" s="145" t="n"/>
      <c r="C813" s="146" t="n"/>
      <c r="D813" s="146" t="n"/>
      <c r="E813" s="147" t="n"/>
      <c r="F813" s="146" t="n"/>
      <c r="G813" s="335" t="n"/>
      <c r="H813" s="335" t="n"/>
      <c r="I813" s="335" t="n"/>
      <c r="J813" s="149" t="n"/>
      <c r="K813" s="336" t="n"/>
    </row>
    <row r="814">
      <c r="A814" s="145" t="n"/>
      <c r="B814" s="145" t="n"/>
      <c r="C814" s="146" t="n"/>
      <c r="D814" s="146" t="n"/>
      <c r="E814" s="147" t="n"/>
      <c r="F814" s="146" t="n"/>
      <c r="G814" s="335" t="n"/>
      <c r="H814" s="335" t="n"/>
      <c r="I814" s="335" t="n"/>
      <c r="J814" s="149" t="n"/>
      <c r="K814" s="336" t="n"/>
    </row>
    <row r="815">
      <c r="A815" s="145" t="n"/>
      <c r="B815" s="145" t="n"/>
      <c r="C815" s="146" t="n"/>
      <c r="D815" s="146" t="n"/>
      <c r="E815" s="147" t="n"/>
      <c r="F815" s="146" t="n"/>
      <c r="G815" s="335" t="n"/>
      <c r="H815" s="335" t="n"/>
      <c r="I815" s="335" t="n"/>
      <c r="J815" s="149" t="n"/>
      <c r="K815" s="336" t="n"/>
    </row>
    <row r="816">
      <c r="A816" s="145" t="n"/>
      <c r="B816" s="145" t="n"/>
      <c r="C816" s="146" t="n"/>
      <c r="D816" s="146" t="n"/>
      <c r="E816" s="147" t="n"/>
      <c r="F816" s="146" t="n"/>
      <c r="G816" s="335" t="n"/>
      <c r="H816" s="335" t="n"/>
      <c r="I816" s="335" t="n"/>
      <c r="J816" s="149" t="n"/>
      <c r="K816" s="336" t="n"/>
    </row>
    <row r="817">
      <c r="A817" s="145" t="n"/>
      <c r="B817" s="145" t="n"/>
      <c r="C817" s="146" t="n"/>
      <c r="D817" s="146" t="n"/>
      <c r="E817" s="147" t="n"/>
      <c r="F817" s="146" t="n"/>
      <c r="G817" s="335" t="n"/>
      <c r="H817" s="335" t="n"/>
      <c r="I817" s="335" t="n"/>
      <c r="J817" s="149" t="n"/>
      <c r="K817" s="336" t="n"/>
    </row>
    <row r="818">
      <c r="A818" s="145" t="n"/>
      <c r="B818" s="145" t="n"/>
      <c r="C818" s="146" t="n"/>
      <c r="D818" s="146" t="n"/>
      <c r="E818" s="147" t="n"/>
      <c r="F818" s="146" t="n"/>
      <c r="G818" s="335" t="n"/>
      <c r="H818" s="335" t="n"/>
      <c r="I818" s="335" t="n"/>
      <c r="J818" s="149" t="n"/>
      <c r="K818" s="336" t="n"/>
    </row>
    <row r="819">
      <c r="A819" s="145" t="n"/>
      <c r="B819" s="145" t="n"/>
      <c r="C819" s="146" t="n"/>
      <c r="D819" s="146" t="n"/>
      <c r="E819" s="147" t="n"/>
      <c r="F819" s="146" t="n"/>
      <c r="G819" s="335" t="n"/>
      <c r="H819" s="335" t="n"/>
      <c r="I819" s="335" t="n"/>
      <c r="J819" s="149" t="n"/>
      <c r="K819" s="336" t="n"/>
    </row>
    <row r="820">
      <c r="A820" s="145" t="n"/>
      <c r="B820" s="145" t="n"/>
      <c r="C820" s="146" t="n"/>
      <c r="D820" s="146" t="n"/>
      <c r="E820" s="147" t="n"/>
      <c r="F820" s="146" t="n"/>
      <c r="G820" s="335" t="n"/>
      <c r="H820" s="335" t="n"/>
      <c r="I820" s="335" t="n"/>
      <c r="J820" s="149" t="n"/>
      <c r="K820" s="336" t="n"/>
    </row>
    <row r="821">
      <c r="A821" s="145" t="n"/>
      <c r="B821" s="145" t="n"/>
      <c r="C821" s="146" t="n"/>
      <c r="D821" s="146" t="n"/>
      <c r="E821" s="147" t="n"/>
      <c r="F821" s="146" t="n"/>
      <c r="G821" s="335" t="n"/>
      <c r="H821" s="335" t="n"/>
      <c r="I821" s="335" t="n"/>
      <c r="J821" s="149" t="n"/>
      <c r="K821" s="336" t="n"/>
    </row>
    <row r="822">
      <c r="A822" s="145" t="n"/>
      <c r="B822" s="145" t="n"/>
      <c r="C822" s="146" t="n"/>
      <c r="D822" s="146" t="n"/>
      <c r="E822" s="147" t="n"/>
      <c r="F822" s="146" t="n"/>
      <c r="G822" s="335" t="n"/>
      <c r="H822" s="335" t="n"/>
      <c r="I822" s="335" t="n"/>
      <c r="J822" s="149" t="n"/>
      <c r="K822" s="336" t="n"/>
    </row>
    <row r="823">
      <c r="A823" s="145" t="n"/>
      <c r="B823" s="145" t="n"/>
      <c r="C823" s="146" t="n"/>
      <c r="D823" s="146" t="n"/>
      <c r="E823" s="147" t="n"/>
      <c r="F823" s="146" t="n"/>
      <c r="G823" s="335" t="n"/>
      <c r="H823" s="335" t="n"/>
      <c r="I823" s="335" t="n"/>
      <c r="J823" s="149" t="n"/>
      <c r="K823" s="336" t="n"/>
    </row>
    <row r="824">
      <c r="A824" s="145" t="n"/>
      <c r="B824" s="145" t="n"/>
      <c r="C824" s="146" t="n"/>
      <c r="D824" s="146" t="n"/>
      <c r="E824" s="147" t="n"/>
      <c r="F824" s="146" t="n"/>
      <c r="G824" s="335" t="n"/>
      <c r="H824" s="335" t="n"/>
      <c r="I824" s="335" t="n"/>
      <c r="J824" s="149" t="n"/>
      <c r="K824" s="336" t="n"/>
    </row>
    <row r="825">
      <c r="A825" s="145" t="n"/>
      <c r="B825" s="145" t="n"/>
      <c r="C825" s="146" t="n"/>
      <c r="D825" s="146" t="n"/>
      <c r="E825" s="147" t="n"/>
      <c r="F825" s="146" t="n"/>
      <c r="G825" s="335" t="n"/>
      <c r="H825" s="335" t="n"/>
      <c r="I825" s="335" t="n"/>
      <c r="J825" s="149" t="n"/>
      <c r="K825" s="336" t="n"/>
    </row>
    <row r="826">
      <c r="A826" s="145" t="n"/>
      <c r="B826" s="145" t="n"/>
      <c r="C826" s="146" t="n"/>
      <c r="D826" s="146" t="n"/>
      <c r="E826" s="147" t="n"/>
      <c r="F826" s="146" t="n"/>
      <c r="G826" s="335" t="n"/>
      <c r="H826" s="335" t="n"/>
      <c r="I826" s="335" t="n"/>
      <c r="J826" s="149" t="n"/>
      <c r="K826" s="336" t="n"/>
    </row>
    <row r="827">
      <c r="A827" s="145" t="n"/>
      <c r="B827" s="145" t="n"/>
      <c r="C827" s="146" t="n"/>
      <c r="D827" s="146" t="n"/>
      <c r="E827" s="147" t="n"/>
      <c r="F827" s="146" t="n"/>
      <c r="G827" s="335" t="n"/>
      <c r="H827" s="335" t="n"/>
      <c r="I827" s="335" t="n"/>
      <c r="J827" s="149" t="n"/>
      <c r="K827" s="336" t="n"/>
    </row>
    <row r="828">
      <c r="A828" s="145" t="n"/>
      <c r="B828" s="145" t="n"/>
      <c r="C828" s="146" t="n"/>
      <c r="D828" s="146" t="n"/>
      <c r="E828" s="147" t="n"/>
      <c r="F828" s="146" t="n"/>
      <c r="G828" s="335" t="n"/>
      <c r="H828" s="335" t="n"/>
      <c r="I828" s="335" t="n"/>
      <c r="J828" s="149" t="n"/>
      <c r="K828" s="336" t="n"/>
    </row>
    <row r="829">
      <c r="A829" s="145" t="n"/>
      <c r="B829" s="145" t="n"/>
      <c r="C829" s="146" t="n"/>
      <c r="D829" s="146" t="n"/>
      <c r="E829" s="147" t="n"/>
      <c r="F829" s="146" t="n"/>
      <c r="G829" s="335" t="n"/>
      <c r="H829" s="335" t="n"/>
      <c r="I829" s="335" t="n"/>
      <c r="J829" s="149" t="n"/>
      <c r="K829" s="336" t="n"/>
    </row>
    <row r="830">
      <c r="A830" s="145" t="n"/>
      <c r="B830" s="145" t="n"/>
      <c r="C830" s="146" t="n"/>
      <c r="D830" s="146" t="n"/>
      <c r="E830" s="147" t="n"/>
      <c r="F830" s="146" t="n"/>
      <c r="G830" s="335" t="n"/>
      <c r="H830" s="335" t="n"/>
      <c r="I830" s="335" t="n"/>
      <c r="J830" s="149" t="n"/>
      <c r="K830" s="336" t="n"/>
    </row>
    <row r="831">
      <c r="A831" s="145" t="n"/>
      <c r="B831" s="145" t="n"/>
      <c r="C831" s="146" t="n"/>
      <c r="D831" s="146" t="n"/>
      <c r="E831" s="147" t="n"/>
      <c r="F831" s="146" t="n"/>
      <c r="G831" s="335" t="n"/>
      <c r="H831" s="335" t="n"/>
      <c r="I831" s="335" t="n"/>
      <c r="J831" s="149" t="n"/>
      <c r="K831" s="336" t="n"/>
    </row>
    <row r="832">
      <c r="A832" s="145" t="n"/>
      <c r="B832" s="145" t="n"/>
      <c r="C832" s="146" t="n"/>
      <c r="D832" s="146" t="n"/>
      <c r="E832" s="147" t="n"/>
      <c r="F832" s="146" t="n"/>
      <c r="G832" s="335" t="n"/>
      <c r="H832" s="335" t="n"/>
      <c r="I832" s="335" t="n"/>
      <c r="J832" s="149" t="n"/>
      <c r="K832" s="336" t="n"/>
    </row>
    <row r="833">
      <c r="A833" s="145" t="n"/>
      <c r="B833" s="145" t="n"/>
      <c r="C833" s="146" t="n"/>
      <c r="D833" s="146" t="n"/>
      <c r="E833" s="147" t="n"/>
      <c r="F833" s="146" t="n"/>
      <c r="G833" s="335" t="n"/>
      <c r="H833" s="335" t="n"/>
      <c r="I833" s="335" t="n"/>
      <c r="J833" s="149" t="n"/>
      <c r="K833" s="336" t="n"/>
    </row>
    <row r="834">
      <c r="A834" s="145" t="n"/>
      <c r="B834" s="145" t="n"/>
      <c r="C834" s="146" t="n"/>
      <c r="D834" s="146" t="n"/>
      <c r="E834" s="147" t="n"/>
      <c r="F834" s="146" t="n"/>
      <c r="G834" s="335" t="n"/>
      <c r="H834" s="335" t="n"/>
      <c r="I834" s="335" t="n"/>
      <c r="J834" s="149" t="n"/>
      <c r="K834" s="336" t="n"/>
    </row>
    <row r="835">
      <c r="A835" s="145" t="n"/>
      <c r="B835" s="145" t="n"/>
      <c r="C835" s="146" t="n"/>
      <c r="D835" s="146" t="n"/>
      <c r="E835" s="147" t="n"/>
      <c r="F835" s="146" t="n"/>
      <c r="G835" s="335" t="n"/>
      <c r="H835" s="335" t="n"/>
      <c r="I835" s="335" t="n"/>
      <c r="J835" s="149" t="n"/>
      <c r="K835" s="336" t="n"/>
    </row>
    <row r="836">
      <c r="A836" s="145" t="n"/>
      <c r="B836" s="145" t="n"/>
      <c r="C836" s="146" t="n"/>
      <c r="D836" s="146" t="n"/>
      <c r="E836" s="147" t="n"/>
      <c r="F836" s="146" t="n"/>
      <c r="G836" s="335" t="n"/>
      <c r="H836" s="335" t="n"/>
      <c r="I836" s="335" t="n"/>
      <c r="J836" s="149" t="n"/>
      <c r="K836" s="336" t="n"/>
    </row>
    <row r="837">
      <c r="A837" s="145" t="n"/>
      <c r="B837" s="145" t="n"/>
      <c r="C837" s="146" t="n"/>
      <c r="D837" s="146" t="n"/>
      <c r="E837" s="147" t="n"/>
      <c r="F837" s="146" t="n"/>
      <c r="G837" s="335" t="n"/>
      <c r="H837" s="335" t="n"/>
      <c r="I837" s="335" t="n"/>
      <c r="J837" s="149" t="n"/>
      <c r="K837" s="336" t="n"/>
    </row>
    <row r="838">
      <c r="A838" s="145" t="n"/>
      <c r="B838" s="145" t="n"/>
      <c r="C838" s="146" t="n"/>
      <c r="D838" s="146" t="n"/>
      <c r="E838" s="147" t="n"/>
      <c r="F838" s="146" t="n"/>
      <c r="G838" s="335" t="n"/>
      <c r="H838" s="335" t="n"/>
      <c r="I838" s="335" t="n"/>
      <c r="J838" s="149" t="n"/>
      <c r="K838" s="336" t="n"/>
    </row>
    <row r="839">
      <c r="A839" s="145" t="n"/>
      <c r="B839" s="145" t="n"/>
      <c r="C839" s="146" t="n"/>
      <c r="D839" s="146" t="n"/>
      <c r="E839" s="147" t="n"/>
      <c r="F839" s="146" t="n"/>
      <c r="G839" s="335" t="n"/>
      <c r="H839" s="335" t="n"/>
      <c r="I839" s="335" t="n"/>
      <c r="J839" s="149" t="n"/>
      <c r="K839" s="336" t="n"/>
    </row>
    <row r="840">
      <c r="A840" s="145" t="n"/>
      <c r="B840" s="145" t="n"/>
      <c r="C840" s="146" t="n"/>
      <c r="D840" s="146" t="n"/>
      <c r="E840" s="147" t="n"/>
      <c r="F840" s="146" t="n"/>
      <c r="G840" s="335" t="n"/>
      <c r="H840" s="335" t="n"/>
      <c r="I840" s="335" t="n"/>
      <c r="J840" s="149" t="n"/>
      <c r="K840" s="336" t="n"/>
    </row>
    <row r="841">
      <c r="A841" s="145" t="n"/>
      <c r="B841" s="145" t="n"/>
      <c r="C841" s="146" t="n"/>
      <c r="D841" s="146" t="n"/>
      <c r="E841" s="147" t="n"/>
      <c r="F841" s="146" t="n"/>
      <c r="G841" s="335" t="n"/>
      <c r="H841" s="335" t="n"/>
      <c r="I841" s="335" t="n"/>
      <c r="J841" s="149" t="n"/>
      <c r="K841" s="336" t="n"/>
    </row>
    <row r="842">
      <c r="A842" s="145" t="n"/>
      <c r="B842" s="145" t="n"/>
      <c r="C842" s="146" t="n"/>
      <c r="D842" s="146" t="n"/>
      <c r="E842" s="147" t="n"/>
      <c r="F842" s="146" t="n"/>
      <c r="G842" s="335" t="n"/>
      <c r="H842" s="335" t="n"/>
      <c r="I842" s="335" t="n"/>
      <c r="J842" s="149" t="n"/>
      <c r="K842" s="336" t="n"/>
    </row>
    <row r="843">
      <c r="A843" s="145" t="n"/>
      <c r="B843" s="145" t="n"/>
      <c r="C843" s="146" t="n"/>
      <c r="D843" s="146" t="n"/>
      <c r="E843" s="147" t="n"/>
      <c r="F843" s="146" t="n"/>
      <c r="G843" s="335" t="n"/>
      <c r="H843" s="335" t="n"/>
      <c r="I843" s="335" t="n"/>
      <c r="J843" s="149" t="n"/>
      <c r="K843" s="336" t="n"/>
    </row>
    <row r="844">
      <c r="A844" s="145" t="n"/>
      <c r="B844" s="145" t="n"/>
      <c r="C844" s="146" t="n"/>
      <c r="D844" s="146" t="n"/>
      <c r="E844" s="147" t="n"/>
      <c r="F844" s="146" t="n"/>
      <c r="G844" s="335" t="n"/>
      <c r="H844" s="335" t="n"/>
      <c r="I844" s="335" t="n"/>
      <c r="J844" s="149" t="n"/>
      <c r="K844" s="336" t="n"/>
    </row>
    <row r="845">
      <c r="A845" s="145" t="n"/>
      <c r="B845" s="145" t="n"/>
      <c r="C845" s="146" t="n"/>
      <c r="D845" s="146" t="n"/>
      <c r="E845" s="147" t="n"/>
      <c r="F845" s="146" t="n"/>
      <c r="G845" s="335" t="n"/>
      <c r="H845" s="335" t="n"/>
      <c r="I845" s="335" t="n"/>
      <c r="J845" s="149" t="n"/>
      <c r="K845" s="336" t="n"/>
    </row>
    <row r="846">
      <c r="A846" s="145" t="n"/>
      <c r="B846" s="145" t="n"/>
      <c r="C846" s="146" t="n"/>
      <c r="D846" s="146" t="n"/>
      <c r="E846" s="147" t="n"/>
      <c r="F846" s="146" t="n"/>
      <c r="G846" s="335" t="n"/>
      <c r="H846" s="335" t="n"/>
      <c r="I846" s="335" t="n"/>
      <c r="J846" s="149" t="n"/>
      <c r="K846" s="336" t="n"/>
    </row>
    <row r="847">
      <c r="A847" s="145" t="n"/>
      <c r="B847" s="145" t="n"/>
      <c r="C847" s="146" t="n"/>
      <c r="D847" s="146" t="n"/>
      <c r="E847" s="147" t="n"/>
      <c r="F847" s="146" t="n"/>
      <c r="G847" s="335" t="n"/>
      <c r="H847" s="335" t="n"/>
      <c r="I847" s="335" t="n"/>
      <c r="J847" s="149" t="n"/>
      <c r="K847" s="336" t="n"/>
    </row>
    <row r="848">
      <c r="A848" s="145" t="n"/>
      <c r="B848" s="145" t="n"/>
      <c r="C848" s="146" t="n"/>
      <c r="D848" s="146" t="n"/>
      <c r="E848" s="147" t="n"/>
      <c r="F848" s="146" t="n"/>
      <c r="G848" s="335" t="n"/>
      <c r="H848" s="335" t="n"/>
      <c r="I848" s="335" t="n"/>
      <c r="J848" s="149" t="n"/>
      <c r="K848" s="336" t="n"/>
    </row>
    <row r="849">
      <c r="A849" s="145" t="n"/>
      <c r="B849" s="145" t="n"/>
      <c r="C849" s="146" t="n"/>
      <c r="D849" s="146" t="n"/>
      <c r="E849" s="147" t="n"/>
      <c r="F849" s="146" t="n"/>
      <c r="G849" s="335" t="n"/>
      <c r="H849" s="335" t="n"/>
      <c r="I849" s="335" t="n"/>
      <c r="J849" s="149" t="n"/>
      <c r="K849" s="336" t="n"/>
    </row>
    <row r="850">
      <c r="A850" s="145" t="n"/>
      <c r="B850" s="145" t="n"/>
      <c r="C850" s="146" t="n"/>
      <c r="D850" s="146" t="n"/>
      <c r="E850" s="147" t="n"/>
      <c r="F850" s="146" t="n"/>
      <c r="G850" s="335" t="n"/>
      <c r="H850" s="335" t="n"/>
      <c r="I850" s="335" t="n"/>
      <c r="J850" s="149" t="n"/>
      <c r="K850" s="336" t="n"/>
    </row>
    <row r="851">
      <c r="A851" s="145" t="n"/>
      <c r="B851" s="145" t="n"/>
      <c r="C851" s="146" t="n"/>
      <c r="D851" s="146" t="n"/>
      <c r="E851" s="147" t="n"/>
      <c r="F851" s="146" t="n"/>
      <c r="G851" s="335" t="n"/>
      <c r="H851" s="335" t="n"/>
      <c r="I851" s="335" t="n"/>
      <c r="J851" s="149" t="n"/>
      <c r="K851" s="336" t="n"/>
    </row>
    <row r="852">
      <c r="A852" s="145" t="n"/>
      <c r="B852" s="145" t="n"/>
      <c r="C852" s="146" t="n"/>
      <c r="D852" s="146" t="n"/>
      <c r="E852" s="147" t="n"/>
      <c r="F852" s="146" t="n"/>
      <c r="G852" s="335" t="n"/>
      <c r="H852" s="335" t="n"/>
      <c r="I852" s="335" t="n"/>
      <c r="J852" s="149" t="n"/>
      <c r="K852" s="336" t="n"/>
    </row>
    <row r="853">
      <c r="A853" s="145" t="n"/>
      <c r="B853" s="145" t="n"/>
      <c r="C853" s="146" t="n"/>
      <c r="D853" s="146" t="n"/>
      <c r="E853" s="147" t="n"/>
      <c r="F853" s="146" t="n"/>
      <c r="G853" s="335" t="n"/>
      <c r="H853" s="335" t="n"/>
      <c r="I853" s="335" t="n"/>
      <c r="J853" s="149" t="n"/>
      <c r="K853" s="336" t="n"/>
    </row>
    <row r="854">
      <c r="A854" s="145" t="n"/>
      <c r="B854" s="145" t="n"/>
      <c r="C854" s="146" t="n"/>
      <c r="D854" s="146" t="n"/>
      <c r="E854" s="147" t="n"/>
      <c r="F854" s="146" t="n"/>
      <c r="G854" s="335" t="n"/>
      <c r="H854" s="335" t="n"/>
      <c r="I854" s="335" t="n"/>
      <c r="J854" s="149" t="n"/>
      <c r="K854" s="336" t="n"/>
    </row>
    <row r="855">
      <c r="A855" s="145" t="n"/>
      <c r="B855" s="145" t="n"/>
      <c r="C855" s="146" t="n"/>
      <c r="D855" s="146" t="n"/>
      <c r="E855" s="147" t="n"/>
      <c r="F855" s="146" t="n"/>
      <c r="G855" s="335" t="n"/>
      <c r="H855" s="335" t="n"/>
      <c r="I855" s="335" t="n"/>
      <c r="J855" s="149" t="n"/>
      <c r="K855" s="336" t="n"/>
    </row>
    <row r="856">
      <c r="A856" s="145" t="n"/>
      <c r="B856" s="145" t="n"/>
      <c r="C856" s="146" t="n"/>
      <c r="D856" s="146" t="n"/>
      <c r="E856" s="147" t="n"/>
      <c r="F856" s="146" t="n"/>
      <c r="G856" s="335" t="n"/>
      <c r="H856" s="335" t="n"/>
      <c r="I856" s="335" t="n"/>
      <c r="J856" s="149" t="n"/>
      <c r="K856" s="336" t="n"/>
    </row>
    <row r="857">
      <c r="A857" s="145" t="n"/>
      <c r="B857" s="145" t="n"/>
      <c r="C857" s="146" t="n"/>
      <c r="D857" s="146" t="n"/>
      <c r="E857" s="147" t="n"/>
      <c r="F857" s="146" t="n"/>
      <c r="G857" s="335" t="n"/>
      <c r="H857" s="335" t="n"/>
      <c r="I857" s="335" t="n"/>
      <c r="J857" s="149" t="n"/>
      <c r="K857" s="336" t="n"/>
    </row>
    <row r="858">
      <c r="A858" s="145" t="n"/>
      <c r="B858" s="145" t="n"/>
      <c r="C858" s="146" t="n"/>
      <c r="D858" s="146" t="n"/>
      <c r="E858" s="147" t="n"/>
      <c r="F858" s="146" t="n"/>
      <c r="G858" s="335" t="n"/>
      <c r="H858" s="335" t="n"/>
      <c r="I858" s="335" t="n"/>
      <c r="J858" s="149" t="n"/>
      <c r="K858" s="336" t="n"/>
    </row>
    <row r="859">
      <c r="A859" s="145" t="n"/>
      <c r="B859" s="145" t="n"/>
      <c r="C859" s="146" t="n"/>
      <c r="D859" s="146" t="n"/>
      <c r="E859" s="147" t="n"/>
      <c r="F859" s="146" t="n"/>
      <c r="G859" s="335" t="n"/>
      <c r="H859" s="335" t="n"/>
      <c r="I859" s="335" t="n"/>
      <c r="J859" s="149" t="n"/>
      <c r="K859" s="336" t="n"/>
    </row>
    <row r="860">
      <c r="A860" s="145" t="n"/>
      <c r="B860" s="145" t="n"/>
      <c r="C860" s="146" t="n"/>
      <c r="D860" s="146" t="n"/>
      <c r="E860" s="147" t="n"/>
      <c r="F860" s="146" t="n"/>
      <c r="G860" s="335" t="n"/>
      <c r="H860" s="335" t="n"/>
      <c r="I860" s="335" t="n"/>
      <c r="J860" s="149" t="n"/>
      <c r="K860" s="336" t="n"/>
    </row>
    <row r="861">
      <c r="A861" s="145" t="n"/>
      <c r="B861" s="145" t="n"/>
      <c r="C861" s="146" t="n"/>
      <c r="D861" s="146" t="n"/>
      <c r="E861" s="147" t="n"/>
      <c r="F861" s="146" t="n"/>
      <c r="G861" s="335" t="n"/>
      <c r="H861" s="335" t="n"/>
      <c r="I861" s="335" t="n"/>
      <c r="J861" s="149" t="n"/>
      <c r="K861" s="336" t="n"/>
    </row>
    <row r="862">
      <c r="A862" s="145" t="n"/>
      <c r="B862" s="145" t="n"/>
      <c r="C862" s="146" t="n"/>
      <c r="D862" s="146" t="n"/>
      <c r="E862" s="147" t="n"/>
      <c r="F862" s="146" t="n"/>
      <c r="G862" s="335" t="n"/>
      <c r="H862" s="335" t="n"/>
      <c r="I862" s="335" t="n"/>
      <c r="J862" s="149" t="n"/>
      <c r="K862" s="336" t="n"/>
    </row>
    <row r="863">
      <c r="A863" s="145" t="n"/>
      <c r="B863" s="145" t="n"/>
      <c r="C863" s="146" t="n"/>
      <c r="D863" s="146" t="n"/>
      <c r="E863" s="147" t="n"/>
      <c r="F863" s="146" t="n"/>
      <c r="G863" s="335" t="n"/>
      <c r="H863" s="335" t="n"/>
      <c r="I863" s="335" t="n"/>
      <c r="J863" s="149" t="n"/>
      <c r="K863" s="336" t="n"/>
    </row>
    <row r="864">
      <c r="A864" s="145" t="n"/>
      <c r="B864" s="145" t="n"/>
      <c r="C864" s="146" t="n"/>
      <c r="D864" s="146" t="n"/>
      <c r="E864" s="147" t="n"/>
      <c r="F864" s="146" t="n"/>
      <c r="G864" s="335" t="n"/>
      <c r="H864" s="335" t="n"/>
      <c r="I864" s="335" t="n"/>
      <c r="J864" s="149" t="n"/>
      <c r="K864" s="336" t="n"/>
    </row>
    <row r="865">
      <c r="A865" s="145" t="n"/>
      <c r="B865" s="145" t="n"/>
      <c r="C865" s="146" t="n"/>
      <c r="D865" s="146" t="n"/>
      <c r="E865" s="147" t="n"/>
      <c r="F865" s="146" t="n"/>
      <c r="G865" s="335" t="n"/>
      <c r="H865" s="335" t="n"/>
      <c r="I865" s="335" t="n"/>
      <c r="J865" s="149" t="n"/>
      <c r="K865" s="336" t="n"/>
    </row>
    <row r="866">
      <c r="A866" s="145" t="n"/>
      <c r="B866" s="145" t="n"/>
      <c r="C866" s="146" t="n"/>
      <c r="D866" s="146" t="n"/>
      <c r="E866" s="147" t="n"/>
      <c r="F866" s="146" t="n"/>
      <c r="G866" s="335" t="n"/>
      <c r="H866" s="335" t="n"/>
      <c r="I866" s="335" t="n"/>
      <c r="J866" s="149" t="n"/>
      <c r="K866" s="336" t="n"/>
    </row>
    <row r="867">
      <c r="A867" s="145" t="n"/>
      <c r="B867" s="145" t="n"/>
      <c r="C867" s="146" t="n"/>
      <c r="D867" s="146" t="n"/>
      <c r="E867" s="147" t="n"/>
      <c r="F867" s="146" t="n"/>
      <c r="G867" s="335" t="n"/>
      <c r="H867" s="335" t="n"/>
      <c r="I867" s="335" t="n"/>
      <c r="J867" s="149" t="n"/>
      <c r="K867" s="336" t="n"/>
    </row>
    <row r="868">
      <c r="A868" s="145" t="n"/>
      <c r="B868" s="145" t="n"/>
      <c r="C868" s="146" t="n"/>
      <c r="D868" s="146" t="n"/>
      <c r="E868" s="147" t="n"/>
      <c r="F868" s="146" t="n"/>
      <c r="G868" s="335" t="n"/>
      <c r="H868" s="335" t="n"/>
      <c r="I868" s="335" t="n"/>
      <c r="J868" s="149" t="n"/>
      <c r="K868" s="336" t="n"/>
    </row>
    <row r="869">
      <c r="A869" s="145" t="n"/>
      <c r="B869" s="145" t="n"/>
      <c r="C869" s="146" t="n"/>
      <c r="D869" s="146" t="n"/>
      <c r="E869" s="147" t="n"/>
      <c r="F869" s="146" t="n"/>
      <c r="G869" s="335" t="n"/>
      <c r="H869" s="335" t="n"/>
      <c r="I869" s="335" t="n"/>
      <c r="J869" s="149" t="n"/>
      <c r="K869" s="336" t="n"/>
    </row>
    <row r="870">
      <c r="A870" s="145" t="n"/>
      <c r="B870" s="145" t="n"/>
      <c r="C870" s="146" t="n"/>
      <c r="D870" s="146" t="n"/>
      <c r="E870" s="147" t="n"/>
      <c r="F870" s="146" t="n"/>
      <c r="G870" s="335" t="n"/>
      <c r="H870" s="335" t="n"/>
      <c r="I870" s="335" t="n"/>
      <c r="J870" s="149" t="n"/>
      <c r="K870" s="336" t="n"/>
    </row>
    <row r="871">
      <c r="A871" s="145" t="n"/>
      <c r="B871" s="145" t="n"/>
      <c r="C871" s="146" t="n"/>
      <c r="D871" s="146" t="n"/>
      <c r="E871" s="147" t="n"/>
      <c r="F871" s="146" t="n"/>
      <c r="G871" s="335" t="n"/>
      <c r="H871" s="335" t="n"/>
      <c r="I871" s="335" t="n"/>
      <c r="J871" s="149" t="n"/>
      <c r="K871" s="336" t="n"/>
    </row>
    <row r="872">
      <c r="A872" s="145" t="n"/>
      <c r="B872" s="145" t="n"/>
      <c r="C872" s="146" t="n"/>
      <c r="D872" s="146" t="n"/>
      <c r="E872" s="147" t="n"/>
      <c r="F872" s="146" t="n"/>
      <c r="G872" s="335" t="n"/>
      <c r="H872" s="335" t="n"/>
      <c r="I872" s="335" t="n"/>
      <c r="J872" s="149" t="n"/>
      <c r="K872" s="336" t="n"/>
    </row>
    <row r="873">
      <c r="A873" s="145" t="n"/>
      <c r="B873" s="145" t="n"/>
      <c r="C873" s="146" t="n"/>
      <c r="D873" s="146" t="n"/>
      <c r="E873" s="147" t="n"/>
      <c r="F873" s="146" t="n"/>
      <c r="G873" s="335" t="n"/>
      <c r="H873" s="335" t="n"/>
      <c r="I873" s="335" t="n"/>
      <c r="J873" s="149" t="n"/>
      <c r="K873" s="336" t="n"/>
    </row>
    <row r="874">
      <c r="A874" s="145" t="n"/>
      <c r="B874" s="145" t="n"/>
      <c r="C874" s="146" t="n"/>
      <c r="D874" s="146" t="n"/>
      <c r="E874" s="147" t="n"/>
      <c r="F874" s="146" t="n"/>
      <c r="G874" s="335" t="n"/>
      <c r="H874" s="335" t="n"/>
      <c r="I874" s="335" t="n"/>
      <c r="J874" s="149" t="n"/>
      <c r="K874" s="336" t="n"/>
    </row>
    <row r="875">
      <c r="A875" s="145" t="n"/>
      <c r="B875" s="145" t="n"/>
      <c r="C875" s="146" t="n"/>
      <c r="D875" s="146" t="n"/>
      <c r="E875" s="147" t="n"/>
      <c r="F875" s="146" t="n"/>
      <c r="G875" s="335" t="n"/>
      <c r="H875" s="335" t="n"/>
      <c r="I875" s="335" t="n"/>
      <c r="J875" s="149" t="n"/>
      <c r="K875" s="336" t="n"/>
    </row>
    <row r="876">
      <c r="A876" s="145" t="n"/>
      <c r="B876" s="145" t="n"/>
      <c r="C876" s="146" t="n"/>
      <c r="D876" s="146" t="n"/>
      <c r="E876" s="147" t="n"/>
      <c r="F876" s="146" t="n"/>
      <c r="G876" s="335" t="n"/>
      <c r="H876" s="335" t="n"/>
      <c r="I876" s="335" t="n"/>
      <c r="J876" s="149" t="n"/>
      <c r="K876" s="336" t="n"/>
    </row>
    <row r="877">
      <c r="A877" s="145" t="n"/>
      <c r="B877" s="145" t="n"/>
      <c r="C877" s="146" t="n"/>
      <c r="D877" s="146" t="n"/>
      <c r="E877" s="147" t="n"/>
      <c r="F877" s="146" t="n"/>
      <c r="G877" s="335" t="n"/>
      <c r="H877" s="335" t="n"/>
      <c r="I877" s="335" t="n"/>
      <c r="J877" s="149" t="n"/>
      <c r="K877" s="336" t="n"/>
    </row>
    <row r="878">
      <c r="A878" s="145" t="n"/>
      <c r="B878" s="145" t="n"/>
      <c r="C878" s="146" t="n"/>
      <c r="D878" s="146" t="n"/>
      <c r="E878" s="147" t="n"/>
      <c r="F878" s="146" t="n"/>
      <c r="G878" s="335" t="n"/>
      <c r="H878" s="335" t="n"/>
      <c r="I878" s="335" t="n"/>
      <c r="J878" s="149" t="n"/>
      <c r="K878" s="336" t="n"/>
    </row>
    <row r="879">
      <c r="A879" s="145" t="n"/>
      <c r="B879" s="145" t="n"/>
      <c r="C879" s="146" t="n"/>
      <c r="D879" s="146" t="n"/>
      <c r="E879" s="147" t="n"/>
      <c r="F879" s="146" t="n"/>
      <c r="G879" s="335" t="n"/>
      <c r="H879" s="335" t="n"/>
      <c r="I879" s="335" t="n"/>
      <c r="J879" s="149" t="n"/>
      <c r="K879" s="336" t="n"/>
    </row>
    <row r="880">
      <c r="A880" s="145" t="n"/>
      <c r="B880" s="145" t="n"/>
      <c r="C880" s="146" t="n"/>
      <c r="D880" s="146" t="n"/>
      <c r="E880" s="147" t="n"/>
      <c r="F880" s="146" t="n"/>
      <c r="G880" s="335" t="n"/>
      <c r="H880" s="335" t="n"/>
      <c r="I880" s="335" t="n"/>
      <c r="J880" s="149" t="n"/>
      <c r="K880" s="336" t="n"/>
    </row>
    <row r="881">
      <c r="A881" s="145" t="n"/>
      <c r="B881" s="145" t="n"/>
      <c r="C881" s="146" t="n"/>
      <c r="D881" s="146" t="n"/>
      <c r="E881" s="147" t="n"/>
      <c r="F881" s="146" t="n"/>
      <c r="G881" s="335" t="n"/>
      <c r="H881" s="335" t="n"/>
      <c r="I881" s="335" t="n"/>
      <c r="J881" s="149" t="n"/>
      <c r="K881" s="336" t="n"/>
    </row>
    <row r="882">
      <c r="A882" s="145" t="n"/>
      <c r="B882" s="145" t="n"/>
      <c r="C882" s="146" t="n"/>
      <c r="D882" s="146" t="n"/>
      <c r="E882" s="147" t="n"/>
      <c r="F882" s="146" t="n"/>
      <c r="G882" s="335" t="n"/>
      <c r="H882" s="335" t="n"/>
      <c r="I882" s="335" t="n"/>
      <c r="J882" s="149" t="n"/>
      <c r="K882" s="336" t="n"/>
    </row>
    <row r="883">
      <c r="A883" s="145" t="n"/>
      <c r="B883" s="145" t="n"/>
      <c r="C883" s="146" t="n"/>
      <c r="D883" s="146" t="n"/>
      <c r="E883" s="147" t="n"/>
      <c r="F883" s="146" t="n"/>
      <c r="G883" s="335" t="n"/>
      <c r="H883" s="335" t="n"/>
      <c r="I883" s="335" t="n"/>
      <c r="J883" s="149" t="n"/>
      <c r="K883" s="336" t="n"/>
    </row>
    <row r="884">
      <c r="A884" s="145" t="n"/>
      <c r="B884" s="145" t="n"/>
      <c r="C884" s="146" t="n"/>
      <c r="D884" s="146" t="n"/>
      <c r="E884" s="147" t="n"/>
      <c r="F884" s="146" t="n"/>
      <c r="G884" s="335" t="n"/>
      <c r="H884" s="335" t="n"/>
      <c r="I884" s="335" t="n"/>
      <c r="J884" s="149" t="n"/>
      <c r="K884" s="336" t="n"/>
    </row>
    <row r="885">
      <c r="A885" s="145" t="n"/>
      <c r="B885" s="145" t="n"/>
      <c r="C885" s="146" t="n"/>
      <c r="D885" s="146" t="n"/>
      <c r="E885" s="147" t="n"/>
      <c r="F885" s="146" t="n"/>
      <c r="G885" s="335" t="n"/>
      <c r="H885" s="335" t="n"/>
      <c r="I885" s="335" t="n"/>
      <c r="J885" s="149" t="n"/>
      <c r="K885" s="336" t="n"/>
    </row>
    <row r="886">
      <c r="A886" s="145" t="n"/>
      <c r="B886" s="145" t="n"/>
      <c r="C886" s="146" t="n"/>
      <c r="D886" s="146" t="n"/>
      <c r="E886" s="147" t="n"/>
      <c r="F886" s="146" t="n"/>
      <c r="G886" s="335" t="n"/>
      <c r="H886" s="335" t="n"/>
      <c r="I886" s="335" t="n"/>
      <c r="J886" s="149" t="n"/>
      <c r="K886" s="336" t="n"/>
    </row>
    <row r="887">
      <c r="A887" s="145" t="n"/>
      <c r="B887" s="145" t="n"/>
      <c r="C887" s="146" t="n"/>
      <c r="D887" s="146" t="n"/>
      <c r="E887" s="147" t="n"/>
      <c r="F887" s="146" t="n"/>
      <c r="G887" s="335" t="n"/>
      <c r="H887" s="335" t="n"/>
      <c r="I887" s="335" t="n"/>
      <c r="J887" s="149" t="n"/>
      <c r="K887" s="336" t="n"/>
    </row>
    <row r="888">
      <c r="A888" s="145" t="n"/>
      <c r="B888" s="145" t="n"/>
      <c r="C888" s="146" t="n"/>
      <c r="D888" s="146" t="n"/>
      <c r="E888" s="147" t="n"/>
      <c r="F888" s="146" t="n"/>
      <c r="G888" s="335" t="n"/>
      <c r="H888" s="335" t="n"/>
      <c r="I888" s="335" t="n"/>
      <c r="J888" s="149" t="n"/>
      <c r="K888" s="336" t="n"/>
    </row>
    <row r="889">
      <c r="A889" s="145" t="n"/>
      <c r="B889" s="145" t="n"/>
      <c r="C889" s="146" t="n"/>
      <c r="D889" s="146" t="n"/>
      <c r="E889" s="147" t="n"/>
      <c r="F889" s="146" t="n"/>
      <c r="G889" s="335" t="n"/>
      <c r="H889" s="335" t="n"/>
      <c r="I889" s="335" t="n"/>
      <c r="J889" s="149" t="n"/>
      <c r="K889" s="336" t="n"/>
    </row>
    <row r="890">
      <c r="A890" s="145" t="n"/>
      <c r="B890" s="145" t="n"/>
      <c r="C890" s="146" t="n"/>
      <c r="D890" s="146" t="n"/>
      <c r="E890" s="147" t="n"/>
      <c r="F890" s="146" t="n"/>
      <c r="G890" s="335" t="n"/>
      <c r="H890" s="335" t="n"/>
      <c r="I890" s="335" t="n"/>
      <c r="J890" s="149" t="n"/>
      <c r="K890" s="336" t="n"/>
    </row>
    <row r="891">
      <c r="A891" s="145" t="n"/>
      <c r="B891" s="145" t="n"/>
      <c r="C891" s="146" t="n"/>
      <c r="D891" s="146" t="n"/>
      <c r="E891" s="147" t="n"/>
      <c r="F891" s="146" t="n"/>
      <c r="G891" s="335" t="n"/>
      <c r="H891" s="335" t="n"/>
      <c r="I891" s="335" t="n"/>
      <c r="J891" s="149" t="n"/>
      <c r="K891" s="336" t="n"/>
    </row>
    <row r="892">
      <c r="A892" s="145" t="n"/>
      <c r="B892" s="145" t="n"/>
      <c r="C892" s="146" t="n"/>
      <c r="D892" s="146" t="n"/>
      <c r="E892" s="147" t="n"/>
      <c r="F892" s="146" t="n"/>
      <c r="G892" s="335" t="n"/>
      <c r="H892" s="335" t="n"/>
      <c r="I892" s="335" t="n"/>
      <c r="J892" s="149" t="n"/>
      <c r="K892" s="336" t="n"/>
    </row>
    <row r="893">
      <c r="A893" s="145" t="n"/>
      <c r="B893" s="145" t="n"/>
      <c r="C893" s="146" t="n"/>
      <c r="D893" s="146" t="n"/>
      <c r="E893" s="147" t="n"/>
      <c r="F893" s="146" t="n"/>
      <c r="G893" s="335" t="n"/>
      <c r="H893" s="335" t="n"/>
      <c r="I893" s="335" t="n"/>
      <c r="J893" s="149" t="n"/>
      <c r="K893" s="336" t="n"/>
    </row>
    <row r="894">
      <c r="A894" s="145" t="n"/>
      <c r="B894" s="145" t="n"/>
      <c r="C894" s="146" t="n"/>
      <c r="D894" s="146" t="n"/>
      <c r="E894" s="147" t="n"/>
      <c r="F894" s="146" t="n"/>
      <c r="G894" s="335" t="n"/>
      <c r="H894" s="335" t="n"/>
      <c r="I894" s="335" t="n"/>
      <c r="J894" s="149" t="n"/>
      <c r="K894" s="336" t="n"/>
    </row>
    <row r="895">
      <c r="A895" s="145" t="n"/>
      <c r="B895" s="145" t="n"/>
      <c r="C895" s="146" t="n"/>
      <c r="D895" s="146" t="n"/>
      <c r="E895" s="147" t="n"/>
      <c r="F895" s="146" t="n"/>
      <c r="G895" s="335" t="n"/>
      <c r="H895" s="335" t="n"/>
      <c r="I895" s="335" t="n"/>
      <c r="J895" s="149" t="n"/>
      <c r="K895" s="336" t="n"/>
    </row>
    <row r="896">
      <c r="A896" s="145" t="n"/>
      <c r="B896" s="145" t="n"/>
      <c r="C896" s="146" t="n"/>
      <c r="D896" s="146" t="n"/>
      <c r="E896" s="147" t="n"/>
      <c r="F896" s="146" t="n"/>
      <c r="G896" s="335" t="n"/>
      <c r="H896" s="335" t="n"/>
      <c r="I896" s="335" t="n"/>
      <c r="J896" s="149" t="n"/>
      <c r="K896" s="336" t="n"/>
    </row>
    <row r="897">
      <c r="A897" s="145" t="n"/>
      <c r="B897" s="145" t="n"/>
      <c r="C897" s="146" t="n"/>
      <c r="D897" s="146" t="n"/>
      <c r="E897" s="147" t="n"/>
      <c r="F897" s="146" t="n"/>
      <c r="G897" s="335" t="n"/>
      <c r="H897" s="335" t="n"/>
      <c r="I897" s="335" t="n"/>
      <c r="J897" s="149" t="n"/>
      <c r="K897" s="336" t="n"/>
    </row>
    <row r="898">
      <c r="A898" s="145" t="n"/>
      <c r="B898" s="145" t="n"/>
      <c r="C898" s="146" t="n"/>
      <c r="D898" s="146" t="n"/>
      <c r="E898" s="147" t="n"/>
      <c r="F898" s="146" t="n"/>
      <c r="G898" s="335" t="n"/>
      <c r="H898" s="335" t="n"/>
      <c r="I898" s="335" t="n"/>
      <c r="J898" s="149" t="n"/>
      <c r="K898" s="336" t="n"/>
    </row>
    <row r="899">
      <c r="A899" s="145" t="n"/>
      <c r="B899" s="145" t="n"/>
      <c r="C899" s="146" t="n"/>
      <c r="D899" s="146" t="n"/>
      <c r="E899" s="147" t="n"/>
      <c r="F899" s="146" t="n"/>
      <c r="G899" s="335" t="n"/>
      <c r="H899" s="335" t="n"/>
      <c r="I899" s="335" t="n"/>
      <c r="J899" s="149" t="n"/>
      <c r="K899" s="336" t="n"/>
    </row>
    <row r="900">
      <c r="A900" s="145" t="n"/>
      <c r="B900" s="145" t="n"/>
      <c r="C900" s="146" t="n"/>
      <c r="D900" s="146" t="n"/>
      <c r="E900" s="147" t="n"/>
      <c r="F900" s="146" t="n"/>
      <c r="G900" s="335" t="n"/>
      <c r="H900" s="335" t="n"/>
      <c r="I900" s="335" t="n"/>
      <c r="J900" s="149" t="n"/>
      <c r="K900" s="336" t="n"/>
    </row>
    <row r="901">
      <c r="A901" s="145" t="n"/>
      <c r="B901" s="145" t="n"/>
      <c r="C901" s="146" t="n"/>
      <c r="D901" s="146" t="n"/>
      <c r="E901" s="147" t="n"/>
      <c r="F901" s="146" t="n"/>
      <c r="G901" s="335" t="n"/>
      <c r="H901" s="335" t="n"/>
      <c r="I901" s="335" t="n"/>
      <c r="J901" s="149" t="n"/>
      <c r="K901" s="336" t="n"/>
    </row>
    <row r="902">
      <c r="A902" s="145" t="n"/>
      <c r="B902" s="145" t="n"/>
      <c r="C902" s="146" t="n"/>
      <c r="D902" s="146" t="n"/>
      <c r="E902" s="147" t="n"/>
      <c r="F902" s="146" t="n"/>
      <c r="G902" s="335" t="n"/>
      <c r="H902" s="335" t="n"/>
      <c r="I902" s="335" t="n"/>
      <c r="J902" s="149" t="n"/>
      <c r="K902" s="336" t="n"/>
    </row>
    <row r="903">
      <c r="A903" s="145" t="n"/>
      <c r="B903" s="145" t="n"/>
      <c r="C903" s="146" t="n"/>
      <c r="D903" s="146" t="n"/>
      <c r="E903" s="147" t="n"/>
      <c r="F903" s="146" t="n"/>
      <c r="G903" s="335" t="n"/>
      <c r="H903" s="335" t="n"/>
      <c r="I903" s="335" t="n"/>
      <c r="J903" s="149" t="n"/>
      <c r="K903" s="336" t="n"/>
    </row>
    <row r="904">
      <c r="A904" s="145" t="n"/>
      <c r="B904" s="145" t="n"/>
      <c r="C904" s="146" t="n"/>
      <c r="D904" s="146" t="n"/>
      <c r="E904" s="147" t="n"/>
      <c r="F904" s="146" t="n"/>
      <c r="G904" s="335" t="n"/>
      <c r="H904" s="335" t="n"/>
      <c r="I904" s="335" t="n"/>
      <c r="J904" s="149" t="n"/>
      <c r="K904" s="336" t="n"/>
    </row>
    <row r="905">
      <c r="A905" s="145" t="n"/>
      <c r="B905" s="145" t="n"/>
      <c r="C905" s="146" t="n"/>
      <c r="D905" s="146" t="n"/>
      <c r="E905" s="147" t="n"/>
      <c r="F905" s="146" t="n"/>
      <c r="G905" s="335" t="n"/>
      <c r="H905" s="335" t="n"/>
      <c r="I905" s="335" t="n"/>
      <c r="J905" s="149" t="n"/>
      <c r="K905" s="336" t="n"/>
    </row>
    <row r="906">
      <c r="A906" s="145" t="n"/>
      <c r="B906" s="145" t="n"/>
      <c r="C906" s="146" t="n"/>
      <c r="D906" s="146" t="n"/>
      <c r="E906" s="147" t="n"/>
      <c r="F906" s="146" t="n"/>
      <c r="G906" s="335" t="n"/>
      <c r="H906" s="335" t="n"/>
      <c r="I906" s="335" t="n"/>
      <c r="J906" s="149" t="n"/>
      <c r="K906" s="336" t="n"/>
    </row>
    <row r="907">
      <c r="A907" s="145" t="n"/>
      <c r="B907" s="145" t="n"/>
      <c r="C907" s="146" t="n"/>
      <c r="D907" s="146" t="n"/>
      <c r="E907" s="147" t="n"/>
      <c r="F907" s="146" t="n"/>
      <c r="G907" s="335" t="n"/>
      <c r="H907" s="335" t="n"/>
      <c r="I907" s="335" t="n"/>
      <c r="J907" s="149" t="n"/>
      <c r="K907" s="336" t="n"/>
    </row>
    <row r="908">
      <c r="A908" s="145" t="n"/>
      <c r="B908" s="145" t="n"/>
      <c r="C908" s="146" t="n"/>
      <c r="D908" s="146" t="n"/>
      <c r="E908" s="147" t="n"/>
      <c r="F908" s="146" t="n"/>
      <c r="G908" s="335" t="n"/>
      <c r="H908" s="335" t="n"/>
      <c r="I908" s="335" t="n"/>
      <c r="J908" s="149" t="n"/>
      <c r="K908" s="336" t="n"/>
    </row>
    <row r="909">
      <c r="A909" s="145" t="n"/>
      <c r="B909" s="145" t="n"/>
      <c r="C909" s="146" t="n"/>
      <c r="D909" s="146" t="n"/>
      <c r="E909" s="147" t="n"/>
      <c r="F909" s="146" t="n"/>
      <c r="G909" s="335" t="n"/>
      <c r="H909" s="335" t="n"/>
      <c r="I909" s="335" t="n"/>
      <c r="J909" s="149" t="n"/>
      <c r="K909" s="336" t="n"/>
    </row>
    <row r="910">
      <c r="A910" s="145" t="n"/>
      <c r="B910" s="145" t="n"/>
      <c r="C910" s="146" t="n"/>
      <c r="D910" s="146" t="n"/>
      <c r="E910" s="147" t="n"/>
      <c r="F910" s="146" t="n"/>
      <c r="G910" s="335" t="n"/>
      <c r="H910" s="335" t="n"/>
      <c r="I910" s="335" t="n"/>
      <c r="J910" s="149" t="n"/>
      <c r="K910" s="336" t="n"/>
    </row>
    <row r="911">
      <c r="A911" s="145" t="n"/>
      <c r="B911" s="145" t="n"/>
      <c r="C911" s="146" t="n"/>
      <c r="D911" s="146" t="n"/>
      <c r="E911" s="147" t="n"/>
      <c r="F911" s="146" t="n"/>
      <c r="G911" s="335" t="n"/>
      <c r="H911" s="335" t="n"/>
      <c r="I911" s="335" t="n"/>
      <c r="J911" s="149" t="n"/>
      <c r="K911" s="336" t="n"/>
    </row>
    <row r="912">
      <c r="A912" s="145" t="n"/>
      <c r="B912" s="145" t="n"/>
      <c r="C912" s="146" t="n"/>
      <c r="D912" s="146" t="n"/>
      <c r="E912" s="147" t="n"/>
      <c r="F912" s="146" t="n"/>
      <c r="G912" s="335" t="n"/>
      <c r="H912" s="335" t="n"/>
      <c r="I912" s="335" t="n"/>
      <c r="J912" s="149" t="n"/>
      <c r="K912" s="336" t="n"/>
    </row>
    <row r="913">
      <c r="A913" s="145" t="n"/>
      <c r="B913" s="145" t="n"/>
      <c r="C913" s="146" t="n"/>
      <c r="D913" s="146" t="n"/>
      <c r="E913" s="147" t="n"/>
      <c r="F913" s="146" t="n"/>
      <c r="G913" s="335" t="n"/>
      <c r="H913" s="335" t="n"/>
      <c r="I913" s="335" t="n"/>
      <c r="J913" s="149" t="n"/>
      <c r="K913" s="336" t="n"/>
    </row>
    <row r="914">
      <c r="A914" s="145" t="n"/>
      <c r="B914" s="145" t="n"/>
      <c r="C914" s="146" t="n"/>
      <c r="D914" s="146" t="n"/>
      <c r="E914" s="147" t="n"/>
      <c r="F914" s="146" t="n"/>
      <c r="G914" s="335" t="n"/>
      <c r="H914" s="335" t="n"/>
      <c r="I914" s="335" t="n"/>
      <c r="J914" s="149" t="n"/>
      <c r="K914" s="336" t="n"/>
    </row>
    <row r="915">
      <c r="A915" s="145" t="n"/>
      <c r="B915" s="145" t="n"/>
      <c r="C915" s="146" t="n"/>
      <c r="D915" s="146" t="n"/>
      <c r="E915" s="147" t="n"/>
      <c r="F915" s="146" t="n"/>
      <c r="G915" s="335" t="n"/>
      <c r="H915" s="335" t="n"/>
      <c r="I915" s="335" t="n"/>
      <c r="J915" s="149" t="n"/>
      <c r="K915" s="336" t="n"/>
    </row>
    <row r="916">
      <c r="A916" s="145" t="n"/>
      <c r="B916" s="145" t="n"/>
      <c r="C916" s="146" t="n"/>
      <c r="D916" s="146" t="n"/>
      <c r="E916" s="147" t="n"/>
      <c r="F916" s="146" t="n"/>
      <c r="G916" s="335" t="n"/>
      <c r="H916" s="335" t="n"/>
      <c r="I916" s="335" t="n"/>
      <c r="J916" s="149" t="n"/>
      <c r="K916" s="336" t="n"/>
    </row>
    <row r="917">
      <c r="A917" s="145" t="n"/>
      <c r="B917" s="145" t="n"/>
      <c r="C917" s="146" t="n"/>
      <c r="D917" s="146" t="n"/>
      <c r="E917" s="147" t="n"/>
      <c r="F917" s="146" t="n"/>
      <c r="G917" s="335" t="n"/>
      <c r="H917" s="335" t="n"/>
      <c r="I917" s="335" t="n"/>
      <c r="J917" s="149" t="n"/>
      <c r="K917" s="336" t="n"/>
    </row>
    <row r="918">
      <c r="A918" s="145" t="n"/>
      <c r="B918" s="145" t="n"/>
      <c r="C918" s="146" t="n"/>
      <c r="D918" s="146" t="n"/>
      <c r="E918" s="147" t="n"/>
      <c r="F918" s="146" t="n"/>
      <c r="G918" s="335" t="n"/>
      <c r="H918" s="335" t="n"/>
      <c r="I918" s="335" t="n"/>
      <c r="J918" s="149" t="n"/>
      <c r="K918" s="336" t="n"/>
    </row>
    <row r="919">
      <c r="A919" s="145" t="n"/>
      <c r="B919" s="145" t="n"/>
      <c r="C919" s="146" t="n"/>
      <c r="D919" s="146" t="n"/>
      <c r="E919" s="147" t="n"/>
      <c r="F919" s="146" t="n"/>
      <c r="G919" s="335" t="n"/>
      <c r="H919" s="335" t="n"/>
      <c r="I919" s="335" t="n"/>
      <c r="J919" s="149" t="n"/>
      <c r="K919" s="336" t="n"/>
    </row>
    <row r="920">
      <c r="A920" s="145" t="n"/>
      <c r="B920" s="145" t="n"/>
      <c r="C920" s="146" t="n"/>
      <c r="D920" s="146" t="n"/>
      <c r="E920" s="147" t="n"/>
      <c r="F920" s="146" t="n"/>
      <c r="G920" s="335" t="n"/>
      <c r="H920" s="335" t="n"/>
      <c r="I920" s="335" t="n"/>
      <c r="J920" s="149" t="n"/>
      <c r="K920" s="336" t="n"/>
    </row>
    <row r="921">
      <c r="A921" s="145" t="n"/>
      <c r="B921" s="145" t="n"/>
      <c r="C921" s="146" t="n"/>
      <c r="D921" s="146" t="n"/>
      <c r="E921" s="147" t="n"/>
      <c r="F921" s="146" t="n"/>
      <c r="G921" s="335" t="n"/>
      <c r="H921" s="335" t="n"/>
      <c r="I921" s="335" t="n"/>
      <c r="J921" s="149" t="n"/>
      <c r="K921" s="336" t="n"/>
    </row>
    <row r="922">
      <c r="A922" s="145" t="n"/>
      <c r="B922" s="145" t="n"/>
      <c r="C922" s="146" t="n"/>
      <c r="D922" s="146" t="n"/>
      <c r="E922" s="147" t="n"/>
      <c r="F922" s="146" t="n"/>
      <c r="G922" s="335" t="n"/>
      <c r="H922" s="335" t="n"/>
      <c r="I922" s="335" t="n"/>
      <c r="J922" s="149" t="n"/>
      <c r="K922" s="336" t="n"/>
    </row>
    <row r="923">
      <c r="A923" s="145" t="n"/>
      <c r="B923" s="145" t="n"/>
      <c r="C923" s="146" t="n"/>
      <c r="D923" s="146" t="n"/>
      <c r="E923" s="147" t="n"/>
      <c r="F923" s="146" t="n"/>
      <c r="G923" s="335" t="n"/>
      <c r="H923" s="335" t="n"/>
      <c r="I923" s="335" t="n"/>
      <c r="J923" s="149" t="n"/>
      <c r="K923" s="336" t="n"/>
    </row>
    <row r="924">
      <c r="A924" s="145" t="n"/>
      <c r="B924" s="145" t="n"/>
      <c r="C924" s="146" t="n"/>
      <c r="D924" s="146" t="n"/>
      <c r="E924" s="147" t="n"/>
      <c r="F924" s="146" t="n"/>
      <c r="G924" s="335" t="n"/>
      <c r="H924" s="335" t="n"/>
      <c r="I924" s="335" t="n"/>
      <c r="J924" s="149" t="n"/>
      <c r="K924" s="336" t="n"/>
    </row>
    <row r="925">
      <c r="A925" s="145" t="n"/>
      <c r="B925" s="145" t="n"/>
      <c r="C925" s="146" t="n"/>
      <c r="D925" s="146" t="n"/>
      <c r="E925" s="147" t="n"/>
      <c r="F925" s="146" t="n"/>
      <c r="G925" s="335" t="n"/>
      <c r="H925" s="335" t="n"/>
      <c r="I925" s="335" t="n"/>
      <c r="J925" s="149" t="n"/>
      <c r="K925" s="336" t="n"/>
    </row>
    <row r="926">
      <c r="A926" s="145" t="n"/>
      <c r="B926" s="145" t="n"/>
      <c r="C926" s="146" t="n"/>
      <c r="D926" s="146" t="n"/>
      <c r="E926" s="147" t="n"/>
      <c r="F926" s="146" t="n"/>
      <c r="G926" s="335" t="n"/>
      <c r="H926" s="335" t="n"/>
      <c r="I926" s="335" t="n"/>
      <c r="J926" s="149" t="n"/>
      <c r="K926" s="336" t="n"/>
    </row>
    <row r="927">
      <c r="A927" s="145" t="n"/>
      <c r="B927" s="145" t="n"/>
      <c r="C927" s="146" t="n"/>
      <c r="D927" s="146" t="n"/>
      <c r="E927" s="147" t="n"/>
      <c r="F927" s="146" t="n"/>
      <c r="G927" s="335" t="n"/>
      <c r="H927" s="335" t="n"/>
      <c r="I927" s="335" t="n"/>
      <c r="J927" s="149" t="n"/>
      <c r="K927" s="336" t="n"/>
    </row>
    <row r="928">
      <c r="A928" s="145" t="n"/>
      <c r="B928" s="145" t="n"/>
      <c r="C928" s="146" t="n"/>
      <c r="D928" s="146" t="n"/>
      <c r="E928" s="147" t="n"/>
      <c r="F928" s="146" t="n"/>
      <c r="G928" s="335" t="n"/>
      <c r="H928" s="335" t="n"/>
      <c r="I928" s="335" t="n"/>
      <c r="J928" s="149" t="n"/>
      <c r="K928" s="336" t="n"/>
    </row>
    <row r="929">
      <c r="A929" s="145" t="n"/>
      <c r="B929" s="145" t="n"/>
      <c r="C929" s="146" t="n"/>
      <c r="D929" s="146" t="n"/>
      <c r="E929" s="147" t="n"/>
      <c r="F929" s="146" t="n"/>
      <c r="G929" s="335" t="n"/>
      <c r="H929" s="335" t="n"/>
      <c r="I929" s="335" t="n"/>
      <c r="J929" s="149" t="n"/>
      <c r="K929" s="336" t="n"/>
    </row>
    <row r="930">
      <c r="A930" s="145" t="n"/>
      <c r="B930" s="145" t="n"/>
      <c r="C930" s="146" t="n"/>
      <c r="D930" s="146" t="n"/>
      <c r="E930" s="147" t="n"/>
      <c r="F930" s="146" t="n"/>
      <c r="G930" s="335" t="n"/>
      <c r="H930" s="335" t="n"/>
      <c r="I930" s="335" t="n"/>
      <c r="J930" s="149" t="n"/>
      <c r="K930" s="336" t="n"/>
    </row>
    <row r="931">
      <c r="A931" s="145" t="n"/>
      <c r="B931" s="145" t="n"/>
      <c r="C931" s="146" t="n"/>
      <c r="D931" s="146" t="n"/>
      <c r="E931" s="147" t="n"/>
      <c r="F931" s="146" t="n"/>
      <c r="G931" s="335" t="n"/>
      <c r="H931" s="335" t="n"/>
      <c r="I931" s="335" t="n"/>
      <c r="J931" s="149" t="n"/>
      <c r="K931" s="336" t="n"/>
    </row>
    <row r="932">
      <c r="A932" s="145" t="n"/>
      <c r="B932" s="145" t="n"/>
      <c r="C932" s="146" t="n"/>
      <c r="D932" s="146" t="n"/>
      <c r="E932" s="147" t="n"/>
      <c r="F932" s="146" t="n"/>
      <c r="G932" s="335" t="n"/>
      <c r="H932" s="335" t="n"/>
      <c r="I932" s="335" t="n"/>
      <c r="J932" s="149" t="n"/>
      <c r="K932" s="336" t="n"/>
    </row>
    <row r="933">
      <c r="A933" s="145" t="n"/>
      <c r="B933" s="145" t="n"/>
      <c r="C933" s="146" t="n"/>
      <c r="D933" s="146" t="n"/>
      <c r="E933" s="147" t="n"/>
      <c r="F933" s="146" t="n"/>
      <c r="G933" s="335" t="n"/>
      <c r="H933" s="335" t="n"/>
      <c r="I933" s="335" t="n"/>
      <c r="J933" s="149" t="n"/>
      <c r="K933" s="336" t="n"/>
    </row>
    <row r="934">
      <c r="A934" s="145" t="n"/>
      <c r="B934" s="145" t="n"/>
      <c r="C934" s="146" t="n"/>
      <c r="D934" s="146" t="n"/>
      <c r="E934" s="147" t="n"/>
      <c r="F934" s="146" t="n"/>
      <c r="G934" s="335" t="n"/>
      <c r="H934" s="335" t="n"/>
      <c r="I934" s="335" t="n"/>
      <c r="J934" s="149" t="n"/>
      <c r="K934" s="336" t="n"/>
    </row>
    <row r="935">
      <c r="A935" s="145" t="n"/>
      <c r="B935" s="145" t="n"/>
      <c r="C935" s="146" t="n"/>
      <c r="D935" s="146" t="n"/>
      <c r="E935" s="147" t="n"/>
      <c r="F935" s="146" t="n"/>
      <c r="G935" s="335" t="n"/>
      <c r="H935" s="335" t="n"/>
      <c r="I935" s="335" t="n"/>
      <c r="J935" s="149" t="n"/>
      <c r="K935" s="336" t="n"/>
    </row>
    <row r="936">
      <c r="A936" s="145" t="n"/>
      <c r="B936" s="145" t="n"/>
      <c r="C936" s="146" t="n"/>
      <c r="D936" s="146" t="n"/>
      <c r="E936" s="147" t="n"/>
      <c r="F936" s="146" t="n"/>
      <c r="G936" s="335" t="n"/>
      <c r="H936" s="335" t="n"/>
      <c r="I936" s="335" t="n"/>
      <c r="J936" s="149" t="n"/>
      <c r="K936" s="336" t="n"/>
    </row>
    <row r="937">
      <c r="A937" s="145" t="n"/>
      <c r="B937" s="145" t="n"/>
      <c r="C937" s="146" t="n"/>
      <c r="D937" s="146" t="n"/>
      <c r="E937" s="147" t="n"/>
      <c r="F937" s="146" t="n"/>
      <c r="G937" s="335" t="n"/>
      <c r="H937" s="335" t="n"/>
      <c r="I937" s="335" t="n"/>
      <c r="J937" s="149" t="n"/>
      <c r="K937" s="336" t="n"/>
    </row>
    <row r="938">
      <c r="A938" s="145" t="n"/>
      <c r="B938" s="145" t="n"/>
      <c r="C938" s="146" t="n"/>
      <c r="D938" s="146" t="n"/>
      <c r="E938" s="147" t="n"/>
      <c r="F938" s="146" t="n"/>
      <c r="G938" s="335" t="n"/>
      <c r="H938" s="335" t="n"/>
      <c r="I938" s="335" t="n"/>
      <c r="J938" s="149" t="n"/>
      <c r="K938" s="336" t="n"/>
    </row>
    <row r="939">
      <c r="A939" s="145" t="n"/>
      <c r="B939" s="145" t="n"/>
      <c r="C939" s="146" t="n"/>
      <c r="D939" s="146" t="n"/>
      <c r="E939" s="147" t="n"/>
      <c r="F939" s="146" t="n"/>
      <c r="G939" s="335" t="n"/>
      <c r="H939" s="335" t="n"/>
      <c r="I939" s="335" t="n"/>
      <c r="J939" s="149" t="n"/>
      <c r="K939" s="336" t="n"/>
    </row>
    <row r="940">
      <c r="A940" s="145" t="n"/>
      <c r="B940" s="145" t="n"/>
      <c r="C940" s="146" t="n"/>
      <c r="D940" s="146" t="n"/>
      <c r="E940" s="147" t="n"/>
      <c r="F940" s="146" t="n"/>
      <c r="G940" s="335" t="n"/>
      <c r="H940" s="335" t="n"/>
      <c r="I940" s="335" t="n"/>
      <c r="J940" s="149" t="n"/>
      <c r="K940" s="336" t="n"/>
    </row>
    <row r="941">
      <c r="A941" s="145" t="n"/>
      <c r="B941" s="145" t="n"/>
      <c r="C941" s="146" t="n"/>
      <c r="D941" s="146" t="n"/>
      <c r="E941" s="147" t="n"/>
      <c r="F941" s="146" t="n"/>
      <c r="G941" s="335" t="n"/>
      <c r="H941" s="335" t="n"/>
      <c r="I941" s="335" t="n"/>
      <c r="J941" s="149" t="n"/>
      <c r="K941" s="336" t="n"/>
    </row>
    <row r="942">
      <c r="A942" s="145" t="n"/>
      <c r="B942" s="145" t="n"/>
      <c r="C942" s="146" t="n"/>
      <c r="D942" s="146" t="n"/>
      <c r="E942" s="147" t="n"/>
      <c r="F942" s="146" t="n"/>
      <c r="G942" s="335" t="n"/>
      <c r="H942" s="335" t="n"/>
      <c r="I942" s="335" t="n"/>
      <c r="J942" s="149" t="n"/>
      <c r="K942" s="336" t="n"/>
    </row>
    <row r="943">
      <c r="A943" s="145" t="n"/>
      <c r="B943" s="145" t="n"/>
      <c r="C943" s="146" t="n"/>
      <c r="D943" s="146" t="n"/>
      <c r="E943" s="147" t="n"/>
      <c r="F943" s="146" t="n"/>
      <c r="G943" s="335" t="n"/>
      <c r="H943" s="335" t="n"/>
      <c r="I943" s="335" t="n"/>
      <c r="J943" s="149" t="n"/>
      <c r="K943" s="336" t="n"/>
    </row>
    <row r="944">
      <c r="A944" s="145" t="n"/>
      <c r="B944" s="145" t="n"/>
      <c r="C944" s="146" t="n"/>
      <c r="D944" s="146" t="n"/>
      <c r="E944" s="147" t="n"/>
      <c r="F944" s="146" t="n"/>
      <c r="G944" s="335" t="n"/>
      <c r="H944" s="335" t="n"/>
      <c r="I944" s="335" t="n"/>
      <c r="J944" s="149" t="n"/>
      <c r="K944" s="336" t="n"/>
    </row>
    <row r="945">
      <c r="A945" s="145" t="n"/>
      <c r="B945" s="145" t="n"/>
      <c r="C945" s="146" t="n"/>
      <c r="D945" s="146" t="n"/>
      <c r="E945" s="147" t="n"/>
      <c r="F945" s="146" t="n"/>
      <c r="G945" s="335" t="n"/>
      <c r="H945" s="335" t="n"/>
      <c r="I945" s="335" t="n"/>
      <c r="J945" s="149" t="n"/>
      <c r="K945" s="336" t="n"/>
    </row>
    <row r="946">
      <c r="A946" s="145" t="n"/>
      <c r="B946" s="145" t="n"/>
      <c r="C946" s="146" t="n"/>
      <c r="D946" s="146" t="n"/>
      <c r="E946" s="147" t="n"/>
      <c r="F946" s="146" t="n"/>
      <c r="G946" s="335" t="n"/>
      <c r="H946" s="335" t="n"/>
      <c r="I946" s="335" t="n"/>
      <c r="J946" s="149" t="n"/>
      <c r="K946" s="336" t="n"/>
    </row>
    <row r="947">
      <c r="A947" s="145" t="n"/>
      <c r="B947" s="145" t="n"/>
      <c r="C947" s="146" t="n"/>
      <c r="D947" s="146" t="n"/>
      <c r="E947" s="147" t="n"/>
      <c r="F947" s="146" t="n"/>
      <c r="G947" s="335" t="n"/>
      <c r="H947" s="335" t="n"/>
      <c r="I947" s="335" t="n"/>
      <c r="J947" s="149" t="n"/>
      <c r="K947" s="336" t="n"/>
    </row>
    <row r="948">
      <c r="A948" s="145" t="n"/>
      <c r="B948" s="145" t="n"/>
      <c r="C948" s="146" t="n"/>
      <c r="D948" s="146" t="n"/>
      <c r="E948" s="147" t="n"/>
      <c r="F948" s="146" t="n"/>
      <c r="G948" s="335" t="n"/>
      <c r="H948" s="335" t="n"/>
      <c r="I948" s="335" t="n"/>
      <c r="J948" s="149" t="n"/>
      <c r="K948" s="336" t="n"/>
    </row>
    <row r="949">
      <c r="A949" s="145" t="n"/>
      <c r="B949" s="145" t="n"/>
      <c r="C949" s="146" t="n"/>
      <c r="D949" s="146" t="n"/>
      <c r="E949" s="147" t="n"/>
      <c r="F949" s="146" t="n"/>
      <c r="G949" s="335" t="n"/>
      <c r="H949" s="335" t="n"/>
      <c r="I949" s="335" t="n"/>
      <c r="J949" s="149" t="n"/>
      <c r="K949" s="336" t="n"/>
    </row>
    <row r="950">
      <c r="A950" s="145" t="n"/>
      <c r="B950" s="145" t="n"/>
      <c r="C950" s="146" t="n"/>
      <c r="D950" s="146" t="n"/>
      <c r="E950" s="147" t="n"/>
      <c r="F950" s="146" t="n"/>
      <c r="G950" s="335" t="n"/>
      <c r="H950" s="335" t="n"/>
      <c r="I950" s="335" t="n"/>
      <c r="J950" s="149" t="n"/>
      <c r="K950" s="336" t="n"/>
    </row>
    <row r="951">
      <c r="A951" s="145" t="n"/>
      <c r="B951" s="145" t="n"/>
      <c r="C951" s="146" t="n"/>
      <c r="D951" s="146" t="n"/>
      <c r="E951" s="147" t="n"/>
      <c r="F951" s="146" t="n"/>
      <c r="G951" s="335" t="n"/>
      <c r="H951" s="335" t="n"/>
      <c r="I951" s="335" t="n"/>
      <c r="J951" s="149" t="n"/>
      <c r="K951" s="336" t="n"/>
    </row>
    <row r="952">
      <c r="A952" s="145" t="n"/>
      <c r="B952" s="145" t="n"/>
      <c r="C952" s="146" t="n"/>
      <c r="D952" s="146" t="n"/>
      <c r="E952" s="147" t="n"/>
      <c r="F952" s="146" t="n"/>
      <c r="G952" s="335" t="n"/>
      <c r="H952" s="335" t="n"/>
      <c r="I952" s="335" t="n"/>
      <c r="J952" s="149" t="n"/>
      <c r="K952" s="336" t="n"/>
    </row>
    <row r="953">
      <c r="A953" s="145" t="n"/>
      <c r="B953" s="145" t="n"/>
      <c r="C953" s="146" t="n"/>
      <c r="D953" s="146" t="n"/>
      <c r="E953" s="147" t="n"/>
      <c r="F953" s="146" t="n"/>
      <c r="G953" s="335" t="n"/>
      <c r="H953" s="335" t="n"/>
      <c r="I953" s="335" t="n"/>
      <c r="J953" s="149" t="n"/>
      <c r="K953" s="336" t="n"/>
    </row>
    <row r="954">
      <c r="A954" s="145" t="n"/>
      <c r="B954" s="145" t="n"/>
      <c r="C954" s="146" t="n"/>
      <c r="D954" s="146" t="n"/>
      <c r="E954" s="147" t="n"/>
      <c r="F954" s="146" t="n"/>
      <c r="G954" s="335" t="n"/>
      <c r="H954" s="335" t="n"/>
      <c r="I954" s="335" t="n"/>
      <c r="J954" s="149" t="n"/>
      <c r="K954" s="336" t="n"/>
    </row>
    <row r="955">
      <c r="A955" s="145" t="n"/>
      <c r="B955" s="145" t="n"/>
      <c r="C955" s="146" t="n"/>
      <c r="D955" s="146" t="n"/>
      <c r="E955" s="147" t="n"/>
      <c r="F955" s="146" t="n"/>
      <c r="G955" s="335" t="n"/>
      <c r="H955" s="335" t="n"/>
      <c r="I955" s="335" t="n"/>
      <c r="J955" s="149" t="n"/>
      <c r="K955" s="336" t="n"/>
    </row>
    <row r="956">
      <c r="A956" s="145" t="n"/>
      <c r="B956" s="145" t="n"/>
      <c r="C956" s="146" t="n"/>
      <c r="D956" s="146" t="n"/>
      <c r="E956" s="147" t="n"/>
      <c r="F956" s="146" t="n"/>
      <c r="G956" s="335" t="n"/>
      <c r="H956" s="335" t="n"/>
      <c r="I956" s="335" t="n"/>
      <c r="J956" s="149" t="n"/>
      <c r="K956" s="336" t="n"/>
    </row>
    <row r="957">
      <c r="A957" s="145" t="n"/>
      <c r="B957" s="145" t="n"/>
      <c r="C957" s="146" t="n"/>
      <c r="D957" s="146" t="n"/>
      <c r="E957" s="147" t="n"/>
      <c r="F957" s="146" t="n"/>
      <c r="G957" s="335" t="n"/>
      <c r="H957" s="335" t="n"/>
      <c r="I957" s="335" t="n"/>
      <c r="J957" s="149" t="n"/>
      <c r="K957" s="336" t="n"/>
    </row>
    <row r="958">
      <c r="A958" s="145" t="n"/>
      <c r="B958" s="145" t="n"/>
      <c r="C958" s="146" t="n"/>
      <c r="D958" s="146" t="n"/>
      <c r="E958" s="147" t="n"/>
      <c r="F958" s="146" t="n"/>
      <c r="G958" s="335" t="n"/>
      <c r="H958" s="335" t="n"/>
      <c r="I958" s="335" t="n"/>
      <c r="J958" s="149" t="n"/>
      <c r="K958" s="336" t="n"/>
    </row>
    <row r="959">
      <c r="A959" s="145" t="n"/>
      <c r="B959" s="145" t="n"/>
      <c r="C959" s="146" t="n"/>
      <c r="D959" s="146" t="n"/>
      <c r="E959" s="147" t="n"/>
      <c r="F959" s="146" t="n"/>
      <c r="G959" s="335" t="n"/>
      <c r="H959" s="335" t="n"/>
      <c r="I959" s="335" t="n"/>
      <c r="J959" s="149" t="n"/>
      <c r="K959" s="336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2023-11-07T18:07:19Z</dcterms:modified>
  <cp:lastModifiedBy>Travessia</cp:lastModifiedBy>
</cp:coreProperties>
</file>