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\Documents\travessia\projeto-travessia\sources\"/>
    </mc:Choice>
  </mc:AlternateContent>
  <xr:revisionPtr revIDLastSave="0" documentId="13_ncr:1_{DFB6D3CB-0DE2-46E7-92EB-17E45FF6FFB2}" xr6:coauthVersionLast="47" xr6:coauthVersionMax="47" xr10:uidLastSave="{00000000-0000-0000-0000-000000000000}"/>
  <bookViews>
    <workbookView xWindow="-120" yWindow="-120" windowWidth="29040" windowHeight="15840" firstSheet="2" activeTab="7" xr2:uid="{370DA055-CB71-4F1C-9B16-4AEA37A59957}"/>
  </bookViews>
  <sheets>
    <sheet name="Calculo Gatilho 3" sheetId="15" r:id="rId1"/>
    <sheet name="Cap Custos SPE" sheetId="13" r:id="rId2"/>
    <sheet name="Relatório Consolidado" sheetId="1" r:id="rId3"/>
    <sheet name="Relatório Analítico" sheetId="2" r:id="rId4"/>
    <sheet name="Acompanhamento Vendas" sheetId="14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MAIN__" localSheetId="4">#REF!</definedName>
    <definedName name="__MAIN__" localSheetId="0">#REF!</definedName>
    <definedName name="__MAIN__">#REF!</definedName>
    <definedName name="__memParams__" localSheetId="4">#REF!</definedName>
    <definedName name="__memParams__">#REF!</definedName>
    <definedName name="__qryTitLiq__" localSheetId="4">#REF!</definedName>
    <definedName name="__qryTitLiq__">#REF!</definedName>
    <definedName name="_Fill" hidden="1">#REF!</definedName>
    <definedName name="_xlnm._FilterDatabase" localSheetId="5" hidden="1">'Base Contratos'!$B$2:$G$2</definedName>
    <definedName name="_xlnm._FilterDatabase" localSheetId="6" hidden="1">Recebimentos!$A$1:$Z$1</definedName>
    <definedName name="_xlnm._FilterDatabase" localSheetId="7" hidden="1">Recebíveis!$A$6:$S$6</definedName>
    <definedName name="_xlnm._FilterDatabase" localSheetId="8" hidden="1">'Relação de Contratos'!$A$1:$M$1</definedName>
    <definedName name="aaa" localSheetId="4" hidden="1">#REF!</definedName>
    <definedName name="aaa" localSheetId="0" hidden="1">#REF!</definedName>
    <definedName name="aaa" hidden="1">#REF!</definedName>
    <definedName name="Acquisition_Date">'[1]Deal Inputs'!$C$12</definedName>
    <definedName name="AMORTIZACAO">OFFSET('[2]Fluxo 1'!$S$18,0,0,COUNT('[2]Fluxo 1'!$K$18:$K$1048576),1)</definedName>
    <definedName name="AnoOrçamento" localSheetId="4">#REF!</definedName>
    <definedName name="AnoOrçamento" localSheetId="5">#REF!</definedName>
    <definedName name="AnoOrçamento" localSheetId="1">#REF!</definedName>
    <definedName name="AnoOrçamento" localSheetId="2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4">'Acompanhamento Vendas'!$A$1:$I$46</definedName>
    <definedName name="_xlnm.Print_Area" localSheetId="3">'Relatório Analítico'!$A$1:$M$71</definedName>
    <definedName name="_xlnm.Print_Area" localSheetId="2">'Relatório Consolidado'!$A$1:$J$56</definedName>
    <definedName name="arq" localSheetId="4">#REF!</definedName>
    <definedName name="arq" localSheetId="5">#REF!</definedName>
    <definedName name="arq" localSheetId="1">#REF!</definedName>
    <definedName name="arq" localSheetId="2">#REF!</definedName>
    <definedName name="arq">#REF!</definedName>
    <definedName name="assunto" localSheetId="4">#REF!</definedName>
    <definedName name="assunto" localSheetId="5">#REF!</definedName>
    <definedName name="assunto" localSheetId="1">#REF!</definedName>
    <definedName name="assunto" localSheetId="2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[3]cálculos!$G$10</definedName>
    <definedName name="CIQWBGuid" hidden="1">"01d12d8b-b92a-46f5-80d3-ae4ce96f2222"</definedName>
    <definedName name="Construction_Total" localSheetId="4">'[1]Purchase installments'!#REF!</definedName>
    <definedName name="Construction_Total" localSheetId="5">'[1]Purchase installments'!#REF!</definedName>
    <definedName name="Construction_Total" localSheetId="0">'[1]Purchase installments'!#REF!</definedName>
    <definedName name="Construction_Total" localSheetId="1">'[1]Purchase installments'!#REF!</definedName>
    <definedName name="Construction_Total" localSheetId="2">'[1]Purchase installments'!#REF!</definedName>
    <definedName name="Construction_Total">'[1]Purchase installments'!#REF!</definedName>
    <definedName name="danalise" localSheetId="4">[4]PAINEL!$B$4</definedName>
    <definedName name="danalise" localSheetId="5">[5]PAINEL!$B$4</definedName>
    <definedName name="danalise" localSheetId="0">[5]PAINEL!$B$4</definedName>
    <definedName name="danalise" localSheetId="1">[5]PAINEL!$B$4</definedName>
    <definedName name="danalise" localSheetId="2">[5]PAINEL!$B$4</definedName>
    <definedName name="danalise">[4]PAINEL!$B$4</definedName>
    <definedName name="DATA" localSheetId="4">#REF!</definedName>
    <definedName name="DATA" localSheetId="0">#REF!</definedName>
    <definedName name="DATA">#REF!</definedName>
    <definedName name="dbase" localSheetId="4">[4]PAINEL!$B$5</definedName>
    <definedName name="dbase" localSheetId="5">[5]PAINEL!$B$5</definedName>
    <definedName name="dbase" localSheetId="0">[5]PAINEL!$B$5</definedName>
    <definedName name="dbase" localSheetId="1">[5]PAINEL!$B$5</definedName>
    <definedName name="dbase" localSheetId="2">[5]PAINEL!$B$5</definedName>
    <definedName name="dbase">[4]PAINEL!$B$5</definedName>
    <definedName name="Debt_Rate">'[1]Deal Inputs'!$G$11</definedName>
    <definedName name="destinatarios" localSheetId="4">#REF!</definedName>
    <definedName name="destinatarios" localSheetId="5">#REF!</definedName>
    <definedName name="destinatarios" localSheetId="1">#REF!</definedName>
    <definedName name="destinatarios" localSheetId="2">#REF!</definedName>
    <definedName name="destinatarios">#REF!</definedName>
    <definedName name="dias" localSheetId="4">[6]Feriados!#REF!</definedName>
    <definedName name="dias" localSheetId="5">[6]Feriados!#REF!</definedName>
    <definedName name="dias" localSheetId="1">[6]Feriados!#REF!</definedName>
    <definedName name="dias" localSheetId="2">[6]Feriados!#REF!</definedName>
    <definedName name="dias">[6]Feriados!#REF!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4">'[1]Deal Inputs'!#REF!</definedName>
    <definedName name="Equity_Payments" localSheetId="5">'[1]Deal Inputs'!#REF!</definedName>
    <definedName name="Equity_Payments" localSheetId="0">'[1]Deal Inputs'!#REF!</definedName>
    <definedName name="Equity_Payments" localSheetId="1">'[1]Deal Inputs'!#REF!</definedName>
    <definedName name="Equity_Payments" localSheetId="2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[6]Feriados!$A$2:$A$937</definedName>
    <definedName name="FF">[7]Calendário!$A$2:$A$517</definedName>
    <definedName name="ffb" localSheetId="4">#REF!</definedName>
    <definedName name="ffb" localSheetId="0">#REF!</definedName>
    <definedName name="ffb">#REF!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">OFFSET('[2]Fluxo 1'!$R$18,0,0,COUNT('[2]Fluxo 1'!$K$18:$K$1048576),1)</definedName>
    <definedName name="Juros_CRI">'[6]5ª Serie (Senior)'!$C$13</definedName>
    <definedName name="Land_Cost">[1]PropSummary!$L$37</definedName>
    <definedName name="Lease_Payment">'[1]Deal Inputs'!$C$31</definedName>
    <definedName name="LISTA">'[8]Distratos Mensais'!$B$3:$B$50</definedName>
    <definedName name="LTV">'[1]Deal Inputs'!$G$13</definedName>
    <definedName name="mensagem" localSheetId="4">#REF!</definedName>
    <definedName name="mensagem" localSheetId="5">#REF!</definedName>
    <definedName name="mensagem" localSheetId="1">#REF!</definedName>
    <definedName name="mensagem" localSheetId="2">#REF!</definedName>
    <definedName name="mensagem">#REF!</definedName>
    <definedName name="New_Debt">'[1]Deal Inputs'!$G$10</definedName>
    <definedName name="parcelas">OFFSET('[2]Fluxo 1'!$K$18,0,0,COUNT('[2]Fluxo 1'!$K$18:$K$1048576),1)</definedName>
    <definedName name="Percent_Sold">'[1]Deal Inputs'!$G$13</definedName>
    <definedName name="prz_total">[3]cálculos!$D$8</definedName>
    <definedName name="Qtd_CRI">'[6]5ª Serie (Senior)'!$C$9</definedName>
    <definedName name="RATING">[9]DE_PARA!$P$2:$Q$10</definedName>
    <definedName name="Record_Data_Cutoff">[10]Cockpit!$F$11</definedName>
    <definedName name="Refinance">'[1]Deal Inputs'!$G$17</definedName>
    <definedName name="reporte" localSheetId="4">#REF!</definedName>
    <definedName name="reporte" localSheetId="5">#REF!</definedName>
    <definedName name="reporte" localSheetId="1">#REF!</definedName>
    <definedName name="reporte" localSheetId="2">#REF!</definedName>
    <definedName name="reporte">#REF!</definedName>
    <definedName name="reporte_pdf" localSheetId="4">#REF!</definedName>
    <definedName name="reporte_pdf" localSheetId="5">#REF!</definedName>
    <definedName name="reporte_pdf" localSheetId="1">#REF!</definedName>
    <definedName name="reporte_pdf" localSheetId="2">#REF!</definedName>
    <definedName name="reporte_pdf">#REF!</definedName>
    <definedName name="Sale_Expense">'[1]Deal Inputs'!$C$14</definedName>
    <definedName name="series">[11]Gráfico!$E$2:$AK$2</definedName>
    <definedName name="Tax_Basis">'[1]Deal Inputs'!$D$46</definedName>
    <definedName name="Tax_Structure">'[1]Deal Inputs'!$F$38</definedName>
    <definedName name="Taxation">[1]Taxation!$C$8</definedName>
    <definedName name="Todos" localSheetId="4">#REF!</definedName>
    <definedName name="Todos" localSheetId="0">#REF!</definedName>
    <definedName name="Todos">#REF!</definedName>
    <definedName name="TotalGeral" localSheetId="4">#REF!</definedName>
    <definedName name="TotalGeral">#REF!</definedName>
    <definedName name="Vlr_Unit_CRI">'[6]5ª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H3" i="10"/>
  <c r="F3" i="10"/>
  <c r="D3" i="10"/>
  <c r="C3" i="10"/>
  <c r="K3" i="5"/>
  <c r="F42" i="1"/>
  <c r="F38" i="1"/>
  <c r="F40" i="1"/>
  <c r="F41" i="1"/>
  <c r="F39" i="1"/>
  <c r="F37" i="1"/>
  <c r="B31" i="15" l="1"/>
  <c r="A24" i="15"/>
  <c r="A25" i="15"/>
  <c r="A23" i="15"/>
  <c r="I46" i="14" l="1"/>
  <c r="H46" i="14"/>
  <c r="G46" i="14"/>
  <c r="F46" i="14"/>
  <c r="D46" i="14"/>
  <c r="E46" i="14"/>
  <c r="I1" i="5" l="1"/>
  <c r="I2" i="5"/>
  <c r="A19" i="15"/>
  <c r="A18" i="15"/>
  <c r="A13" i="15"/>
  <c r="A12" i="15"/>
  <c r="A11" i="15"/>
  <c r="A10" i="15"/>
  <c r="A9" i="15"/>
  <c r="A8" i="15"/>
  <c r="A7" i="15"/>
  <c r="A6" i="15"/>
  <c r="A5" i="15"/>
  <c r="G24" i="15" l="1"/>
  <c r="G25" i="15"/>
  <c r="G23" i="15"/>
  <c r="B32" i="15" s="1"/>
  <c r="B33" i="15" s="1"/>
  <c r="D112" i="15" l="1"/>
  <c r="D122" i="15"/>
  <c r="D114" i="15"/>
  <c r="D106" i="15"/>
  <c r="D98" i="15"/>
  <c r="D90" i="15"/>
  <c r="D82" i="15"/>
  <c r="D74" i="15"/>
  <c r="D66" i="15"/>
  <c r="D58" i="15"/>
  <c r="D50" i="15"/>
  <c r="D42" i="15"/>
  <c r="D67" i="15"/>
  <c r="D121" i="15"/>
  <c r="D113" i="15"/>
  <c r="D105" i="15"/>
  <c r="D97" i="15"/>
  <c r="D89" i="15"/>
  <c r="D81" i="15"/>
  <c r="D73" i="15"/>
  <c r="D65" i="15"/>
  <c r="D57" i="15"/>
  <c r="D49" i="15"/>
  <c r="D41" i="15"/>
  <c r="D120" i="15"/>
  <c r="D104" i="15"/>
  <c r="D96" i="15"/>
  <c r="D88" i="15"/>
  <c r="D80" i="15"/>
  <c r="D72" i="15"/>
  <c r="D64" i="15"/>
  <c r="D56" i="15"/>
  <c r="D48" i="15"/>
  <c r="D40" i="15"/>
  <c r="D119" i="15"/>
  <c r="D111" i="15"/>
  <c r="D103" i="15"/>
  <c r="D95" i="15"/>
  <c r="D87" i="15"/>
  <c r="D79" i="15"/>
  <c r="D71" i="15"/>
  <c r="D63" i="15"/>
  <c r="D55" i="15"/>
  <c r="D47" i="15"/>
  <c r="D39" i="15"/>
  <c r="D99" i="15"/>
  <c r="D43" i="15"/>
  <c r="D118" i="15"/>
  <c r="D110" i="15"/>
  <c r="D102" i="15"/>
  <c r="D94" i="15"/>
  <c r="D86" i="15"/>
  <c r="D78" i="15"/>
  <c r="D70" i="15"/>
  <c r="D62" i="15"/>
  <c r="D54" i="15"/>
  <c r="D46" i="15"/>
  <c r="D75" i="15"/>
  <c r="D117" i="15"/>
  <c r="D109" i="15"/>
  <c r="D101" i="15"/>
  <c r="D93" i="15"/>
  <c r="D85" i="15"/>
  <c r="D77" i="15"/>
  <c r="D69" i="15"/>
  <c r="D61" i="15"/>
  <c r="D53" i="15"/>
  <c r="D45" i="15"/>
  <c r="D115" i="15"/>
  <c r="D83" i="15"/>
  <c r="D59" i="15"/>
  <c r="D116" i="15"/>
  <c r="D108" i="15"/>
  <c r="D100" i="15"/>
  <c r="D92" i="15"/>
  <c r="D84" i="15"/>
  <c r="D76" i="15"/>
  <c r="D68" i="15"/>
  <c r="D60" i="15"/>
  <c r="D52" i="15"/>
  <c r="D44" i="15"/>
  <c r="D107" i="15"/>
  <c r="D91" i="15"/>
  <c r="D51" i="15"/>
  <c r="D38" i="15" l="1"/>
  <c r="B34" i="15" l="1"/>
  <c r="C3" i="2"/>
  <c r="J38" i="1"/>
  <c r="J39" i="1"/>
  <c r="J40" i="1"/>
  <c r="J41" i="1"/>
  <c r="J37" i="1"/>
  <c r="I42" i="1"/>
  <c r="J42" i="1" s="1"/>
  <c r="E42" i="1"/>
  <c r="D18" i="1"/>
  <c r="C18" i="1"/>
  <c r="E5" i="13"/>
  <c r="E7" i="13" s="1"/>
  <c r="L7" i="13" s="1"/>
  <c r="I50" i="1" l="1"/>
  <c r="J50" i="1" s="1"/>
  <c r="I49" i="1"/>
  <c r="J49" i="1" s="1"/>
  <c r="E6" i="13"/>
  <c r="L6" i="13" s="1"/>
  <c r="C4" i="2" l="1"/>
  <c r="J4" i="1" s="1"/>
  <c r="W2" i="3"/>
  <c r="U2" i="3" s="1"/>
  <c r="V2" i="3"/>
  <c r="X2" i="3" l="1"/>
  <c r="T2" i="3"/>
  <c r="Y2" i="3" s="1"/>
  <c r="Z2" i="3" l="1"/>
  <c r="K51" i="1"/>
  <c r="I51" i="1" s="1"/>
  <c r="J51" i="1" s="1"/>
  <c r="C5" i="2"/>
  <c r="N7" i="5"/>
  <c r="L9" i="1" l="1"/>
  <c r="J12" i="1"/>
  <c r="L10" i="1" s="1"/>
  <c r="P7" i="5"/>
  <c r="O7" i="5"/>
  <c r="Q7" i="5" s="1"/>
  <c r="R7" i="5" l="1"/>
  <c r="S7" i="5" l="1"/>
  <c r="E3" i="10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D65" i="2" l="1"/>
  <c r="D68" i="2"/>
  <c r="D63" i="2"/>
  <c r="I48" i="1"/>
  <c r="J48" i="1" s="1"/>
  <c r="G3" i="10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A68" i="2" l="1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I7" i="1"/>
  <c r="F11" i="1" s="1"/>
  <c r="L11" i="1" l="1"/>
  <c r="J14" i="1" s="1"/>
  <c r="D10" i="2"/>
  <c r="R8" i="2" s="1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F17" i="1"/>
  <c r="J16" i="1"/>
  <c r="C53" i="2"/>
  <c r="D69" i="2"/>
  <c r="J13" i="1" s="1"/>
  <c r="F12" i="1"/>
  <c r="F18" i="1"/>
  <c r="D53" i="2"/>
  <c r="F13" i="1"/>
  <c r="F8" i="1"/>
  <c r="F19" i="1"/>
  <c r="F14" i="1"/>
  <c r="F9" i="1"/>
  <c r="F15" i="1"/>
  <c r="F10" i="1"/>
  <c r="F16" i="1"/>
  <c r="J18" i="1" l="1"/>
  <c r="J10" i="1"/>
  <c r="C14" i="2"/>
  <c r="D14" i="2"/>
  <c r="C34" i="2"/>
  <c r="D18" i="2"/>
  <c r="C21" i="2"/>
  <c r="D34" i="2"/>
  <c r="E26" i="2" s="1"/>
  <c r="C17" i="2"/>
  <c r="D21" i="2"/>
  <c r="C20" i="2"/>
  <c r="D20" i="2"/>
  <c r="D16" i="2"/>
  <c r="D17" i="2"/>
  <c r="C16" i="2"/>
  <c r="D19" i="2"/>
  <c r="D15" i="2"/>
  <c r="C18" i="2"/>
  <c r="E33" i="2"/>
  <c r="J17" i="1"/>
  <c r="J15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1" i="2" l="1"/>
  <c r="E28" i="2"/>
  <c r="E34" i="2"/>
  <c r="R7" i="2"/>
  <c r="J11" i="1"/>
  <c r="E32" i="2"/>
  <c r="D22" i="2"/>
  <c r="E14" i="2" s="1"/>
  <c r="E30" i="2"/>
  <c r="C22" i="2"/>
  <c r="E29" i="2"/>
  <c r="E27" i="2"/>
  <c r="E69" i="2"/>
  <c r="E16" i="2" l="1"/>
  <c r="E18" i="2"/>
  <c r="R6" i="2"/>
  <c r="R9" i="2" s="1"/>
  <c r="E22" i="2"/>
  <c r="J9" i="1"/>
  <c r="E21" i="2"/>
  <c r="E19" i="2"/>
  <c r="D38" i="2"/>
  <c r="J8" i="1" s="1"/>
  <c r="E11" i="13" s="1"/>
  <c r="E20" i="2"/>
  <c r="E17" i="2"/>
  <c r="E15" i="2"/>
  <c r="E13" i="13" l="1"/>
  <c r="L13" i="13" s="1"/>
  <c r="E12" i="13"/>
  <c r="L12" i="13" s="1"/>
</calcChain>
</file>

<file path=xl/sharedStrings.xml><?xml version="1.0" encoding="utf-8"?>
<sst xmlns="http://schemas.openxmlformats.org/spreadsheetml/2006/main" count="487" uniqueCount="305">
  <si>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</si>
  <si>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</si>
  <si>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</si>
  <si>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</si>
  <si>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</si>
  <si>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</si>
  <si>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</si>
  <si>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</si>
  <si>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</si>
  <si>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</si>
  <si>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</si>
  <si>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</si>
  <si>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</si>
  <si>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</si>
  <si>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</si>
  <si>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</si>
  <si>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</si>
  <si>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</si>
  <si>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</si>
  <si>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</si>
  <si>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</si>
  <si>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</si>
  <si>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</si>
  <si>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</si>
  <si>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</si>
  <si>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</si>
  <si>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</si>
  <si>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</si>
  <si>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</si>
  <si>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</si>
  <si>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</si>
  <si>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</si>
  <si>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</si>
  <si>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</si>
  <si>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Periodicidade</t>
  </si>
  <si>
    <t>Conta Centralizadora:</t>
  </si>
  <si>
    <t>Demonstrativo Financeiro Mensal CRI</t>
  </si>
  <si>
    <t>PU</t>
  </si>
  <si>
    <t>Total</t>
  </si>
  <si>
    <t>Data</t>
  </si>
  <si>
    <t>Amortização (R$)</t>
  </si>
  <si>
    <t>Amortização extraordinária</t>
  </si>
  <si>
    <t>Total Pagamento do CRI</t>
  </si>
  <si>
    <t>Limites para Recomposição</t>
  </si>
  <si>
    <t>Critério</t>
  </si>
  <si>
    <t>Apurado</t>
  </si>
  <si>
    <t>Status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</si>
  <si>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</si>
  <si>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</si>
  <si>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</si>
  <si>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</si>
  <si>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</si>
  <si>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</si>
  <si>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</si>
  <si>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</si>
  <si>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</si>
  <si>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</si>
  <si>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</si>
  <si>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</si>
  <si>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</si>
  <si>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</si>
  <si>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</si>
  <si>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</si>
  <si>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</si>
  <si>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</si>
  <si>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</si>
  <si>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</si>
  <si>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</si>
  <si>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</si>
  <si>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</si>
  <si>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</si>
  <si>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</si>
  <si>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</si>
  <si>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</si>
  <si>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</si>
  <si>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</si>
  <si>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</si>
  <si>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</si>
  <si>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</si>
  <si>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</si>
  <si>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</si>
  <si>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</si>
  <si>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</si>
  <si>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</si>
  <si>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</si>
  <si>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</si>
  <si>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</si>
  <si>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</si>
  <si>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</si>
  <si>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</si>
  <si>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</si>
  <si>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</si>
  <si>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</si>
  <si>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</si>
  <si>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</si>
  <si>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</si>
  <si>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</si>
  <si>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</si>
  <si>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</si>
  <si>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</si>
  <si>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</si>
  <si>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</si>
  <si>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</si>
  <si>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</si>
  <si>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</si>
  <si>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</si>
  <si>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</si>
  <si>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</si>
  <si>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</si>
  <si>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</si>
  <si>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</si>
  <si>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</si>
  <si>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</si>
  <si>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</si>
  <si>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</si>
  <si>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</si>
  <si>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</si>
  <si>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</si>
  <si>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</si>
  <si>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</si>
  <si>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</si>
  <si>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</si>
  <si>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</si>
  <si>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</si>
  <si>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</si>
  <si>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</si>
  <si>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</si>
  <si>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</si>
  <si>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</si>
  <si>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</si>
  <si>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</si>
  <si>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</si>
  <si>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</si>
  <si>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</si>
  <si>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</si>
  <si>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</si>
  <si>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</si>
  <si>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</si>
  <si>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</si>
  <si>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</si>
  <si>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Pedido 11/09/2023</t>
  </si>
  <si>
    <t>Pedido 15/09/2023</t>
  </si>
  <si>
    <t>Pedido 18/09/2023</t>
  </si>
  <si>
    <t>PC 08.2023</t>
  </si>
  <si>
    <t>Pedido 25/09/2023</t>
  </si>
  <si>
    <t>Pedido 27/09/2023</t>
  </si>
  <si>
    <t>Saldo</t>
  </si>
  <si>
    <t>Total Recebimento</t>
  </si>
  <si>
    <t>Pagamentos dos impostos incidentes sobre esta, ou seja, Imposto de
Renda, CSLL, PIS, COFINS</t>
  </si>
  <si>
    <t>Manutenção do objeto social das Fiduciantes Creditórias</t>
  </si>
  <si>
    <t>Custos SPE 09.2023</t>
  </si>
  <si>
    <t>Custos SPE 10.2023</t>
  </si>
  <si>
    <t>88ª série</t>
  </si>
  <si>
    <t>89ª série</t>
  </si>
  <si>
    <t>22B0679375</t>
  </si>
  <si>
    <t>22B0679516</t>
  </si>
  <si>
    <t>IPCA</t>
  </si>
  <si>
    <t>Mensal</t>
  </si>
  <si>
    <t>8499 / 33609-0</t>
  </si>
  <si>
    <t>Fundo de Reserva (Ibira SDA)</t>
  </si>
  <si>
    <t>Fundo de Reserva (Terra Luz)</t>
  </si>
  <si>
    <t>Fundo de Obras (Terra Luz)</t>
  </si>
  <si>
    <t>Despesa P.S. (SDA)</t>
  </si>
  <si>
    <t>Despesa P.S. (Terra Luz)</t>
  </si>
  <si>
    <t>Informações para Cálculo dos Índices</t>
  </si>
  <si>
    <t>Saldo Adimplente Carteira Ibirapitanga</t>
  </si>
  <si>
    <t>Saldo Devedor Inadimplência superior a 90 dias Ibirapitanga</t>
  </si>
  <si>
    <t>Saldo Adimplente da Carteira Terra Luz</t>
  </si>
  <si>
    <t>Saldo Devedor Inadimplência superior a 90 dias Terra Luz</t>
  </si>
  <si>
    <t>VGV das Unidades Não Vendidas Terra Luz</t>
  </si>
  <si>
    <t>VGV das Unidades Não Vendidas Terra Luz + Unidades Permutadas</t>
  </si>
  <si>
    <t>88ª Série</t>
  </si>
  <si>
    <t>Último pagamento</t>
  </si>
  <si>
    <t>Próximo Pagamento</t>
  </si>
  <si>
    <t>Amortização (%)</t>
  </si>
  <si>
    <t>Atualização</t>
  </si>
  <si>
    <t>Razão do Saldo Devedor</t>
  </si>
  <si>
    <t>Saldo dos Créditos Imobiliários adimplentes do empreendimento Ibirapitanga divididos pelo saldo devedor do(s) CRI 88 deve ser maior que 140%</t>
  </si>
  <si>
    <t>Razão de Garantia Terra Luz</t>
  </si>
  <si>
    <t>Razão (Terraluz) = (a) / (b)
Onde:
(a) = a somatória de: (i) VGV das Unidades não vendidas de titularidade da Terraluz, calculado pela multiplicação do valor 
médio por metro quadrado das vendas efetuadas nos últimos 3 meses anteriores à Data de Verificação em que ocorreram 
vendas, pela área de cada Unidade em estoque e pelo percentual à que a Terraluz faz jus de tais Unidades; e (ii) Valor 
Presente dos Direitos Creditórios Terraluz, descontados à taxa dos Juros Remuneratórios Terraluz; e
(b) = Valor Nominal Atualizado dos CRI 89ª Série.</t>
  </si>
  <si>
    <r>
      <t xml:space="preserve">Razão de Garantia Terra Luz </t>
    </r>
    <r>
      <rPr>
        <b/>
        <sz val="12"/>
        <color rgb="FFFF0000"/>
        <rFont val="Arial"/>
        <family val="2"/>
      </rPr>
      <t>(Com unidades permutadas)</t>
    </r>
  </si>
  <si>
    <t>índice de Cobertura</t>
  </si>
  <si>
    <t>Significa a razão entre: (a) o valor total recebido em um determinado mês advindos dos 
Direitos Creditórios (Ibirapitanga), excetuados os pagamentos feitos a título de antecipação de parcelas vincendas 
em meses subsequentes ao de pagamento; e (b) o valor total da parcela imediatamente subsequente de 
Remuneração e Amortização Programada dos CRI 88ª Série, que deverá ser sempre superior a 120% (cento e 
vinte por cento).</t>
  </si>
  <si>
    <t>Taxa da Operação Ibira</t>
  </si>
  <si>
    <t>Empreendimento</t>
  </si>
  <si>
    <t>Valor do Contrato</t>
  </si>
  <si>
    <t>Data da Venda</t>
  </si>
  <si>
    <t>Terra Luz Residencial</t>
  </si>
  <si>
    <t>Venda junho.23</t>
  </si>
  <si>
    <t>Q03L02</t>
  </si>
  <si>
    <t>AUGUSTO CESAR PEREIRA DA COSTA</t>
  </si>
  <si>
    <t>Q03L08</t>
  </si>
  <si>
    <t>RENATO PONTES MAGALHAES</t>
  </si>
  <si>
    <t>Q04L05</t>
  </si>
  <si>
    <t>CAIO CESAR MENDES BARBOSA</t>
  </si>
  <si>
    <t>Q04L09</t>
  </si>
  <si>
    <t>ROBERTO TOLEDO HUMMEL</t>
  </si>
  <si>
    <t>Q05L05</t>
  </si>
  <si>
    <t>CAMILA DA FROTA GUERRA</t>
  </si>
  <si>
    <t>Q05L014</t>
  </si>
  <si>
    <t>LUIZ  HENRIQUE VIDOTTE</t>
  </si>
  <si>
    <t>Q07L02</t>
  </si>
  <si>
    <t>HILTON CHARLES MASCARENHAS JUNIOR</t>
  </si>
  <si>
    <t>Q07L09</t>
  </si>
  <si>
    <t>Q07L017</t>
  </si>
  <si>
    <t>Vendas julho.23</t>
  </si>
  <si>
    <t>Q07L019</t>
  </si>
  <si>
    <t>CARLOS AUGUSTO DE OLIVEIRA ARAUJO</t>
  </si>
  <si>
    <t>Q09L012</t>
  </si>
  <si>
    <t>DEBORA COIMBRA DOS SANTOS</t>
  </si>
  <si>
    <t>Total Financeiro</t>
  </si>
  <si>
    <t>Total metragem</t>
  </si>
  <si>
    <t>Valor Médio das vendas / m2</t>
  </si>
  <si>
    <t>Estoque TL</t>
  </si>
  <si>
    <t>Processo de inclusão das novas unidades em estoque para a operação</t>
  </si>
  <si>
    <t>Incluir estoques fruto das permutas com fornecedores</t>
  </si>
  <si>
    <t>Metragem do Lote</t>
  </si>
  <si>
    <t>Cedido</t>
  </si>
  <si>
    <t>Q03L04</t>
  </si>
  <si>
    <t>Q01L03</t>
  </si>
  <si>
    <t>Q01L05</t>
  </si>
  <si>
    <t>Q01L06</t>
  </si>
  <si>
    <t>Q03L01</t>
  </si>
  <si>
    <t>Q03L05</t>
  </si>
  <si>
    <t>Q03L010</t>
  </si>
  <si>
    <t>Q03L011</t>
  </si>
  <si>
    <t>Q03L013</t>
  </si>
  <si>
    <t>Q03L014</t>
  </si>
  <si>
    <t>Q04L01</t>
  </si>
  <si>
    <t>Q04L06</t>
  </si>
  <si>
    <t>Q04L07</t>
  </si>
  <si>
    <t>Q04L08</t>
  </si>
  <si>
    <t>Q04L010</t>
  </si>
  <si>
    <t>Q04L011</t>
  </si>
  <si>
    <t>Q04L012</t>
  </si>
  <si>
    <t>Q05L03</t>
  </si>
  <si>
    <t>Q05L04</t>
  </si>
  <si>
    <t>Q05L06</t>
  </si>
  <si>
    <t>Q05L07</t>
  </si>
  <si>
    <t>Q05L08</t>
  </si>
  <si>
    <t>Q05L09</t>
  </si>
  <si>
    <t>Q05L010</t>
  </si>
  <si>
    <t>Q05L015</t>
  </si>
  <si>
    <t>Q06L024</t>
  </si>
  <si>
    <t>Q07L01</t>
  </si>
  <si>
    <t>Q07L03</t>
  </si>
  <si>
    <t>Q07L04</t>
  </si>
  <si>
    <t>Q07L05</t>
  </si>
  <si>
    <t>Q07L06</t>
  </si>
  <si>
    <t>Q07L07</t>
  </si>
  <si>
    <t>Q07L08</t>
  </si>
  <si>
    <t>Q07L010</t>
  </si>
  <si>
    <t>Q07L011</t>
  </si>
  <si>
    <t>Q07L012</t>
  </si>
  <si>
    <t>Q07L013</t>
  </si>
  <si>
    <t>Q07L014</t>
  </si>
  <si>
    <t>Q07L015</t>
  </si>
  <si>
    <t>Q07L016</t>
  </si>
  <si>
    <t>Q07L018</t>
  </si>
  <si>
    <t>Q07L020</t>
  </si>
  <si>
    <t>Q07L021</t>
  </si>
  <si>
    <t>Q07L022</t>
  </si>
  <si>
    <t>Q08L04</t>
  </si>
  <si>
    <t>Q08L018</t>
  </si>
  <si>
    <t>Q09L01</t>
  </si>
  <si>
    <t>Q09L02</t>
  </si>
  <si>
    <t>Q09L03</t>
  </si>
  <si>
    <t>Q09L04</t>
  </si>
  <si>
    <t>Q09L05</t>
  </si>
  <si>
    <t>Q09L06</t>
  </si>
  <si>
    <t>Q09L07</t>
  </si>
  <si>
    <t>Q09L08</t>
  </si>
  <si>
    <t>Q09L09</t>
  </si>
  <si>
    <t>Q09L010</t>
  </si>
  <si>
    <t>Q09L011</t>
  </si>
  <si>
    <t>Q09L013</t>
  </si>
  <si>
    <t>Q010L01</t>
  </si>
  <si>
    <t>Q010L02</t>
  </si>
  <si>
    <t>Q010L03</t>
  </si>
  <si>
    <t>Q010L04</t>
  </si>
  <si>
    <t>Q010L05</t>
  </si>
  <si>
    <t>Q010L06</t>
  </si>
  <si>
    <t>Q010L07</t>
  </si>
  <si>
    <t>Q010L08</t>
  </si>
  <si>
    <t>Q010L010</t>
  </si>
  <si>
    <t>Q010L011</t>
  </si>
  <si>
    <t>Q010L014</t>
  </si>
  <si>
    <t>Q010L015</t>
  </si>
  <si>
    <t>Q010L016</t>
  </si>
  <si>
    <t>Q010L017</t>
  </si>
  <si>
    <t>Q010L018</t>
  </si>
  <si>
    <t>Q03L07</t>
  </si>
  <si>
    <t>CASSIO HANDER NOGUEIRA</t>
  </si>
  <si>
    <t>Q05L012</t>
  </si>
  <si>
    <t>SANDERSON SANTOS</t>
  </si>
  <si>
    <t>Taxa da Operação Terra Luz</t>
  </si>
  <si>
    <t>Taxa da Operação Terra Luz (ao mês)</t>
  </si>
  <si>
    <t>Taxa da Operação Ibirapitanga (ao mês)</t>
  </si>
  <si>
    <t>Q03L06</t>
  </si>
  <si>
    <t>Q07L023</t>
  </si>
  <si>
    <t>MARCEL NOGUEIRA MAGALHAES</t>
  </si>
  <si>
    <t>Vendas agosto.23</t>
  </si>
  <si>
    <t>m2</t>
  </si>
  <si>
    <t>NOVA UNIDADE - ANTIGA PERMUTA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</si>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</sst>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 tint="0.34998626667073579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34998626667073579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1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 tint="-0.24994659260841701"/>
      </left>
      <right/>
      <top/>
      <bottom style="medium">
        <color rgb="FF397F81"/>
      </bottom>
      <diagonal/>
    </border>
    <border>
      <left/>
      <right style="dotted">
        <color theme="0" tint="-0.24994659260841701"/>
      </right>
      <top style="medium">
        <color rgb="FF397F81"/>
      </top>
      <bottom/>
      <diagonal/>
    </border>
    <border>
      <left/>
      <right style="dotted">
        <color theme="0" tint="-0.2499465926084170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44" fontId="1" fillId="0" borderId="0"/>
    <xf numFmtId="43" fontId="1" fillId="0" borderId="0"/>
    <xf numFmtId="9" fontId="1" fillId="0" borderId="0"/>
    <xf numFmtId="0" fontId="1" fillId="0" borderId="0"/>
    <xf numFmtId="44" fontId="1" fillId="0" borderId="0" applyFont="0" applyFill="0" applyBorder="0" applyAlignment="0" applyProtection="0"/>
    <xf numFmtId="0" fontId="37" fillId="0" borderId="0"/>
    <xf numFmtId="43" fontId="1" fillId="0" borderId="0" applyFont="0" applyFill="0" applyBorder="0" applyAlignment="0" applyProtection="0"/>
    <xf numFmtId="44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5" fontId="19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1" fillId="8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19" fillId="2" borderId="1" xfId="0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left" vertical="center"/>
    </xf>
    <xf numFmtId="171" fontId="10" fillId="0" borderId="2" xfId="0" applyNumberFormat="1" applyFont="1" applyBorder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0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19" fillId="5" borderId="0" xfId="0" applyFont="1" applyFill="1" applyAlignment="1">
      <alignment horizontal="right" vertical="center"/>
    </xf>
    <xf numFmtId="171" fontId="19" fillId="5" borderId="0" xfId="0" applyNumberFormat="1" applyFont="1" applyFill="1" applyAlignment="1">
      <alignment horizontal="right" vertical="center"/>
    </xf>
    <xf numFmtId="9" fontId="19" fillId="5" borderId="0" xfId="0" applyNumberFormat="1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9" fontId="19" fillId="0" borderId="0" xfId="0" applyNumberFormat="1" applyFont="1" applyAlignment="1">
      <alignment horizontal="right" vertic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173" fontId="23" fillId="0" borderId="0" xfId="0" applyNumberFormat="1" applyFont="1" applyAlignment="1">
      <alignment horizontal="right" wrapText="1"/>
    </xf>
    <xf numFmtId="0" fontId="20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0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0" fillId="0" borderId="0" xfId="0" applyNumberFormat="1" applyFont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171" fontId="19" fillId="0" borderId="3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vertical="center"/>
    </xf>
    <xf numFmtId="10" fontId="20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right"/>
    </xf>
    <xf numFmtId="176" fontId="23" fillId="0" borderId="0" xfId="0" applyNumberFormat="1" applyFont="1" applyAlignment="1">
      <alignment horizontal="right"/>
    </xf>
    <xf numFmtId="168" fontId="23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19" fillId="2" borderId="0" xfId="0" applyFont="1" applyFill="1" applyAlignment="1">
      <alignment horizontal="right" vertical="center"/>
    </xf>
    <xf numFmtId="171" fontId="19" fillId="6" borderId="0" xfId="0" applyNumberFormat="1" applyFont="1" applyFill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43" fontId="19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9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4" fillId="0" borderId="0" xfId="0" applyFo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44" fontId="24" fillId="0" borderId="0" xfId="5" applyFont="1" applyBorder="1"/>
    <xf numFmtId="4" fontId="24" fillId="0" borderId="0" xfId="5" applyNumberFormat="1" applyFont="1" applyBorder="1"/>
    <xf numFmtId="43" fontId="24" fillId="0" borderId="0" xfId="4" applyFont="1" applyBorder="1" applyAlignment="1">
      <alignment horizontal="center"/>
    </xf>
    <xf numFmtId="0" fontId="0" fillId="10" borderId="0" xfId="0" applyFill="1"/>
    <xf numFmtId="14" fontId="0" fillId="10" borderId="0" xfId="0" applyNumberFormat="1" applyFill="1"/>
    <xf numFmtId="43" fontId="0" fillId="10" borderId="0" xfId="4" applyFont="1" applyFill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4" xfId="2" applyNumberFormat="1" applyFont="1" applyBorder="1"/>
    <xf numFmtId="0" fontId="3" fillId="9" borderId="4" xfId="0" applyFont="1" applyFill="1" applyBorder="1"/>
    <xf numFmtId="14" fontId="2" fillId="0" borderId="4" xfId="2" applyNumberFormat="1" applyFont="1" applyBorder="1"/>
    <xf numFmtId="0" fontId="0" fillId="11" borderId="0" xfId="0" applyFill="1"/>
    <xf numFmtId="43" fontId="0" fillId="9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9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19" fillId="5" borderId="0" xfId="0" applyNumberFormat="1" applyFont="1" applyFill="1" applyAlignment="1">
      <alignment horizontal="right" vertical="center"/>
    </xf>
    <xf numFmtId="0" fontId="23" fillId="12" borderId="0" xfId="0" applyFont="1" applyFill="1" applyAlignment="1">
      <alignment horizontal="center"/>
    </xf>
    <xf numFmtId="0" fontId="9" fillId="4" borderId="0" xfId="0" applyFont="1" applyFill="1"/>
    <xf numFmtId="0" fontId="23" fillId="4" borderId="0" xfId="0" applyFont="1" applyFill="1" applyAlignment="1">
      <alignment wrapText="1"/>
    </xf>
    <xf numFmtId="0" fontId="23" fillId="4" borderId="0" xfId="0" applyFont="1" applyFill="1" applyAlignment="1">
      <alignment horizontal="right" wrapText="1"/>
    </xf>
    <xf numFmtId="173" fontId="23" fillId="4" borderId="0" xfId="0" applyNumberFormat="1" applyFont="1" applyFill="1" applyAlignment="1">
      <alignment horizontal="right" wrapText="1"/>
    </xf>
    <xf numFmtId="0" fontId="9" fillId="0" borderId="0" xfId="6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3" fillId="7" borderId="4" xfId="0" applyFont="1" applyFill="1" applyBorder="1"/>
    <xf numFmtId="0" fontId="0" fillId="7" borderId="4" xfId="0" applyFill="1" applyBorder="1"/>
    <xf numFmtId="14" fontId="3" fillId="7" borderId="4" xfId="0" applyNumberFormat="1" applyFont="1" applyFill="1" applyBorder="1"/>
    <xf numFmtId="0" fontId="1" fillId="7" borderId="4" xfId="0" applyFont="1" applyFill="1" applyBorder="1"/>
    <xf numFmtId="0" fontId="0" fillId="7" borderId="0" xfId="0" applyFill="1"/>
    <xf numFmtId="0" fontId="1" fillId="0" borderId="4" xfId="0" applyFont="1" applyBorder="1"/>
    <xf numFmtId="44" fontId="3" fillId="14" borderId="4" xfId="12" applyFont="1" applyFill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44" fontId="3" fillId="14" borderId="4" xfId="0" applyNumberFormat="1" applyFont="1" applyFill="1" applyBorder="1"/>
    <xf numFmtId="44" fontId="1" fillId="0" borderId="4" xfId="12" applyBorder="1"/>
    <xf numFmtId="44" fontId="31" fillId="0" borderId="4" xfId="0" applyNumberFormat="1" applyFont="1" applyBorder="1"/>
    <xf numFmtId="8" fontId="1" fillId="0" borderId="4" xfId="12" applyNumberFormat="1" applyBorder="1"/>
    <xf numFmtId="44" fontId="32" fillId="0" borderId="4" xfId="0" applyNumberFormat="1" applyFont="1" applyBorder="1"/>
    <xf numFmtId="4" fontId="0" fillId="0" borderId="0" xfId="0" applyNumberFormat="1"/>
    <xf numFmtId="4" fontId="1" fillId="0" borderId="0" xfId="0" applyNumberFormat="1" applyFont="1"/>
    <xf numFmtId="0" fontId="15" fillId="4" borderId="1" xfId="6" applyFont="1" applyFill="1" applyBorder="1" applyAlignment="1">
      <alignment horizontal="right" vertical="center" indent="1"/>
    </xf>
    <xf numFmtId="14" fontId="18" fillId="0" borderId="0" xfId="6" applyNumberFormat="1" applyFont="1" applyAlignment="1">
      <alignment horizontal="right" vertical="center" indent="1"/>
    </xf>
    <xf numFmtId="14" fontId="18" fillId="7" borderId="0" xfId="6" applyNumberFormat="1" applyFont="1" applyFill="1" applyAlignment="1">
      <alignment horizontal="right" vertical="center" indent="1"/>
    </xf>
    <xf numFmtId="0" fontId="18" fillId="7" borderId="0" xfId="6" applyFont="1" applyFill="1" applyAlignment="1">
      <alignment horizontal="right" vertical="center" indent="1"/>
    </xf>
    <xf numFmtId="166" fontId="18" fillId="0" borderId="0" xfId="6" applyNumberFormat="1" applyFont="1" applyAlignment="1">
      <alignment horizontal="right" vertical="center" indent="1"/>
    </xf>
    <xf numFmtId="165" fontId="18" fillId="7" borderId="0" xfId="6" applyNumberFormat="1" applyFont="1" applyFill="1" applyAlignment="1">
      <alignment horizontal="right" vertical="center" indent="1"/>
    </xf>
    <xf numFmtId="3" fontId="18" fillId="0" borderId="0" xfId="13" applyNumberFormat="1" applyFont="1" applyAlignment="1">
      <alignment horizontal="right" vertical="center" indent="1"/>
    </xf>
    <xf numFmtId="3" fontId="18" fillId="7" borderId="0" xfId="13" applyNumberFormat="1" applyFont="1" applyFill="1" applyAlignment="1">
      <alignment horizontal="right" vertical="center" indent="1"/>
    </xf>
    <xf numFmtId="3" fontId="18" fillId="4" borderId="0" xfId="13" applyNumberFormat="1" applyFont="1" applyFill="1" applyAlignment="1">
      <alignment horizontal="right" vertical="center" indent="1"/>
    </xf>
    <xf numFmtId="165" fontId="18" fillId="0" borderId="0" xfId="6" applyNumberFormat="1" applyFont="1" applyAlignment="1">
      <alignment horizontal="right" vertical="center" indent="1"/>
    </xf>
    <xf numFmtId="165" fontId="18" fillId="4" borderId="0" xfId="6" applyNumberFormat="1" applyFont="1" applyFill="1" applyAlignment="1">
      <alignment vertical="center"/>
    </xf>
    <xf numFmtId="0" fontId="18" fillId="0" borderId="0" xfId="6" applyFont="1" applyAlignment="1">
      <alignment vertical="center"/>
    </xf>
    <xf numFmtId="0" fontId="18" fillId="7" borderId="0" xfId="6" applyFont="1" applyFill="1" applyAlignment="1">
      <alignment vertical="center"/>
    </xf>
    <xf numFmtId="0" fontId="18" fillId="4" borderId="0" xfId="6" applyFont="1" applyFill="1" applyAlignment="1">
      <alignment vertical="center"/>
    </xf>
    <xf numFmtId="0" fontId="18" fillId="0" borderId="0" xfId="6" applyFont="1" applyAlignment="1">
      <alignment horizontal="left" vertical="center" indent="1"/>
    </xf>
    <xf numFmtId="0" fontId="18" fillId="4" borderId="0" xfId="6" applyFont="1" applyFill="1" applyAlignment="1">
      <alignment horizontal="left" vertical="center" indent="1"/>
    </xf>
    <xf numFmtId="0" fontId="15" fillId="4" borderId="1" xfId="6" applyFont="1" applyFill="1" applyBorder="1" applyAlignment="1">
      <alignment horizontal="left" vertical="center" indent="1"/>
    </xf>
    <xf numFmtId="14" fontId="16" fillId="4" borderId="1" xfId="6" applyNumberFormat="1" applyFont="1" applyFill="1" applyBorder="1" applyAlignment="1">
      <alignment horizontal="right" vertical="center" indent="1"/>
    </xf>
    <xf numFmtId="0" fontId="9" fillId="4" borderId="0" xfId="6" applyFont="1" applyFill="1" applyAlignment="1">
      <alignment vertical="center"/>
    </xf>
    <xf numFmtId="165" fontId="18" fillId="7" borderId="0" xfId="6" applyNumberFormat="1" applyFont="1" applyFill="1" applyAlignment="1">
      <alignment vertical="center"/>
    </xf>
    <xf numFmtId="0" fontId="9" fillId="15" borderId="0" xfId="6" applyFont="1" applyFill="1" applyAlignment="1">
      <alignment vertical="center"/>
    </xf>
    <xf numFmtId="14" fontId="33" fillId="15" borderId="7" xfId="6" applyNumberFormat="1" applyFont="1" applyFill="1" applyBorder="1" applyAlignment="1">
      <alignment horizontal="center" vertical="center"/>
    </xf>
    <xf numFmtId="0" fontId="33" fillId="15" borderId="0" xfId="6" applyFont="1" applyFill="1" applyAlignment="1">
      <alignment horizontal="center" vertical="center"/>
    </xf>
    <xf numFmtId="14" fontId="33" fillId="15" borderId="0" xfId="6" applyNumberFormat="1" applyFont="1" applyFill="1" applyAlignment="1">
      <alignment horizontal="center" vertical="center"/>
    </xf>
    <xf numFmtId="14" fontId="18" fillId="4" borderId="0" xfId="6" applyNumberFormat="1" applyFont="1" applyFill="1" applyAlignment="1">
      <alignment horizontal="right" vertical="center" indent="1"/>
    </xf>
    <xf numFmtId="14" fontId="18" fillId="4" borderId="7" xfId="6" applyNumberFormat="1" applyFont="1" applyFill="1" applyBorder="1" applyAlignment="1">
      <alignment horizontal="right" vertical="center" indent="1"/>
    </xf>
    <xf numFmtId="165" fontId="18" fillId="7" borderId="7" xfId="6" applyNumberFormat="1" applyFont="1" applyFill="1" applyBorder="1" applyAlignment="1">
      <alignment horizontal="right" vertical="center" indent="1"/>
    </xf>
    <xf numFmtId="10" fontId="18" fillId="0" borderId="0" xfId="6" applyNumberFormat="1" applyFont="1" applyAlignment="1">
      <alignment horizontal="right" vertical="center" indent="1"/>
    </xf>
    <xf numFmtId="10" fontId="18" fillId="0" borderId="7" xfId="6" applyNumberFormat="1" applyFont="1" applyBorder="1" applyAlignment="1">
      <alignment horizontal="right" vertical="center" indent="1"/>
    </xf>
    <xf numFmtId="165" fontId="18" fillId="4" borderId="0" xfId="6" applyNumberFormat="1" applyFont="1" applyFill="1" applyAlignment="1">
      <alignment horizontal="right" vertical="center" indent="1"/>
    </xf>
    <xf numFmtId="165" fontId="18" fillId="4" borderId="7" xfId="6" applyNumberFormat="1" applyFont="1" applyFill="1" applyBorder="1" applyAlignment="1">
      <alignment horizontal="right" vertical="center" indent="1"/>
    </xf>
    <xf numFmtId="0" fontId="34" fillId="0" borderId="0" xfId="6" applyFont="1" applyAlignment="1">
      <alignment vertical="center"/>
    </xf>
    <xf numFmtId="165" fontId="34" fillId="4" borderId="0" xfId="6" applyNumberFormat="1" applyFont="1" applyFill="1" applyAlignment="1">
      <alignment horizontal="right" vertical="center" indent="1"/>
    </xf>
    <xf numFmtId="165" fontId="34" fillId="4" borderId="7" xfId="6" applyNumberFormat="1" applyFont="1" applyFill="1" applyBorder="1" applyAlignment="1">
      <alignment horizontal="right" vertical="center" indent="1"/>
    </xf>
    <xf numFmtId="0" fontId="34" fillId="7" borderId="0" xfId="6" applyFont="1" applyFill="1" applyAlignment="1">
      <alignment vertical="center"/>
    </xf>
    <xf numFmtId="10" fontId="35" fillId="7" borderId="0" xfId="14" applyNumberFormat="1" applyFont="1" applyFill="1" applyAlignment="1">
      <alignment horizontal="center" vertical="center"/>
    </xf>
    <xf numFmtId="9" fontId="35" fillId="7" borderId="0" xfId="14" applyFont="1" applyFill="1" applyAlignment="1">
      <alignment horizontal="center" vertical="center"/>
    </xf>
    <xf numFmtId="0" fontId="34" fillId="4" borderId="0" xfId="6" applyFont="1" applyFill="1" applyAlignment="1">
      <alignment vertical="center"/>
    </xf>
    <xf numFmtId="10" fontId="35" fillId="4" borderId="0" xfId="14" applyNumberFormat="1" applyFont="1" applyFill="1" applyAlignment="1">
      <alignment horizontal="center" vertical="center"/>
    </xf>
    <xf numFmtId="9" fontId="8" fillId="4" borderId="0" xfId="14" applyFont="1" applyFill="1" applyAlignment="1">
      <alignment horizontal="center" vertical="center"/>
    </xf>
    <xf numFmtId="0" fontId="34" fillId="7" borderId="0" xfId="6" applyFont="1" applyFill="1" applyAlignment="1">
      <alignment vertical="center" wrapText="1"/>
    </xf>
    <xf numFmtId="9" fontId="35" fillId="4" borderId="0" xfId="14" applyFont="1" applyFill="1" applyAlignment="1">
      <alignment horizontal="center" vertical="center"/>
    </xf>
    <xf numFmtId="165" fontId="18" fillId="4" borderId="0" xfId="6" applyNumberFormat="1" applyFont="1" applyFill="1" applyAlignment="1">
      <alignment horizontal="left" vertical="center" indent="31"/>
    </xf>
    <xf numFmtId="164" fontId="13" fillId="4" borderId="0" xfId="0" applyNumberFormat="1" applyFont="1" applyFill="1" applyAlignment="1">
      <alignment horizontal="right"/>
    </xf>
    <xf numFmtId="0" fontId="5" fillId="0" borderId="0" xfId="15" applyFont="1" applyAlignment="1">
      <alignment vertical="center"/>
    </xf>
    <xf numFmtId="0" fontId="6" fillId="0" borderId="0" xfId="15" applyFont="1" applyAlignment="1">
      <alignment vertical="center"/>
    </xf>
    <xf numFmtId="0" fontId="25" fillId="0" borderId="0" xfId="15" applyFont="1" applyAlignment="1">
      <alignment vertical="center"/>
    </xf>
    <xf numFmtId="0" fontId="8" fillId="0" borderId="0" xfId="15" applyFont="1" applyAlignment="1">
      <alignment vertical="center"/>
    </xf>
    <xf numFmtId="0" fontId="9" fillId="0" borderId="0" xfId="15" applyFont="1" applyAlignment="1">
      <alignment vertical="center"/>
    </xf>
    <xf numFmtId="0" fontId="10" fillId="13" borderId="0" xfId="15" applyFont="1" applyFill="1" applyAlignment="1">
      <alignment vertical="center"/>
    </xf>
    <xf numFmtId="0" fontId="10" fillId="13" borderId="0" xfId="15" applyFont="1" applyFill="1" applyAlignment="1">
      <alignment horizontal="left" vertical="center" indent="1"/>
    </xf>
    <xf numFmtId="0" fontId="10" fillId="13" borderId="0" xfId="15" applyFont="1" applyFill="1" applyAlignment="1">
      <alignment horizontal="right" vertical="center" indent="1"/>
    </xf>
    <xf numFmtId="0" fontId="10" fillId="0" borderId="0" xfId="15" applyFont="1" applyAlignment="1">
      <alignment vertical="center"/>
    </xf>
    <xf numFmtId="0" fontId="9" fillId="0" borderId="0" xfId="15" applyFont="1"/>
    <xf numFmtId="14" fontId="15" fillId="4" borderId="1" xfId="15" applyNumberFormat="1" applyFont="1" applyFill="1" applyBorder="1" applyAlignment="1">
      <alignment horizontal="left" vertical="center" indent="1"/>
    </xf>
    <xf numFmtId="0" fontId="26" fillId="0" borderId="0" xfId="15" applyFont="1" applyAlignment="1">
      <alignment horizontal="left" vertical="center" indent="1"/>
    </xf>
    <xf numFmtId="0" fontId="27" fillId="0" borderId="2" xfId="15" applyFont="1" applyBorder="1" applyAlignment="1">
      <alignment horizontal="center" vertical="center"/>
    </xf>
    <xf numFmtId="0" fontId="4" fillId="0" borderId="0" xfId="15" applyFont="1"/>
    <xf numFmtId="178" fontId="28" fillId="4" borderId="0" xfId="3" applyNumberFormat="1" applyFont="1" applyFill="1" applyAlignment="1">
      <alignment horizontal="left" vertical="center" indent="1"/>
    </xf>
    <xf numFmtId="0" fontId="28" fillId="4" borderId="0" xfId="3" applyFont="1" applyFill="1" applyAlignment="1">
      <alignment horizontal="right" vertical="center" indent="2"/>
    </xf>
    <xf numFmtId="8" fontId="28" fillId="4" borderId="0" xfId="3" applyNumberFormat="1" applyFont="1" applyFill="1" applyAlignment="1">
      <alignment horizontal="right" vertical="center" indent="2"/>
    </xf>
    <xf numFmtId="178" fontId="28" fillId="7" borderId="0" xfId="3" applyNumberFormat="1" applyFont="1" applyFill="1" applyAlignment="1">
      <alignment horizontal="left" vertical="center" indent="1"/>
    </xf>
    <xf numFmtId="0" fontId="28" fillId="7" borderId="0" xfId="3" applyFont="1" applyFill="1" applyAlignment="1">
      <alignment horizontal="right" vertical="center" indent="2"/>
    </xf>
    <xf numFmtId="8" fontId="28" fillId="7" borderId="0" xfId="3" applyNumberFormat="1" applyFont="1" applyFill="1" applyAlignment="1">
      <alignment horizontal="right" vertical="center" indent="2"/>
    </xf>
    <xf numFmtId="8" fontId="9" fillId="0" borderId="0" xfId="15" applyNumberFormat="1" applyFont="1" applyAlignment="1">
      <alignment vertical="center"/>
    </xf>
    <xf numFmtId="8" fontId="29" fillId="4" borderId="0" xfId="3" applyNumberFormat="1" applyFont="1" applyFill="1" applyAlignment="1">
      <alignment horizontal="right" vertical="center" indent="2"/>
    </xf>
    <xf numFmtId="178" fontId="30" fillId="4" borderId="0" xfId="3" applyNumberFormat="1" applyFont="1" applyFill="1" applyAlignment="1">
      <alignment horizontal="left" vertical="center" indent="1"/>
    </xf>
    <xf numFmtId="0" fontId="30" fillId="4" borderId="0" xfId="3" applyFont="1" applyFill="1" applyAlignment="1">
      <alignment horizontal="right" vertical="center" indent="2"/>
    </xf>
    <xf numFmtId="8" fontId="30" fillId="4" borderId="0" xfId="3" applyNumberFormat="1" applyFont="1" applyFill="1" applyAlignment="1">
      <alignment horizontal="right" vertical="center" indent="2"/>
    </xf>
    <xf numFmtId="0" fontId="37" fillId="0" borderId="0" xfId="17"/>
    <xf numFmtId="0" fontId="1" fillId="0" borderId="0" xfId="17" applyFont="1"/>
    <xf numFmtId="43" fontId="36" fillId="16" borderId="8" xfId="18" applyFont="1" applyFill="1" applyBorder="1" applyAlignment="1">
      <alignment horizontal="center" vertical="center"/>
    </xf>
    <xf numFmtId="14" fontId="36" fillId="16" borderId="8" xfId="18" applyNumberFormat="1" applyFont="1" applyFill="1" applyBorder="1" applyAlignment="1">
      <alignment horizontal="center" vertical="center"/>
    </xf>
    <xf numFmtId="0" fontId="1" fillId="0" borderId="0" xfId="17" applyFont="1" applyAlignment="1">
      <alignment horizontal="center"/>
    </xf>
    <xf numFmtId="0" fontId="1" fillId="0" borderId="0" xfId="17" applyFont="1" applyAlignment="1">
      <alignment horizontal="center" vertical="center"/>
    </xf>
    <xf numFmtId="14" fontId="1" fillId="0" borderId="0" xfId="17" applyNumberFormat="1" applyFont="1" applyAlignment="1">
      <alignment horizontal="center" vertical="center"/>
    </xf>
    <xf numFmtId="0" fontId="38" fillId="0" borderId="0" xfId="17" applyFont="1" applyAlignment="1">
      <alignment horizontal="center" vertical="top"/>
    </xf>
    <xf numFmtId="44" fontId="37" fillId="0" borderId="0" xfId="17" applyNumberFormat="1"/>
    <xf numFmtId="44" fontId="36" fillId="16" borderId="8" xfId="12" applyFont="1" applyFill="1" applyBorder="1" applyAlignment="1">
      <alignment horizontal="center" vertical="center"/>
    </xf>
    <xf numFmtId="44" fontId="38" fillId="0" borderId="0" xfId="12" applyFont="1" applyAlignment="1">
      <alignment horizontal="center" vertical="top"/>
    </xf>
    <xf numFmtId="44" fontId="1" fillId="0" borderId="0" xfId="12" applyAlignment="1">
      <alignment horizontal="center" vertical="center"/>
    </xf>
    <xf numFmtId="43" fontId="36" fillId="16" borderId="8" xfId="20" applyFont="1" applyFill="1" applyBorder="1" applyAlignment="1">
      <alignment horizontal="center" vertical="center"/>
    </xf>
    <xf numFmtId="14" fontId="36" fillId="16" borderId="8" xfId="20" applyNumberFormat="1" applyFont="1" applyFill="1" applyBorder="1" applyAlignment="1">
      <alignment horizontal="center" vertical="center"/>
    </xf>
    <xf numFmtId="44" fontId="1" fillId="0" borderId="0" xfId="12" applyAlignment="1">
      <alignment horizontal="center"/>
    </xf>
    <xf numFmtId="179" fontId="37" fillId="0" borderId="0" xfId="17" applyNumberFormat="1"/>
    <xf numFmtId="0" fontId="3" fillId="0" borderId="0" xfId="17" applyFont="1"/>
    <xf numFmtId="44" fontId="32" fillId="0" borderId="0" xfId="17" applyNumberFormat="1" applyFont="1"/>
    <xf numFmtId="8" fontId="37" fillId="0" borderId="0" xfId="17" applyNumberFormat="1"/>
    <xf numFmtId="0" fontId="2" fillId="0" borderId="0" xfId="17" applyFont="1"/>
    <xf numFmtId="10" fontId="0" fillId="0" borderId="0" xfId="21" applyNumberFormat="1" applyFont="1" applyBorder="1"/>
    <xf numFmtId="43" fontId="36" fillId="16" borderId="0" xfId="18" applyFont="1" applyFill="1" applyAlignment="1">
      <alignment horizontal="center" vertical="center"/>
    </xf>
    <xf numFmtId="44" fontId="3" fillId="0" borderId="0" xfId="17" applyNumberFormat="1" applyFont="1"/>
    <xf numFmtId="43" fontId="1" fillId="0" borderId="0" xfId="18" applyFont="1" applyAlignment="1">
      <alignment horizontal="center" vertical="center"/>
    </xf>
    <xf numFmtId="44" fontId="1" fillId="0" borderId="0" xfId="19"/>
    <xf numFmtId="9" fontId="1" fillId="0" borderId="0" xfId="17" applyNumberFormat="1" applyFont="1" applyAlignment="1">
      <alignment horizontal="center" vertical="center"/>
    </xf>
    <xf numFmtId="43" fontId="37" fillId="0" borderId="0" xfId="17" applyNumberFormat="1"/>
    <xf numFmtId="10" fontId="1" fillId="0" borderId="0" xfId="17" applyNumberFormat="1" applyFont="1" applyAlignment="1">
      <alignment horizontal="center" vertical="center"/>
    </xf>
    <xf numFmtId="10" fontId="0" fillId="0" borderId="9" xfId="2" applyNumberFormat="1" applyFont="1" applyBorder="1"/>
    <xf numFmtId="10" fontId="0" fillId="0" borderId="4" xfId="0" applyNumberFormat="1" applyBorder="1"/>
    <xf numFmtId="0" fontId="3" fillId="10" borderId="0" xfId="0" applyFont="1" applyFill="1"/>
    <xf numFmtId="14" fontId="3" fillId="10" borderId="0" xfId="0" applyNumberFormat="1" applyFont="1" applyFill="1"/>
    <xf numFmtId="43" fontId="3" fillId="10" borderId="0" xfId="4" applyFont="1" applyFill="1" applyAlignment="1"/>
    <xf numFmtId="44" fontId="0" fillId="0" borderId="0" xfId="16" applyFont="1"/>
    <xf numFmtId="10" fontId="35" fillId="4" borderId="0" xfId="2" applyNumberFormat="1" applyFont="1" applyFill="1" applyAlignment="1">
      <alignment horizontal="center" vertical="center"/>
    </xf>
    <xf numFmtId="168" fontId="19" fillId="5" borderId="0" xfId="0" applyNumberFormat="1" applyFont="1" applyFill="1" applyAlignment="1">
      <alignment horizontal="right" vertical="center"/>
    </xf>
    <xf numFmtId="43" fontId="36" fillId="16" borderId="8" xfId="4" applyFont="1" applyFill="1" applyBorder="1" applyAlignment="1">
      <alignment horizontal="center" vertical="center"/>
    </xf>
    <xf numFmtId="44" fontId="36" fillId="16" borderId="8" xfId="5" applyFont="1" applyFill="1" applyBorder="1" applyAlignment="1">
      <alignment horizontal="center" vertical="center"/>
    </xf>
    <xf numFmtId="14" fontId="36" fillId="16" borderId="8" xfId="4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4" fontId="1" fillId="0" borderId="0" xfId="5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44" fontId="38" fillId="0" borderId="0" xfId="5" applyFont="1" applyAlignment="1">
      <alignment horizontal="center" vertical="top"/>
    </xf>
    <xf numFmtId="0" fontId="0" fillId="0" borderId="0" xfId="17" applyFont="1"/>
    <xf numFmtId="179" fontId="0" fillId="0" borderId="0" xfId="0" applyNumberFormat="1"/>
    <xf numFmtId="179" fontId="24" fillId="0" borderId="0" xfId="5" applyNumberFormat="1" applyFont="1" applyBorder="1"/>
    <xf numFmtId="0" fontId="0" fillId="9" borderId="0" xfId="17" applyFont="1" applyFill="1"/>
    <xf numFmtId="4" fontId="9" fillId="0" borderId="0" xfId="15" applyNumberFormat="1" applyFont="1"/>
    <xf numFmtId="44" fontId="0" fillId="0" borderId="4" xfId="12" applyFont="1" applyBorder="1"/>
    <xf numFmtId="165" fontId="18" fillId="7" borderId="0" xfId="6" applyNumberFormat="1" applyFont="1" applyFill="1" applyAlignment="1">
      <alignment horizontal="left" vertical="center" wrapText="1" indent="1"/>
    </xf>
    <xf numFmtId="0" fontId="9" fillId="0" borderId="0" xfId="6" applyFont="1" applyAlignment="1">
      <alignment vertical="center"/>
    </xf>
    <xf numFmtId="0" fontId="9" fillId="0" borderId="0" xfId="6" applyFont="1" applyAlignment="1">
      <alignment horizontal="right" vertical="center" indent="1"/>
    </xf>
    <xf numFmtId="0" fontId="8" fillId="0" borderId="0" xfId="6" applyFont="1" applyAlignment="1">
      <alignment vertical="center"/>
    </xf>
    <xf numFmtId="165" fontId="18" fillId="4" borderId="0" xfId="6" applyNumberFormat="1" applyFont="1" applyFill="1" applyAlignment="1">
      <alignment horizontal="left" vertical="center" wrapText="1" indent="1"/>
    </xf>
    <xf numFmtId="0" fontId="9" fillId="4" borderId="0" xfId="6" applyFont="1" applyFill="1" applyAlignment="1">
      <alignment vertical="center"/>
    </xf>
    <xf numFmtId="0" fontId="9" fillId="4" borderId="0" xfId="6" applyFont="1" applyFill="1" applyAlignment="1">
      <alignment horizontal="right" vertical="center" indent="1"/>
    </xf>
    <xf numFmtId="0" fontId="8" fillId="4" borderId="0" xfId="6" applyFont="1" applyFill="1" applyAlignment="1">
      <alignment vertical="center"/>
    </xf>
    <xf numFmtId="14" fontId="15" fillId="4" borderId="5" xfId="6" applyNumberFormat="1" applyFont="1" applyFill="1" applyBorder="1" applyAlignment="1">
      <alignment horizontal="center" vertical="center"/>
    </xf>
    <xf numFmtId="0" fontId="0" fillId="0" borderId="1" xfId="0" applyBorder="1"/>
    <xf numFmtId="0" fontId="10" fillId="0" borderId="6" xfId="6" applyFont="1" applyBorder="1" applyAlignment="1">
      <alignment horizontal="center" vertical="center"/>
    </xf>
    <xf numFmtId="0" fontId="0" fillId="0" borderId="6" xfId="0" applyBorder="1"/>
    <xf numFmtId="0" fontId="10" fillId="0" borderId="2" xfId="6" applyFont="1" applyBorder="1" applyAlignment="1">
      <alignment horizontal="center" vertical="center"/>
    </xf>
    <xf numFmtId="0" fontId="0" fillId="0" borderId="2" xfId="0" applyBorder="1"/>
    <xf numFmtId="0" fontId="10" fillId="0" borderId="2" xfId="0" applyFont="1" applyBorder="1" applyAlignment="1">
      <alignment horizontal="left" vertical="center"/>
    </xf>
    <xf numFmtId="0" fontId="40" fillId="0" borderId="0" xfId="0" applyFont="1"/>
  </cellXfs>
  <cellStyles count="22">
    <cellStyle name="Moeda" xfId="16" builtinId="4"/>
    <cellStyle name="Moeda 2" xfId="5" xr:uid="{D8EB4CAC-B982-459C-A0AA-B0C461CC0400}"/>
    <cellStyle name="Moeda 3" xfId="12" xr:uid="{8FE17456-D044-43CD-9439-87A9C5B97C7F}"/>
    <cellStyle name="Moeda 4" xfId="19" xr:uid="{CD570767-2CC6-484A-8941-38533B678253}"/>
    <cellStyle name="Normal" xfId="0" builtinId="0"/>
    <cellStyle name="Normal 2" xfId="17" xr:uid="{5612C525-14AE-4EB9-88D9-7878CEC84051}"/>
    <cellStyle name="Normal 2 2" xfId="6" xr:uid="{71D83FF8-80E0-4133-8120-65324F10BF45}"/>
    <cellStyle name="Normal 2 2 2" xfId="8" xr:uid="{5BD04257-643D-4ED8-9019-1F745DE497A4}"/>
    <cellStyle name="Normal 2 4 2 2" xfId="15" xr:uid="{97D08F6B-48A3-41AA-BA00-04A0D089625F}"/>
    <cellStyle name="Normal 2 5" xfId="3" xr:uid="{F23C083E-7EC6-445A-829D-9FB282C22BB3}"/>
    <cellStyle name="Normal 2 5 2" xfId="10" xr:uid="{E49ED0B2-819F-4808-8687-FAB572195AE2}"/>
    <cellStyle name="Porcentagem" xfId="2" builtinId="5"/>
    <cellStyle name="Porcentagem 2" xfId="14" xr:uid="{17EF5E1D-71BC-4EB0-B2DE-847EC832A051}"/>
    <cellStyle name="Porcentagem 3" xfId="21" xr:uid="{D923D98D-2207-42C5-8F7C-C3731545248A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  <cellStyle name="Vírgula 3" xfId="13" xr:uid="{FA4C1747-3A6C-439B-85A7-FB6087F0A998}"/>
    <cellStyle name="Vírgula 5" xfId="18" xr:uid="{D93890BB-93BE-4148-880C-370464448BE0}"/>
    <cellStyle name="Vírgula 6" xfId="20" xr:uid="{594CA06E-600F-4719-B0A9-4C13B48194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D-41D5-B7C4-7C3AD7418C9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layout>
                <c:manualLayout>
                  <c:x val="-5.4329371816638369E-2"/>
                  <c:y val="-6.6411238825031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layout>
                <c:manualLayout>
                  <c:x val="-3.8483305036785556E-2"/>
                  <c:y val="-0.102171136653895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ED-41D5-B7C4-7C3AD7418C95}"/>
                </c:ext>
              </c:extLst>
            </c:dLbl>
            <c:spPr>
              <a:noFill/>
              <a:ln>
                <a:noFill/>
                <a:prstDash val="solid"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</a:t>
            </a:r>
          </a:p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 sz="1000" b="1" cap="all" baseline="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568565236416403E-2"/>
          <c:y val="0.19461472173076014"/>
          <c:w val="0.95451610704483358"/>
          <c:h val="0.56367952517651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dLbl>
              <c:idx val="15"/>
              <c:layout>
                <c:manualLayout>
                  <c:x val="0"/>
                  <c:y val="-9.69420137909556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FD-495A-9C4E-185AB872DF3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Vendas'!$D$26:$D$45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D-495A-9C4E-185AB872DF3A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Vendas'!$F$26:$F$45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D-495A-9C4E-185AB87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16"/>
              <c:layout>
                <c:manualLayout>
                  <c:x val="-2.0005572241567814E-2"/>
                  <c:y val="-0.25443652836145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FD-495A-9C4E-185AB872DF3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Vendas'!$H$26:$H$45</c:f>
              <c:numCache>
                <c:formatCode>General</c:formatCode>
                <c:ptCount val="20"/>
                <c:pt idx="0">
                  <c:v>114</c:v>
                </c:pt>
                <c:pt idx="1">
                  <c:v>113</c:v>
                </c:pt>
                <c:pt idx="2">
                  <c:v>112</c:v>
                </c:pt>
                <c:pt idx="3">
                  <c:v>110</c:v>
                </c:pt>
                <c:pt idx="4">
                  <c:v>107</c:v>
                </c:pt>
                <c:pt idx="5">
                  <c:v>106</c:v>
                </c:pt>
                <c:pt idx="6">
                  <c:v>101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90</c:v>
                </c:pt>
                <c:pt idx="16">
                  <c:v>80</c:v>
                </c:pt>
                <c:pt idx="17">
                  <c:v>77</c:v>
                </c:pt>
                <c:pt idx="18">
                  <c:v>74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D-495A-9C4E-185AB87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22335"/>
        <c:axId val="1944421503"/>
      </c:lineChart>
      <c:dateAx>
        <c:axId val="832494904"/>
        <c:scaling>
          <c:orientation val="minMax"/>
          <c:max val="45170"/>
          <c:min val="44593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1944422335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1944421503"/>
        <c:crosses val="autoZero"/>
        <c:auto val="0"/>
        <c:lblOffset val="100"/>
        <c:baseTimeUnit val="days"/>
        <c:majorUnit val="1"/>
        <c:minorUnit val="1"/>
      </c:dateAx>
      <c:valAx>
        <c:axId val="19444215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endParaRPr lang="pt-BR"/>
          </a:p>
        </c:txPr>
        <c:crossAx val="1944422335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715241</xdr:colOff>
      <xdr:row>0</xdr:row>
      <xdr:rowOff>83993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15559" y="83993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109630</xdr:colOff>
      <xdr:row>4</xdr:row>
      <xdr:rowOff>44635</xdr:rowOff>
    </xdr:from>
    <xdr:to>
      <xdr:col>8</xdr:col>
      <xdr:colOff>1615806</xdr:colOff>
      <xdr:row>18</xdr:row>
      <xdr:rowOff>29134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64BEE-F7EC-4537-89EB-9C618AC47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1136651</xdr:colOff>
      <xdr:row>0</xdr:row>
      <xdr:rowOff>69815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9DE2C76C-EC94-4896-BB0A-A4CBDB3A3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28351" y="69815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5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0BxFtMaeiS2aZclBZbmd2VV90QTg\Equipe%20Travessia\Opera&#231;&#245;es\1.5%20-%20CRI\1&#170;%20Emiss&#227;o_88&#170;%20e%2089&#170;%20s&#233;ries_CRI%20BIRA%20BIRA\7%20-%20Gestao\Carteira\Relatorios%20mensais\09.2023\Relat&#243;rio%20CRI%20Ibira%20-%2008.23.xlsx" TargetMode="External"/><Relationship Id="rId1" Type="http://schemas.openxmlformats.org/officeDocument/2006/relationships/externalLinkPath" Target="file:///G:\.shortcut-targets-by-id\0BxFtMaeiS2aZclBZbmd2VV90QTg\Equipe%20Travessia\Opera&#231;&#245;es\1.5%20-%20CRI\1&#170;%20Emiss&#227;o_88&#170;%20e%2089&#170;%20s&#233;ries_CRI%20BIRA%20BIRA\7%20-%20Gestao\Carteira\Relatorios%20mensais\09.2023\Relat&#243;rio%20CRI%20Ibira%20-%2008.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2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anche 1"/>
      <sheetName val="PMT"/>
      <sheetName val="Cockpit"/>
      <sheetName val="Future Receivables Flow"/>
      <sheetName val="Sales Projection"/>
      <sheetName val="Sales"/>
      <sheetName val="Record"/>
      <sheetName val="Outstanding Debt"/>
      <sheetName val="PMT Calculator"/>
      <sheetName val="Rate Calculator"/>
      <sheetName val="Charts Helper"/>
      <sheetName val="HBTT Premisses"/>
    </sheetNames>
    <sheetDataSet>
      <sheetData sheetId="0"/>
      <sheetData sheetId="1"/>
      <sheetData sheetId="2">
        <row r="11">
          <cell r="F11">
            <v>44054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_MENSAL"/>
      <sheetName val="Calculo Gatilho 3"/>
      <sheetName val="Cap Custos SPE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  <sheetName val="Despesas SDA"/>
      <sheetName val="Aplicações SDA"/>
      <sheetName val="Conciliação SDA"/>
      <sheetName val="Despesas Centra."/>
      <sheetName val="Despesa TL"/>
      <sheetName val="Aplicações TL"/>
      <sheetName val="Conciliação TL"/>
    </sheetNames>
    <sheetDataSet>
      <sheetData sheetId="0"/>
      <sheetData sheetId="1"/>
      <sheetData sheetId="2"/>
      <sheetData sheetId="3">
        <row r="9">
          <cell r="J9">
            <v>768310.68656399997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xo 1"/>
      <sheetName val="INCC"/>
      <sheetName val="Status"/>
      <sheetName val="Acomp historico"/>
      <sheetName val="INFORME_MENSAL"/>
      <sheetName val="Relatório Consolidado"/>
      <sheetName val="Relatório Analítico"/>
      <sheetName val="Acompanhamento Vendas."/>
      <sheetName val="RESUMO_ACOMPANHAMENTO_MENSAL"/>
      <sheetName val="VENDAS"/>
      <sheetName val="FLUXO_FUTURO"/>
      <sheetName val="ATRASO"/>
      <sheetName val="RECEBIMENTO"/>
      <sheetName val="Itau_2022"/>
      <sheetName val="Itau"/>
      <sheetName val="Recebimentos - GERAL (ATO)"/>
      <sheetName val="CDB-DI"/>
      <sheetName val="Acompanhamento Vendas"/>
      <sheetName val="ATRASO1"/>
      <sheetName val="RECEBIMENTO1"/>
      <sheetName val="Calculo Gatilho 3"/>
      <sheetName val="Cap Custos SPE"/>
      <sheetName val="Despesas SDA"/>
      <sheetName val="Aplicações SDA"/>
      <sheetName val="Conciliação SDA"/>
      <sheetName val="Despesas Centra."/>
      <sheetName val="Despesa TL"/>
      <sheetName val="Aplicações TL"/>
      <sheetName val="Conciliação TL"/>
    </sheetNames>
    <sheetDataSet>
      <sheetData sheetId="0">
        <row r="18">
          <cell r="K18">
            <v>0</v>
          </cell>
          <cell r="R18">
            <v>0</v>
          </cell>
          <cell r="S18">
            <v>0</v>
          </cell>
        </row>
        <row r="19">
          <cell r="K19"/>
        </row>
        <row r="20">
          <cell r="K20"/>
        </row>
        <row r="21">
          <cell r="K21"/>
        </row>
        <row r="22">
          <cell r="K22"/>
        </row>
        <row r="23">
          <cell r="K23"/>
        </row>
        <row r="24">
          <cell r="K24"/>
        </row>
        <row r="25">
          <cell r="K25"/>
        </row>
        <row r="26">
          <cell r="K26"/>
        </row>
        <row r="27">
          <cell r="K27"/>
        </row>
        <row r="28">
          <cell r="K28"/>
        </row>
        <row r="29">
          <cell r="K29"/>
        </row>
        <row r="30">
          <cell r="K30"/>
        </row>
        <row r="31">
          <cell r="K31"/>
        </row>
        <row r="32">
          <cell r="K32"/>
        </row>
        <row r="33">
          <cell r="K33"/>
        </row>
        <row r="34">
          <cell r="K34"/>
        </row>
        <row r="35">
          <cell r="K35"/>
        </row>
        <row r="36">
          <cell r="K36"/>
        </row>
        <row r="37">
          <cell r="K37"/>
        </row>
        <row r="38">
          <cell r="K38"/>
        </row>
        <row r="39">
          <cell r="K39"/>
        </row>
        <row r="40">
          <cell r="K40"/>
        </row>
        <row r="41">
          <cell r="K41"/>
        </row>
        <row r="42">
          <cell r="K42"/>
        </row>
        <row r="43">
          <cell r="K43"/>
        </row>
        <row r="44">
          <cell r="K44"/>
        </row>
        <row r="45">
          <cell r="K45"/>
        </row>
        <row r="46">
          <cell r="K46"/>
        </row>
        <row r="47">
          <cell r="K47"/>
        </row>
        <row r="48">
          <cell r="K48"/>
        </row>
        <row r="49">
          <cell r="K49"/>
        </row>
        <row r="50">
          <cell r="K50"/>
        </row>
        <row r="51">
          <cell r="K51"/>
        </row>
        <row r="52">
          <cell r="K52"/>
        </row>
        <row r="53">
          <cell r="K53"/>
        </row>
        <row r="54">
          <cell r="K54"/>
        </row>
        <row r="55">
          <cell r="K55"/>
        </row>
        <row r="56">
          <cell r="K56"/>
        </row>
        <row r="57">
          <cell r="K57"/>
        </row>
        <row r="58">
          <cell r="K58"/>
        </row>
        <row r="59">
          <cell r="K59"/>
        </row>
        <row r="60">
          <cell r="K60"/>
        </row>
        <row r="61">
          <cell r="K61"/>
        </row>
        <row r="62">
          <cell r="K62"/>
        </row>
        <row r="63">
          <cell r="K63"/>
        </row>
        <row r="64">
          <cell r="K64"/>
        </row>
        <row r="65">
          <cell r="K65"/>
        </row>
        <row r="66">
          <cell r="K66"/>
        </row>
        <row r="67">
          <cell r="K67"/>
        </row>
        <row r="68">
          <cell r="K68"/>
        </row>
        <row r="69">
          <cell r="K69"/>
        </row>
        <row r="70">
          <cell r="K70"/>
        </row>
        <row r="71">
          <cell r="K71"/>
        </row>
        <row r="72">
          <cell r="K72"/>
        </row>
        <row r="73">
          <cell r="K73"/>
        </row>
        <row r="74">
          <cell r="K74"/>
        </row>
        <row r="75">
          <cell r="K75"/>
        </row>
        <row r="76">
          <cell r="K76"/>
        </row>
        <row r="77">
          <cell r="K77"/>
        </row>
        <row r="78">
          <cell r="K78"/>
        </row>
        <row r="79">
          <cell r="K79"/>
        </row>
        <row r="80">
          <cell r="K80"/>
        </row>
        <row r="81">
          <cell r="K81"/>
        </row>
        <row r="82">
          <cell r="K82"/>
        </row>
        <row r="83">
          <cell r="K83"/>
        </row>
        <row r="84">
          <cell r="K84"/>
        </row>
        <row r="85">
          <cell r="K85"/>
        </row>
        <row r="86">
          <cell r="K86"/>
        </row>
        <row r="87">
          <cell r="K87"/>
        </row>
        <row r="88">
          <cell r="K88"/>
        </row>
        <row r="89">
          <cell r="K89"/>
        </row>
        <row r="90">
          <cell r="K90"/>
        </row>
        <row r="91">
          <cell r="K91"/>
        </row>
        <row r="92">
          <cell r="K92"/>
        </row>
        <row r="93">
          <cell r="K93"/>
        </row>
        <row r="94">
          <cell r="K94"/>
        </row>
        <row r="95">
          <cell r="K95"/>
        </row>
        <row r="96">
          <cell r="K96"/>
        </row>
        <row r="97">
          <cell r="K97"/>
        </row>
        <row r="98">
          <cell r="K98"/>
        </row>
        <row r="99">
          <cell r="K99"/>
        </row>
        <row r="100">
          <cell r="K100"/>
        </row>
        <row r="101">
          <cell r="K101"/>
        </row>
        <row r="102">
          <cell r="K102"/>
        </row>
        <row r="103">
          <cell r="K103"/>
        </row>
        <row r="104">
          <cell r="K104"/>
        </row>
        <row r="105">
          <cell r="K105"/>
        </row>
        <row r="106">
          <cell r="K106"/>
        </row>
        <row r="107">
          <cell r="K107"/>
        </row>
        <row r="108">
          <cell r="K108"/>
        </row>
        <row r="109">
          <cell r="K109"/>
        </row>
        <row r="110">
          <cell r="K110"/>
        </row>
        <row r="111">
          <cell r="K111"/>
        </row>
        <row r="112">
          <cell r="K112"/>
        </row>
        <row r="113">
          <cell r="K113"/>
        </row>
        <row r="114">
          <cell r="K114"/>
        </row>
        <row r="115">
          <cell r="K115"/>
        </row>
        <row r="116">
          <cell r="K116"/>
        </row>
        <row r="117">
          <cell r="K117"/>
        </row>
        <row r="118">
          <cell r="K118"/>
        </row>
        <row r="119">
          <cell r="K119"/>
        </row>
        <row r="120">
          <cell r="K120"/>
        </row>
        <row r="121">
          <cell r="K121"/>
        </row>
        <row r="122">
          <cell r="K122"/>
        </row>
        <row r="123">
          <cell r="K123"/>
        </row>
        <row r="124">
          <cell r="K124"/>
        </row>
        <row r="125">
          <cell r="K125"/>
        </row>
        <row r="126">
          <cell r="K126"/>
        </row>
        <row r="127">
          <cell r="K127"/>
        </row>
        <row r="128">
          <cell r="K128"/>
        </row>
        <row r="129">
          <cell r="K129"/>
        </row>
        <row r="130">
          <cell r="K130"/>
        </row>
        <row r="131">
          <cell r="K131"/>
        </row>
        <row r="132">
          <cell r="K132"/>
        </row>
        <row r="133">
          <cell r="K133"/>
        </row>
        <row r="134">
          <cell r="K134"/>
        </row>
        <row r="135">
          <cell r="K135"/>
        </row>
        <row r="136">
          <cell r="K136"/>
        </row>
        <row r="137">
          <cell r="K137"/>
        </row>
        <row r="138">
          <cell r="K138"/>
        </row>
        <row r="139">
          <cell r="K139"/>
        </row>
        <row r="140">
          <cell r="K140"/>
        </row>
        <row r="141">
          <cell r="K141"/>
        </row>
        <row r="142">
          <cell r="K142"/>
        </row>
        <row r="143">
          <cell r="K143"/>
        </row>
        <row r="144">
          <cell r="K144"/>
        </row>
        <row r="145">
          <cell r="K145"/>
        </row>
        <row r="146">
          <cell r="K146"/>
        </row>
        <row r="147">
          <cell r="K147"/>
        </row>
        <row r="148">
          <cell r="K148"/>
        </row>
        <row r="149">
          <cell r="K149"/>
        </row>
        <row r="150">
          <cell r="K150"/>
        </row>
        <row r="151">
          <cell r="K151"/>
        </row>
        <row r="152">
          <cell r="K152"/>
        </row>
        <row r="153">
          <cell r="K153"/>
        </row>
        <row r="154">
          <cell r="K154"/>
        </row>
        <row r="155">
          <cell r="K155"/>
        </row>
        <row r="156">
          <cell r="K156"/>
        </row>
        <row r="157">
          <cell r="K157"/>
        </row>
        <row r="158">
          <cell r="K158"/>
        </row>
        <row r="159">
          <cell r="K159"/>
        </row>
        <row r="160">
          <cell r="K160"/>
        </row>
        <row r="161">
          <cell r="K161"/>
        </row>
        <row r="162">
          <cell r="K162"/>
        </row>
        <row r="163">
          <cell r="K163"/>
        </row>
        <row r="164">
          <cell r="K164"/>
        </row>
        <row r="165">
          <cell r="K165"/>
        </row>
        <row r="166">
          <cell r="K166"/>
        </row>
        <row r="167">
          <cell r="K167"/>
        </row>
        <row r="168">
          <cell r="K168"/>
        </row>
        <row r="169">
          <cell r="K169"/>
        </row>
        <row r="170">
          <cell r="K170"/>
        </row>
        <row r="171">
          <cell r="K171"/>
        </row>
        <row r="172">
          <cell r="K172"/>
        </row>
        <row r="173">
          <cell r="K173"/>
        </row>
        <row r="174">
          <cell r="K174"/>
        </row>
        <row r="175">
          <cell r="K175"/>
        </row>
        <row r="176">
          <cell r="K176"/>
        </row>
        <row r="177">
          <cell r="K177"/>
        </row>
        <row r="178">
          <cell r="K178"/>
        </row>
        <row r="179">
          <cell r="K179"/>
        </row>
        <row r="180">
          <cell r="K180"/>
        </row>
        <row r="181">
          <cell r="K181"/>
        </row>
        <row r="182">
          <cell r="K182"/>
        </row>
        <row r="183">
          <cell r="K183"/>
        </row>
        <row r="184">
          <cell r="K184"/>
        </row>
        <row r="185">
          <cell r="K185"/>
        </row>
        <row r="186">
          <cell r="K186"/>
        </row>
        <row r="187">
          <cell r="K187"/>
        </row>
        <row r="188">
          <cell r="K188"/>
        </row>
        <row r="189">
          <cell r="K189"/>
        </row>
        <row r="190">
          <cell r="K190"/>
        </row>
        <row r="191">
          <cell r="K191"/>
        </row>
        <row r="192">
          <cell r="K192"/>
        </row>
        <row r="193">
          <cell r="K193"/>
        </row>
        <row r="194">
          <cell r="K194"/>
        </row>
        <row r="195">
          <cell r="K195"/>
        </row>
        <row r="196">
          <cell r="K196"/>
        </row>
        <row r="197">
          <cell r="K197"/>
        </row>
        <row r="198">
          <cell r="K198"/>
        </row>
        <row r="199">
          <cell r="K199"/>
        </row>
        <row r="200">
          <cell r="K200"/>
        </row>
        <row r="201">
          <cell r="K201"/>
        </row>
        <row r="202">
          <cell r="K202"/>
        </row>
        <row r="203">
          <cell r="K203"/>
        </row>
        <row r="204">
          <cell r="K204"/>
        </row>
        <row r="205">
          <cell r="K205"/>
        </row>
        <row r="206">
          <cell r="K206"/>
        </row>
        <row r="207">
          <cell r="K207"/>
        </row>
        <row r="208">
          <cell r="K208"/>
        </row>
        <row r="209">
          <cell r="K209"/>
        </row>
        <row r="210">
          <cell r="K210"/>
        </row>
        <row r="211">
          <cell r="K211"/>
        </row>
        <row r="212">
          <cell r="K212"/>
        </row>
        <row r="213">
          <cell r="K213"/>
        </row>
        <row r="214">
          <cell r="K214"/>
        </row>
        <row r="215">
          <cell r="K215"/>
        </row>
        <row r="216">
          <cell r="K216"/>
        </row>
        <row r="217">
          <cell r="K217"/>
        </row>
        <row r="218">
          <cell r="K218"/>
        </row>
        <row r="219">
          <cell r="K219"/>
        </row>
        <row r="220">
          <cell r="K220"/>
        </row>
        <row r="221">
          <cell r="K221"/>
        </row>
        <row r="222">
          <cell r="K222"/>
        </row>
        <row r="223">
          <cell r="K223"/>
        </row>
        <row r="224">
          <cell r="K224"/>
        </row>
        <row r="225">
          <cell r="K225"/>
        </row>
        <row r="226">
          <cell r="K226"/>
        </row>
        <row r="227">
          <cell r="K227"/>
        </row>
        <row r="228">
          <cell r="K228"/>
        </row>
        <row r="229">
          <cell r="K229"/>
        </row>
        <row r="230">
          <cell r="K230"/>
        </row>
        <row r="231">
          <cell r="K231"/>
        </row>
        <row r="232">
          <cell r="K232"/>
        </row>
        <row r="233">
          <cell r="K233"/>
        </row>
        <row r="234">
          <cell r="K234"/>
        </row>
        <row r="235">
          <cell r="K235"/>
        </row>
        <row r="236">
          <cell r="K236"/>
        </row>
        <row r="237">
          <cell r="K237"/>
        </row>
        <row r="238">
          <cell r="K238"/>
        </row>
        <row r="239">
          <cell r="K239"/>
        </row>
        <row r="240">
          <cell r="K240"/>
        </row>
        <row r="241">
          <cell r="K241"/>
        </row>
        <row r="242">
          <cell r="K242"/>
        </row>
        <row r="243">
          <cell r="K243"/>
        </row>
        <row r="244">
          <cell r="K244"/>
        </row>
        <row r="245">
          <cell r="K245"/>
        </row>
        <row r="246">
          <cell r="K246"/>
        </row>
        <row r="247">
          <cell r="K247"/>
        </row>
        <row r="248">
          <cell r="K248"/>
        </row>
        <row r="249">
          <cell r="K249"/>
        </row>
        <row r="250">
          <cell r="K250"/>
        </row>
        <row r="251">
          <cell r="K251"/>
        </row>
        <row r="252">
          <cell r="K252"/>
        </row>
        <row r="253">
          <cell r="K253"/>
        </row>
        <row r="254">
          <cell r="K254"/>
        </row>
        <row r="255">
          <cell r="K255"/>
        </row>
        <row r="256">
          <cell r="K256"/>
        </row>
        <row r="257">
          <cell r="K257"/>
        </row>
        <row r="258">
          <cell r="K258"/>
        </row>
        <row r="259">
          <cell r="K259"/>
        </row>
        <row r="260">
          <cell r="K260"/>
        </row>
        <row r="261">
          <cell r="K261"/>
        </row>
        <row r="262">
          <cell r="K262"/>
        </row>
        <row r="263">
          <cell r="K263"/>
        </row>
        <row r="264">
          <cell r="K264"/>
        </row>
        <row r="265">
          <cell r="K265"/>
        </row>
        <row r="266">
          <cell r="K266"/>
        </row>
        <row r="267">
          <cell r="K267"/>
        </row>
        <row r="268">
          <cell r="K268"/>
        </row>
        <row r="269">
          <cell r="K269"/>
        </row>
        <row r="270">
          <cell r="K270"/>
        </row>
        <row r="271">
          <cell r="K271"/>
        </row>
        <row r="272">
          <cell r="K272"/>
        </row>
        <row r="273">
          <cell r="K273"/>
        </row>
        <row r="274">
          <cell r="K274"/>
        </row>
        <row r="275">
          <cell r="K275"/>
        </row>
        <row r="276">
          <cell r="K276"/>
        </row>
        <row r="277">
          <cell r="K277"/>
        </row>
        <row r="278">
          <cell r="K278"/>
        </row>
        <row r="279">
          <cell r="K279"/>
        </row>
        <row r="280">
          <cell r="K280"/>
        </row>
        <row r="281">
          <cell r="K281"/>
        </row>
        <row r="282">
          <cell r="K282"/>
        </row>
        <row r="283">
          <cell r="K283"/>
        </row>
        <row r="284">
          <cell r="K284"/>
        </row>
        <row r="285">
          <cell r="K285"/>
        </row>
        <row r="286">
          <cell r="K286"/>
        </row>
        <row r="287">
          <cell r="K287"/>
        </row>
        <row r="288">
          <cell r="K288"/>
        </row>
        <row r="289">
          <cell r="K289"/>
        </row>
        <row r="290">
          <cell r="K290"/>
        </row>
        <row r="291">
          <cell r="K291"/>
        </row>
        <row r="292">
          <cell r="K292"/>
        </row>
        <row r="293">
          <cell r="K293"/>
        </row>
        <row r="294">
          <cell r="K294"/>
        </row>
        <row r="295">
          <cell r="K295"/>
        </row>
        <row r="296">
          <cell r="K296"/>
        </row>
        <row r="297">
          <cell r="K297"/>
        </row>
        <row r="298">
          <cell r="K298"/>
        </row>
        <row r="299">
          <cell r="K299"/>
        </row>
        <row r="300">
          <cell r="K300"/>
        </row>
        <row r="301">
          <cell r="K301"/>
        </row>
        <row r="302">
          <cell r="K302"/>
        </row>
        <row r="303">
          <cell r="K303"/>
        </row>
        <row r="304">
          <cell r="K304"/>
        </row>
        <row r="305">
          <cell r="K305"/>
        </row>
        <row r="306">
          <cell r="K306"/>
        </row>
        <row r="307">
          <cell r="K307"/>
        </row>
        <row r="308">
          <cell r="K308"/>
        </row>
        <row r="309">
          <cell r="K309"/>
        </row>
        <row r="310">
          <cell r="K310"/>
        </row>
        <row r="311">
          <cell r="K311"/>
        </row>
        <row r="312">
          <cell r="K312"/>
        </row>
        <row r="313">
          <cell r="K313"/>
        </row>
        <row r="314">
          <cell r="K314"/>
        </row>
        <row r="315">
          <cell r="K315"/>
        </row>
        <row r="316">
          <cell r="K316"/>
        </row>
        <row r="317">
          <cell r="K317"/>
        </row>
        <row r="318">
          <cell r="K318"/>
        </row>
        <row r="319">
          <cell r="K319"/>
        </row>
        <row r="320">
          <cell r="K320"/>
        </row>
        <row r="321">
          <cell r="K321"/>
        </row>
        <row r="322">
          <cell r="K322"/>
        </row>
        <row r="323">
          <cell r="K323"/>
        </row>
        <row r="324">
          <cell r="K324"/>
        </row>
        <row r="325">
          <cell r="K325"/>
        </row>
        <row r="326">
          <cell r="K326"/>
        </row>
        <row r="327">
          <cell r="K327"/>
        </row>
        <row r="328">
          <cell r="K328"/>
        </row>
        <row r="329">
          <cell r="K329"/>
        </row>
        <row r="330">
          <cell r="K330"/>
        </row>
        <row r="331">
          <cell r="K331"/>
        </row>
        <row r="332">
          <cell r="K332"/>
        </row>
        <row r="333">
          <cell r="K333"/>
        </row>
        <row r="334">
          <cell r="K334"/>
        </row>
        <row r="335">
          <cell r="K335"/>
        </row>
        <row r="336">
          <cell r="K336"/>
        </row>
        <row r="337">
          <cell r="K337"/>
        </row>
        <row r="338">
          <cell r="K338"/>
        </row>
        <row r="339">
          <cell r="K339"/>
        </row>
        <row r="340">
          <cell r="K340"/>
        </row>
        <row r="341">
          <cell r="K341"/>
        </row>
        <row r="342">
          <cell r="K342"/>
        </row>
        <row r="343">
          <cell r="K343"/>
        </row>
        <row r="344">
          <cell r="K344"/>
        </row>
        <row r="345">
          <cell r="K345"/>
        </row>
        <row r="346">
          <cell r="K346"/>
        </row>
        <row r="347">
          <cell r="K347"/>
        </row>
        <row r="348">
          <cell r="K348"/>
        </row>
        <row r="349">
          <cell r="K349"/>
        </row>
        <row r="350">
          <cell r="K350"/>
        </row>
        <row r="351">
          <cell r="K351"/>
        </row>
        <row r="352">
          <cell r="K352"/>
        </row>
        <row r="353">
          <cell r="K353"/>
        </row>
        <row r="354">
          <cell r="K354"/>
        </row>
        <row r="355">
          <cell r="K355"/>
        </row>
        <row r="356">
          <cell r="K356"/>
        </row>
        <row r="357">
          <cell r="K357"/>
        </row>
        <row r="358">
          <cell r="K358"/>
        </row>
        <row r="359">
          <cell r="K359"/>
        </row>
        <row r="360">
          <cell r="K360"/>
        </row>
        <row r="361">
          <cell r="K361"/>
        </row>
        <row r="362">
          <cell r="K362"/>
        </row>
        <row r="363">
          <cell r="K363"/>
        </row>
        <row r="364">
          <cell r="K364"/>
        </row>
        <row r="365">
          <cell r="K365"/>
        </row>
        <row r="366">
          <cell r="K366"/>
        </row>
        <row r="367">
          <cell r="K367"/>
        </row>
        <row r="368">
          <cell r="K368"/>
        </row>
        <row r="369">
          <cell r="K369"/>
        </row>
        <row r="370">
          <cell r="K370"/>
        </row>
        <row r="371">
          <cell r="K371"/>
        </row>
        <row r="372">
          <cell r="K372"/>
        </row>
        <row r="373">
          <cell r="K373"/>
        </row>
        <row r="374">
          <cell r="K374"/>
        </row>
        <row r="375">
          <cell r="K375"/>
        </row>
        <row r="376">
          <cell r="K376"/>
        </row>
        <row r="377">
          <cell r="K377"/>
        </row>
        <row r="378">
          <cell r="K378"/>
        </row>
        <row r="379">
          <cell r="K379"/>
        </row>
        <row r="380">
          <cell r="K380"/>
        </row>
        <row r="381">
          <cell r="K381"/>
        </row>
        <row r="382">
          <cell r="K382"/>
        </row>
        <row r="383">
          <cell r="K383"/>
        </row>
        <row r="384">
          <cell r="K384"/>
        </row>
        <row r="385">
          <cell r="K385"/>
        </row>
        <row r="386">
          <cell r="K386"/>
        </row>
        <row r="387">
          <cell r="K387"/>
        </row>
        <row r="388">
          <cell r="K388"/>
        </row>
        <row r="389">
          <cell r="K389"/>
        </row>
        <row r="390">
          <cell r="K390"/>
        </row>
        <row r="391">
          <cell r="K391"/>
        </row>
        <row r="392">
          <cell r="K392"/>
        </row>
        <row r="393">
          <cell r="K393"/>
        </row>
        <row r="394">
          <cell r="K394"/>
        </row>
        <row r="395">
          <cell r="K395"/>
        </row>
        <row r="396">
          <cell r="K396"/>
        </row>
        <row r="397">
          <cell r="K397"/>
        </row>
        <row r="398">
          <cell r="K398"/>
        </row>
        <row r="399">
          <cell r="K399"/>
        </row>
        <row r="400">
          <cell r="K400"/>
        </row>
        <row r="401">
          <cell r="K401"/>
        </row>
        <row r="402">
          <cell r="K402"/>
        </row>
        <row r="403">
          <cell r="K403"/>
        </row>
        <row r="404">
          <cell r="K404"/>
        </row>
        <row r="405">
          <cell r="K405"/>
        </row>
        <row r="406">
          <cell r="K406"/>
        </row>
      </sheetData>
      <sheetData sheetId="1"/>
      <sheetData sheetId="2"/>
      <sheetData sheetId="3"/>
      <sheetData sheetId="4"/>
      <sheetData sheetId="5">
        <row r="8">
          <cell r="J8">
            <v>377248.81999999995</v>
          </cell>
        </row>
      </sheetData>
      <sheetData sheetId="6">
        <row r="14">
          <cell r="D14">
            <v>0</v>
          </cell>
        </row>
      </sheetData>
      <sheetData sheetId="7">
        <row r="34">
          <cell r="D34">
            <v>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6">
          <cell r="D46">
            <v>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ário"/>
      <sheetName val="Definição de Datas"/>
      <sheetName val="Planilha1"/>
      <sheetName val="Feriados Anbima"/>
      <sheetName val="Acomp historico"/>
      <sheetName val="Relatório Executivo"/>
      <sheetName val="Relatório - Analitico"/>
      <sheetName val="Acompanhamento Vendas."/>
      <sheetName val="Recebimento"/>
      <sheetName val="Base Contratos"/>
      <sheetName val="Recebiveis"/>
      <sheetName val="Contratos"/>
      <sheetName val="Estoque"/>
      <sheetName val="Boletos"/>
      <sheetName val="Distratos "/>
      <sheetName val="Itau_2022"/>
      <sheetName val="CDB-DI"/>
      <sheetName val="Itau"/>
      <sheetName val="Relatório de frações habitacion"/>
      <sheetName val="Planilha1 (2)"/>
    </sheetNames>
    <sheetDataSet>
      <sheetData sheetId="0">
        <row r="2">
          <cell r="A2">
            <v>35795</v>
          </cell>
        </row>
        <row r="3">
          <cell r="A3">
            <v>35796</v>
          </cell>
        </row>
        <row r="4">
          <cell r="A4">
            <v>35849</v>
          </cell>
        </row>
        <row r="5">
          <cell r="A5">
            <v>35850</v>
          </cell>
        </row>
        <row r="6">
          <cell r="A6">
            <v>35894</v>
          </cell>
        </row>
        <row r="7">
          <cell r="A7">
            <v>35895</v>
          </cell>
        </row>
        <row r="8">
          <cell r="A8">
            <v>35906</v>
          </cell>
        </row>
        <row r="9">
          <cell r="A9">
            <v>35916</v>
          </cell>
        </row>
        <row r="10">
          <cell r="A10">
            <v>35957</v>
          </cell>
        </row>
        <row r="11">
          <cell r="A11">
            <v>36045</v>
          </cell>
        </row>
        <row r="12">
          <cell r="A12">
            <v>36071</v>
          </cell>
        </row>
        <row r="13">
          <cell r="A13">
            <v>36080</v>
          </cell>
        </row>
        <row r="14">
          <cell r="A14">
            <v>36101</v>
          </cell>
        </row>
        <row r="15">
          <cell r="A15">
            <v>36114</v>
          </cell>
        </row>
        <row r="16">
          <cell r="A16">
            <v>36154</v>
          </cell>
        </row>
        <row r="17">
          <cell r="A17">
            <v>36161</v>
          </cell>
        </row>
        <row r="18">
          <cell r="A18">
            <v>36206</v>
          </cell>
        </row>
        <row r="19">
          <cell r="A19">
            <v>36207</v>
          </cell>
        </row>
        <row r="20">
          <cell r="A20">
            <v>36251</v>
          </cell>
        </row>
        <row r="21">
          <cell r="A21">
            <v>36252</v>
          </cell>
        </row>
        <row r="22">
          <cell r="A22">
            <v>36271</v>
          </cell>
        </row>
        <row r="23">
          <cell r="A23">
            <v>36281</v>
          </cell>
        </row>
        <row r="24">
          <cell r="A24">
            <v>36314</v>
          </cell>
        </row>
        <row r="25">
          <cell r="A25">
            <v>36410</v>
          </cell>
        </row>
        <row r="26">
          <cell r="A26">
            <v>36445</v>
          </cell>
        </row>
        <row r="27">
          <cell r="A27">
            <v>36466</v>
          </cell>
        </row>
        <row r="28">
          <cell r="A28">
            <v>36479</v>
          </cell>
        </row>
        <row r="29">
          <cell r="A29">
            <v>36519</v>
          </cell>
        </row>
        <row r="30">
          <cell r="A30">
            <v>36526</v>
          </cell>
        </row>
        <row r="31">
          <cell r="A31">
            <v>36591</v>
          </cell>
        </row>
        <row r="32">
          <cell r="A32">
            <v>36592</v>
          </cell>
        </row>
        <row r="33">
          <cell r="A33">
            <v>36637</v>
          </cell>
        </row>
        <row r="34">
          <cell r="A34">
            <v>36647</v>
          </cell>
        </row>
        <row r="35">
          <cell r="A35">
            <v>36699</v>
          </cell>
        </row>
        <row r="36">
          <cell r="A36">
            <v>36776</v>
          </cell>
        </row>
        <row r="37">
          <cell r="A37">
            <v>36811</v>
          </cell>
        </row>
        <row r="38">
          <cell r="A38">
            <v>36832</v>
          </cell>
        </row>
        <row r="39">
          <cell r="A39">
            <v>36845</v>
          </cell>
        </row>
        <row r="40">
          <cell r="A40">
            <v>36885</v>
          </cell>
        </row>
        <row r="41">
          <cell r="A41">
            <v>36892</v>
          </cell>
        </row>
        <row r="42">
          <cell r="A42">
            <v>36948</v>
          </cell>
        </row>
        <row r="43">
          <cell r="A43">
            <v>36949</v>
          </cell>
        </row>
        <row r="44">
          <cell r="A44">
            <v>36994</v>
          </cell>
        </row>
        <row r="45">
          <cell r="A45">
            <v>37002</v>
          </cell>
        </row>
        <row r="46">
          <cell r="A46">
            <v>37012</v>
          </cell>
        </row>
        <row r="47">
          <cell r="A47">
            <v>37056</v>
          </cell>
        </row>
        <row r="48">
          <cell r="A48">
            <v>37141</v>
          </cell>
        </row>
        <row r="49">
          <cell r="A49">
            <v>37176</v>
          </cell>
        </row>
        <row r="50">
          <cell r="A50">
            <v>37197</v>
          </cell>
        </row>
        <row r="51">
          <cell r="A51">
            <v>37210</v>
          </cell>
        </row>
        <row r="52">
          <cell r="A52">
            <v>37250</v>
          </cell>
        </row>
        <row r="53">
          <cell r="A53">
            <v>37257</v>
          </cell>
        </row>
        <row r="54">
          <cell r="A54">
            <v>37298</v>
          </cell>
        </row>
        <row r="55">
          <cell r="A55">
            <v>37299</v>
          </cell>
        </row>
        <row r="56">
          <cell r="A56">
            <v>37344</v>
          </cell>
        </row>
        <row r="57">
          <cell r="A57">
            <v>37367</v>
          </cell>
        </row>
        <row r="58">
          <cell r="A58">
            <v>37377</v>
          </cell>
        </row>
        <row r="59">
          <cell r="A59">
            <v>37406</v>
          </cell>
        </row>
        <row r="60">
          <cell r="A60">
            <v>37506</v>
          </cell>
        </row>
        <row r="61">
          <cell r="A61">
            <v>37541</v>
          </cell>
        </row>
        <row r="62">
          <cell r="A62">
            <v>37562</v>
          </cell>
        </row>
        <row r="63">
          <cell r="A63">
            <v>37575</v>
          </cell>
        </row>
        <row r="64">
          <cell r="A64">
            <v>37615</v>
          </cell>
        </row>
        <row r="65">
          <cell r="A65">
            <v>37622</v>
          </cell>
        </row>
        <row r="66">
          <cell r="A66">
            <v>37683</v>
          </cell>
        </row>
        <row r="67">
          <cell r="A67">
            <v>37684</v>
          </cell>
        </row>
        <row r="68">
          <cell r="A68">
            <v>37729</v>
          </cell>
        </row>
        <row r="69">
          <cell r="A69">
            <v>37732</v>
          </cell>
        </row>
        <row r="70">
          <cell r="A70">
            <v>37742</v>
          </cell>
        </row>
        <row r="71">
          <cell r="A71">
            <v>37791</v>
          </cell>
        </row>
        <row r="72">
          <cell r="A72">
            <v>37871</v>
          </cell>
        </row>
        <row r="73">
          <cell r="A73">
            <v>37906</v>
          </cell>
        </row>
        <row r="74">
          <cell r="A74">
            <v>37927</v>
          </cell>
        </row>
        <row r="75">
          <cell r="A75">
            <v>37940</v>
          </cell>
        </row>
        <row r="76">
          <cell r="A76">
            <v>37980</v>
          </cell>
        </row>
        <row r="77">
          <cell r="A77">
            <v>37987</v>
          </cell>
        </row>
        <row r="78">
          <cell r="A78">
            <v>38040</v>
          </cell>
        </row>
        <row r="79">
          <cell r="A79">
            <v>38041</v>
          </cell>
        </row>
        <row r="80">
          <cell r="A80">
            <v>38086</v>
          </cell>
        </row>
        <row r="81">
          <cell r="A81">
            <v>38098</v>
          </cell>
        </row>
        <row r="82">
          <cell r="A82">
            <v>38108</v>
          </cell>
        </row>
        <row r="83">
          <cell r="A83">
            <v>38148</v>
          </cell>
        </row>
        <row r="84">
          <cell r="A84">
            <v>38237</v>
          </cell>
        </row>
        <row r="85">
          <cell r="A85">
            <v>38272</v>
          </cell>
        </row>
        <row r="86">
          <cell r="A86">
            <v>38293</v>
          </cell>
        </row>
        <row r="87">
          <cell r="A87">
            <v>38306</v>
          </cell>
        </row>
        <row r="88">
          <cell r="A88">
            <v>38346</v>
          </cell>
        </row>
        <row r="89">
          <cell r="A89">
            <v>38353</v>
          </cell>
        </row>
        <row r="90">
          <cell r="A90">
            <v>38390</v>
          </cell>
        </row>
        <row r="91">
          <cell r="A91">
            <v>38391</v>
          </cell>
        </row>
        <row r="92">
          <cell r="A92">
            <v>38436</v>
          </cell>
        </row>
        <row r="93">
          <cell r="A93">
            <v>38438</v>
          </cell>
        </row>
        <row r="94">
          <cell r="A94">
            <v>38463</v>
          </cell>
        </row>
        <row r="95">
          <cell r="A95">
            <v>38473</v>
          </cell>
        </row>
        <row r="96">
          <cell r="A96">
            <v>38498</v>
          </cell>
        </row>
        <row r="97">
          <cell r="A97">
            <v>38602</v>
          </cell>
        </row>
        <row r="98">
          <cell r="A98">
            <v>38637</v>
          </cell>
        </row>
        <row r="99">
          <cell r="A99">
            <v>38658</v>
          </cell>
        </row>
        <row r="100">
          <cell r="A100">
            <v>38671</v>
          </cell>
        </row>
        <row r="101">
          <cell r="A101">
            <v>38711</v>
          </cell>
        </row>
        <row r="102">
          <cell r="A102">
            <v>38718</v>
          </cell>
        </row>
        <row r="103">
          <cell r="A103">
            <v>38775</v>
          </cell>
        </row>
        <row r="104">
          <cell r="A104">
            <v>38776</v>
          </cell>
        </row>
        <row r="105">
          <cell r="A105">
            <v>38821</v>
          </cell>
        </row>
        <row r="106">
          <cell r="A106">
            <v>38823</v>
          </cell>
        </row>
        <row r="107">
          <cell r="A107">
            <v>38828</v>
          </cell>
        </row>
        <row r="108">
          <cell r="A108">
            <v>38838</v>
          </cell>
        </row>
        <row r="109">
          <cell r="A109">
            <v>38883</v>
          </cell>
        </row>
        <row r="110">
          <cell r="A110">
            <v>38967</v>
          </cell>
        </row>
        <row r="111">
          <cell r="A111">
            <v>39002</v>
          </cell>
        </row>
        <row r="112">
          <cell r="A112">
            <v>39023</v>
          </cell>
        </row>
        <row r="113">
          <cell r="A113">
            <v>39036</v>
          </cell>
        </row>
        <row r="114">
          <cell r="A114">
            <v>39076</v>
          </cell>
        </row>
        <row r="115">
          <cell r="A115">
            <v>39083</v>
          </cell>
        </row>
        <row r="116">
          <cell r="A116">
            <v>39132</v>
          </cell>
        </row>
        <row r="117">
          <cell r="A117">
            <v>39133</v>
          </cell>
        </row>
        <row r="118">
          <cell r="A118">
            <v>39178</v>
          </cell>
        </row>
        <row r="119">
          <cell r="A119">
            <v>39180</v>
          </cell>
        </row>
        <row r="120">
          <cell r="A120">
            <v>39193</v>
          </cell>
        </row>
        <row r="121">
          <cell r="A121">
            <v>39203</v>
          </cell>
        </row>
        <row r="122">
          <cell r="A122">
            <v>39240</v>
          </cell>
        </row>
        <row r="123">
          <cell r="A123">
            <v>39332</v>
          </cell>
        </row>
        <row r="124">
          <cell r="A124">
            <v>39367</v>
          </cell>
        </row>
        <row r="125">
          <cell r="A125">
            <v>39388</v>
          </cell>
        </row>
        <row r="126">
          <cell r="A126">
            <v>39401</v>
          </cell>
        </row>
        <row r="127">
          <cell r="A127">
            <v>39441</v>
          </cell>
        </row>
        <row r="128">
          <cell r="A128">
            <v>39448</v>
          </cell>
        </row>
        <row r="129">
          <cell r="A129">
            <v>39482</v>
          </cell>
        </row>
        <row r="130">
          <cell r="A130">
            <v>39483</v>
          </cell>
        </row>
        <row r="131">
          <cell r="A131">
            <v>39528</v>
          </cell>
        </row>
        <row r="132">
          <cell r="A132">
            <v>39530</v>
          </cell>
        </row>
        <row r="133">
          <cell r="A133">
            <v>39559</v>
          </cell>
        </row>
        <row r="134">
          <cell r="A134">
            <v>39569</v>
          </cell>
        </row>
        <row r="135">
          <cell r="A135">
            <v>39590</v>
          </cell>
        </row>
        <row r="136">
          <cell r="A136">
            <v>39698</v>
          </cell>
        </row>
        <row r="137">
          <cell r="A137">
            <v>39733</v>
          </cell>
        </row>
        <row r="138">
          <cell r="A138">
            <v>39754</v>
          </cell>
        </row>
        <row r="139">
          <cell r="A139">
            <v>39767</v>
          </cell>
        </row>
        <row r="140">
          <cell r="A140">
            <v>39807</v>
          </cell>
        </row>
        <row r="141">
          <cell r="A141">
            <v>39814</v>
          </cell>
        </row>
        <row r="142">
          <cell r="A142">
            <v>39867</v>
          </cell>
        </row>
        <row r="143">
          <cell r="A143">
            <v>39868</v>
          </cell>
        </row>
        <row r="144">
          <cell r="A144">
            <v>39913</v>
          </cell>
        </row>
        <row r="145">
          <cell r="A145">
            <v>39924</v>
          </cell>
        </row>
        <row r="146">
          <cell r="A146">
            <v>39934</v>
          </cell>
        </row>
        <row r="147">
          <cell r="A147">
            <v>39975</v>
          </cell>
        </row>
        <row r="148">
          <cell r="A148">
            <v>40063</v>
          </cell>
        </row>
        <row r="149">
          <cell r="A149">
            <v>40098</v>
          </cell>
        </row>
        <row r="150">
          <cell r="A150">
            <v>40119</v>
          </cell>
        </row>
        <row r="151">
          <cell r="A151">
            <v>40172</v>
          </cell>
        </row>
        <row r="152">
          <cell r="A152">
            <v>40179</v>
          </cell>
        </row>
        <row r="153">
          <cell r="A153">
            <v>40224</v>
          </cell>
        </row>
        <row r="154">
          <cell r="A154">
            <v>40225</v>
          </cell>
        </row>
        <row r="155">
          <cell r="A155">
            <v>40270</v>
          </cell>
        </row>
        <row r="156">
          <cell r="A156">
            <v>40289</v>
          </cell>
        </row>
        <row r="157">
          <cell r="A157">
            <v>40332</v>
          </cell>
        </row>
        <row r="158">
          <cell r="A158">
            <v>40428</v>
          </cell>
        </row>
        <row r="159">
          <cell r="A159">
            <v>40463</v>
          </cell>
        </row>
        <row r="160">
          <cell r="A160">
            <v>40484</v>
          </cell>
        </row>
        <row r="161">
          <cell r="A161">
            <v>40497</v>
          </cell>
        </row>
        <row r="162">
          <cell r="A162">
            <v>40609</v>
          </cell>
        </row>
        <row r="163">
          <cell r="A163">
            <v>40610</v>
          </cell>
        </row>
        <row r="164">
          <cell r="A164">
            <v>40654</v>
          </cell>
        </row>
        <row r="165">
          <cell r="A165">
            <v>40655</v>
          </cell>
        </row>
        <row r="166">
          <cell r="A166">
            <v>40717</v>
          </cell>
        </row>
        <row r="167">
          <cell r="A167">
            <v>40793</v>
          </cell>
        </row>
        <row r="168">
          <cell r="A168">
            <v>40828</v>
          </cell>
        </row>
        <row r="169">
          <cell r="A169">
            <v>40849</v>
          </cell>
        </row>
        <row r="170">
          <cell r="A170">
            <v>40862</v>
          </cell>
        </row>
        <row r="171">
          <cell r="A171">
            <v>40959</v>
          </cell>
        </row>
        <row r="172">
          <cell r="A172">
            <v>40960</v>
          </cell>
        </row>
        <row r="173">
          <cell r="A173">
            <v>41005</v>
          </cell>
        </row>
        <row r="174">
          <cell r="A174">
            <v>41030</v>
          </cell>
        </row>
        <row r="175">
          <cell r="A175">
            <v>41067</v>
          </cell>
        </row>
        <row r="176">
          <cell r="A176">
            <v>41159</v>
          </cell>
        </row>
        <row r="177">
          <cell r="A177">
            <v>41194</v>
          </cell>
        </row>
        <row r="178">
          <cell r="A178">
            <v>41215</v>
          </cell>
        </row>
        <row r="179">
          <cell r="A179">
            <v>41228</v>
          </cell>
        </row>
        <row r="180">
          <cell r="A180">
            <v>41268</v>
          </cell>
        </row>
        <row r="181">
          <cell r="A181">
            <v>41275</v>
          </cell>
        </row>
        <row r="182">
          <cell r="A182">
            <v>41316</v>
          </cell>
        </row>
        <row r="183">
          <cell r="A183">
            <v>41317</v>
          </cell>
        </row>
        <row r="184">
          <cell r="A184">
            <v>41362</v>
          </cell>
        </row>
        <row r="185">
          <cell r="A185">
            <v>41395</v>
          </cell>
        </row>
        <row r="186">
          <cell r="A186">
            <v>41424</v>
          </cell>
        </row>
        <row r="187">
          <cell r="A187">
            <v>41593</v>
          </cell>
        </row>
        <row r="188">
          <cell r="A188">
            <v>41633</v>
          </cell>
        </row>
        <row r="189">
          <cell r="A189">
            <v>41640</v>
          </cell>
        </row>
        <row r="190">
          <cell r="A190">
            <v>41701</v>
          </cell>
        </row>
        <row r="191">
          <cell r="A191">
            <v>41702</v>
          </cell>
        </row>
        <row r="192">
          <cell r="A192">
            <v>41747</v>
          </cell>
        </row>
        <row r="193">
          <cell r="A193">
            <v>41750</v>
          </cell>
        </row>
        <row r="194">
          <cell r="A194">
            <v>41760</v>
          </cell>
        </row>
        <row r="195">
          <cell r="A195">
            <v>41809</v>
          </cell>
        </row>
        <row r="196">
          <cell r="A196">
            <v>41998</v>
          </cell>
        </row>
        <row r="197">
          <cell r="A197">
            <v>42005</v>
          </cell>
        </row>
        <row r="198">
          <cell r="A198">
            <v>42051</v>
          </cell>
        </row>
        <row r="199">
          <cell r="A199">
            <v>42052</v>
          </cell>
        </row>
        <row r="200">
          <cell r="A200">
            <v>42097</v>
          </cell>
        </row>
        <row r="201">
          <cell r="A201">
            <v>42115</v>
          </cell>
        </row>
        <row r="202">
          <cell r="A202">
            <v>42125</v>
          </cell>
        </row>
        <row r="203">
          <cell r="A203">
            <v>42159</v>
          </cell>
        </row>
        <row r="204">
          <cell r="A204">
            <v>42254</v>
          </cell>
        </row>
        <row r="205">
          <cell r="A205">
            <v>42289</v>
          </cell>
        </row>
        <row r="206">
          <cell r="A206">
            <v>42310</v>
          </cell>
        </row>
        <row r="207">
          <cell r="A207">
            <v>42363</v>
          </cell>
        </row>
        <row r="208">
          <cell r="A208">
            <v>42370</v>
          </cell>
        </row>
        <row r="209">
          <cell r="A209">
            <v>42408</v>
          </cell>
        </row>
        <row r="210">
          <cell r="A210">
            <v>42409</v>
          </cell>
        </row>
        <row r="211">
          <cell r="A211">
            <v>42454</v>
          </cell>
        </row>
        <row r="212">
          <cell r="A212">
            <v>42481</v>
          </cell>
        </row>
        <row r="213">
          <cell r="A213">
            <v>42516</v>
          </cell>
        </row>
        <row r="214">
          <cell r="A214">
            <v>42620</v>
          </cell>
        </row>
        <row r="215">
          <cell r="A215">
            <v>42655</v>
          </cell>
        </row>
        <row r="216">
          <cell r="A216">
            <v>42676</v>
          </cell>
        </row>
        <row r="217">
          <cell r="A217">
            <v>42689</v>
          </cell>
        </row>
        <row r="218">
          <cell r="A218">
            <v>42793</v>
          </cell>
        </row>
        <row r="219">
          <cell r="A219">
            <v>42794</v>
          </cell>
        </row>
        <row r="220">
          <cell r="A220">
            <v>42839</v>
          </cell>
        </row>
        <row r="221">
          <cell r="A221">
            <v>42846</v>
          </cell>
        </row>
        <row r="222">
          <cell r="A222">
            <v>42856</v>
          </cell>
        </row>
        <row r="223">
          <cell r="A223">
            <v>42901</v>
          </cell>
        </row>
        <row r="224">
          <cell r="A224">
            <v>42985</v>
          </cell>
        </row>
        <row r="225">
          <cell r="A225">
            <v>43020</v>
          </cell>
        </row>
        <row r="226">
          <cell r="A226">
            <v>43041</v>
          </cell>
        </row>
        <row r="227">
          <cell r="A227">
            <v>43054</v>
          </cell>
        </row>
        <row r="228">
          <cell r="A228">
            <v>43094</v>
          </cell>
        </row>
        <row r="229">
          <cell r="A229">
            <v>43101</v>
          </cell>
        </row>
        <row r="230">
          <cell r="A230">
            <v>43143</v>
          </cell>
        </row>
        <row r="231">
          <cell r="A231">
            <v>43144</v>
          </cell>
        </row>
        <row r="232">
          <cell r="A232">
            <v>43189</v>
          </cell>
        </row>
        <row r="233">
          <cell r="A233">
            <v>43221</v>
          </cell>
        </row>
        <row r="234">
          <cell r="A234">
            <v>43251</v>
          </cell>
        </row>
        <row r="235">
          <cell r="A235">
            <v>43350</v>
          </cell>
        </row>
        <row r="236">
          <cell r="A236">
            <v>43385</v>
          </cell>
        </row>
        <row r="237">
          <cell r="A237">
            <v>43406</v>
          </cell>
        </row>
        <row r="238">
          <cell r="A238">
            <v>43419</v>
          </cell>
        </row>
        <row r="239">
          <cell r="A239">
            <v>43459</v>
          </cell>
        </row>
        <row r="240">
          <cell r="A240">
            <v>43466</v>
          </cell>
        </row>
        <row r="241">
          <cell r="A241">
            <v>43528</v>
          </cell>
        </row>
        <row r="242">
          <cell r="A242">
            <v>43529</v>
          </cell>
        </row>
        <row r="243">
          <cell r="A243">
            <v>43574</v>
          </cell>
        </row>
        <row r="244">
          <cell r="A244">
            <v>43586</v>
          </cell>
        </row>
        <row r="245">
          <cell r="A245">
            <v>43636</v>
          </cell>
        </row>
        <row r="246">
          <cell r="A246">
            <v>43784</v>
          </cell>
        </row>
        <row r="247">
          <cell r="A247">
            <v>43824</v>
          </cell>
        </row>
        <row r="248">
          <cell r="A248">
            <v>43831</v>
          </cell>
        </row>
        <row r="249">
          <cell r="A249">
            <v>43885</v>
          </cell>
        </row>
        <row r="250">
          <cell r="A250">
            <v>43886</v>
          </cell>
        </row>
        <row r="251">
          <cell r="A251">
            <v>43931</v>
          </cell>
        </row>
        <row r="252">
          <cell r="A252">
            <v>43942</v>
          </cell>
        </row>
        <row r="253">
          <cell r="A253">
            <v>43952</v>
          </cell>
        </row>
        <row r="254">
          <cell r="A254">
            <v>43993</v>
          </cell>
        </row>
        <row r="255">
          <cell r="A255">
            <v>44081</v>
          </cell>
        </row>
        <row r="256">
          <cell r="A256">
            <v>44116</v>
          </cell>
        </row>
        <row r="257">
          <cell r="A257">
            <v>44137</v>
          </cell>
        </row>
        <row r="258">
          <cell r="A258">
            <v>44190</v>
          </cell>
        </row>
        <row r="259">
          <cell r="A259">
            <v>44197</v>
          </cell>
        </row>
        <row r="260">
          <cell r="A260">
            <v>44242</v>
          </cell>
        </row>
        <row r="261">
          <cell r="A261">
            <v>44243</v>
          </cell>
        </row>
        <row r="262">
          <cell r="A262">
            <v>44288</v>
          </cell>
        </row>
        <row r="263">
          <cell r="A263">
            <v>44307</v>
          </cell>
        </row>
        <row r="264">
          <cell r="A264">
            <v>44350</v>
          </cell>
        </row>
        <row r="265">
          <cell r="A265">
            <v>44446</v>
          </cell>
        </row>
        <row r="266">
          <cell r="A266">
            <v>44481</v>
          </cell>
        </row>
        <row r="267">
          <cell r="A267">
            <v>44502</v>
          </cell>
        </row>
        <row r="268">
          <cell r="A268">
            <v>44515</v>
          </cell>
        </row>
        <row r="269">
          <cell r="A269">
            <v>44620</v>
          </cell>
        </row>
        <row r="270">
          <cell r="A270">
            <v>44621</v>
          </cell>
        </row>
        <row r="271">
          <cell r="A271">
            <v>44666</v>
          </cell>
        </row>
        <row r="272">
          <cell r="A272">
            <v>44672</v>
          </cell>
        </row>
        <row r="273">
          <cell r="A273">
            <v>44728</v>
          </cell>
        </row>
        <row r="274">
          <cell r="A274">
            <v>44811</v>
          </cell>
        </row>
        <row r="275">
          <cell r="A275">
            <v>44846</v>
          </cell>
        </row>
        <row r="276">
          <cell r="A276">
            <v>44867</v>
          </cell>
        </row>
        <row r="277">
          <cell r="A277">
            <v>44880</v>
          </cell>
        </row>
        <row r="278">
          <cell r="A278">
            <v>44977</v>
          </cell>
        </row>
        <row r="279">
          <cell r="A279">
            <v>44978</v>
          </cell>
        </row>
        <row r="280">
          <cell r="A280">
            <v>45023</v>
          </cell>
        </row>
        <row r="281">
          <cell r="A281">
            <v>45037</v>
          </cell>
        </row>
        <row r="282">
          <cell r="A282">
            <v>45047</v>
          </cell>
        </row>
        <row r="283">
          <cell r="A283">
            <v>45085</v>
          </cell>
        </row>
        <row r="284">
          <cell r="A284">
            <v>45176</v>
          </cell>
        </row>
        <row r="285">
          <cell r="A285">
            <v>45211</v>
          </cell>
        </row>
        <row r="286">
          <cell r="A286">
            <v>45232</v>
          </cell>
        </row>
        <row r="287">
          <cell r="A287">
            <v>45245</v>
          </cell>
        </row>
        <row r="288">
          <cell r="A288">
            <v>45285</v>
          </cell>
        </row>
        <row r="289">
          <cell r="A289">
            <v>45292</v>
          </cell>
        </row>
        <row r="290">
          <cell r="A290">
            <v>45334</v>
          </cell>
        </row>
        <row r="291">
          <cell r="A291">
            <v>45335</v>
          </cell>
        </row>
        <row r="292">
          <cell r="A292">
            <v>45380</v>
          </cell>
        </row>
        <row r="293">
          <cell r="A293">
            <v>45413</v>
          </cell>
        </row>
        <row r="294">
          <cell r="A294">
            <v>45442</v>
          </cell>
        </row>
        <row r="295">
          <cell r="A295">
            <v>45611</v>
          </cell>
        </row>
        <row r="296">
          <cell r="A296">
            <v>45651</v>
          </cell>
        </row>
        <row r="297">
          <cell r="A297">
            <v>45658</v>
          </cell>
        </row>
        <row r="298">
          <cell r="A298">
            <v>45719</v>
          </cell>
        </row>
        <row r="299">
          <cell r="A299">
            <v>45720</v>
          </cell>
        </row>
        <row r="300">
          <cell r="A300">
            <v>45765</v>
          </cell>
        </row>
        <row r="301">
          <cell r="A301">
            <v>45768</v>
          </cell>
        </row>
        <row r="302">
          <cell r="A302">
            <v>45778</v>
          </cell>
        </row>
        <row r="303">
          <cell r="A303">
            <v>45827</v>
          </cell>
        </row>
        <row r="304">
          <cell r="A304">
            <v>46016</v>
          </cell>
        </row>
        <row r="305">
          <cell r="A305">
            <v>46023</v>
          </cell>
        </row>
        <row r="306">
          <cell r="A306">
            <v>46069</v>
          </cell>
        </row>
        <row r="307">
          <cell r="A307">
            <v>46070</v>
          </cell>
        </row>
        <row r="308">
          <cell r="A308">
            <v>46115</v>
          </cell>
        </row>
        <row r="309">
          <cell r="A309">
            <v>46133</v>
          </cell>
        </row>
        <row r="310">
          <cell r="A310">
            <v>46143</v>
          </cell>
        </row>
        <row r="311">
          <cell r="A311">
            <v>46177</v>
          </cell>
        </row>
        <row r="312">
          <cell r="A312">
            <v>46272</v>
          </cell>
        </row>
        <row r="313">
          <cell r="A313">
            <v>46307</v>
          </cell>
        </row>
        <row r="314">
          <cell r="A314">
            <v>46328</v>
          </cell>
        </row>
        <row r="315">
          <cell r="A315">
            <v>46381</v>
          </cell>
        </row>
        <row r="316">
          <cell r="A316">
            <v>46388</v>
          </cell>
        </row>
        <row r="317">
          <cell r="A317">
            <v>46426</v>
          </cell>
        </row>
        <row r="318">
          <cell r="A318">
            <v>46427</v>
          </cell>
        </row>
        <row r="319">
          <cell r="A319">
            <v>46472</v>
          </cell>
        </row>
        <row r="320">
          <cell r="A320">
            <v>46498</v>
          </cell>
        </row>
        <row r="321">
          <cell r="A321">
            <v>46534</v>
          </cell>
        </row>
        <row r="322">
          <cell r="A322">
            <v>46637</v>
          </cell>
        </row>
        <row r="323">
          <cell r="A323">
            <v>46672</v>
          </cell>
        </row>
        <row r="324">
          <cell r="A324">
            <v>46693</v>
          </cell>
        </row>
        <row r="325">
          <cell r="A325">
            <v>46706</v>
          </cell>
        </row>
        <row r="326">
          <cell r="A326">
            <v>46746</v>
          </cell>
        </row>
        <row r="327">
          <cell r="A327">
            <v>46753</v>
          </cell>
        </row>
        <row r="328">
          <cell r="A328">
            <v>46811</v>
          </cell>
        </row>
        <row r="329">
          <cell r="A329">
            <v>46812</v>
          </cell>
        </row>
        <row r="330">
          <cell r="A330">
            <v>46857</v>
          </cell>
        </row>
        <row r="331">
          <cell r="A331">
            <v>46864</v>
          </cell>
        </row>
        <row r="332">
          <cell r="A332">
            <v>46874</v>
          </cell>
        </row>
        <row r="333">
          <cell r="A333">
            <v>46919</v>
          </cell>
        </row>
        <row r="334">
          <cell r="A334">
            <v>47003</v>
          </cell>
        </row>
        <row r="335">
          <cell r="A335">
            <v>47038</v>
          </cell>
        </row>
        <row r="336">
          <cell r="A336">
            <v>47059</v>
          </cell>
        </row>
        <row r="337">
          <cell r="A337">
            <v>47072</v>
          </cell>
        </row>
        <row r="338">
          <cell r="A338">
            <v>47112</v>
          </cell>
        </row>
        <row r="339">
          <cell r="A339">
            <v>47119</v>
          </cell>
        </row>
        <row r="340">
          <cell r="A340">
            <v>47161</v>
          </cell>
        </row>
        <row r="341">
          <cell r="A341">
            <v>47162</v>
          </cell>
        </row>
        <row r="342">
          <cell r="A342">
            <v>47207</v>
          </cell>
        </row>
        <row r="343">
          <cell r="A343">
            <v>47229</v>
          </cell>
        </row>
        <row r="344">
          <cell r="A344">
            <v>47239</v>
          </cell>
        </row>
        <row r="345">
          <cell r="A345">
            <v>47269</v>
          </cell>
        </row>
        <row r="346">
          <cell r="A346">
            <v>47368</v>
          </cell>
        </row>
        <row r="347">
          <cell r="A347">
            <v>47403</v>
          </cell>
        </row>
        <row r="348">
          <cell r="A348">
            <v>47424</v>
          </cell>
        </row>
        <row r="349">
          <cell r="A349">
            <v>47437</v>
          </cell>
        </row>
        <row r="350">
          <cell r="A350">
            <v>47477</v>
          </cell>
        </row>
        <row r="351">
          <cell r="A351">
            <v>47484</v>
          </cell>
        </row>
        <row r="352">
          <cell r="A352">
            <v>47546</v>
          </cell>
        </row>
        <row r="353">
          <cell r="A353">
            <v>47547</v>
          </cell>
        </row>
        <row r="354">
          <cell r="A354">
            <v>47592</v>
          </cell>
        </row>
        <row r="355">
          <cell r="A355">
            <v>47594</v>
          </cell>
        </row>
        <row r="356">
          <cell r="A356">
            <v>47604</v>
          </cell>
        </row>
        <row r="357">
          <cell r="A357">
            <v>47654</v>
          </cell>
        </row>
        <row r="358">
          <cell r="A358">
            <v>47802</v>
          </cell>
        </row>
        <row r="359">
          <cell r="A359">
            <v>47842</v>
          </cell>
        </row>
        <row r="360">
          <cell r="A360">
            <v>47849</v>
          </cell>
        </row>
        <row r="361">
          <cell r="A361">
            <v>47903</v>
          </cell>
        </row>
        <row r="362">
          <cell r="A362">
            <v>47904</v>
          </cell>
        </row>
        <row r="363">
          <cell r="A363">
            <v>47949</v>
          </cell>
        </row>
        <row r="364">
          <cell r="A364">
            <v>47959</v>
          </cell>
        </row>
        <row r="365">
          <cell r="A365">
            <v>47969</v>
          </cell>
        </row>
        <row r="366">
          <cell r="A366">
            <v>48011</v>
          </cell>
        </row>
        <row r="367">
          <cell r="A367">
            <v>48207</v>
          </cell>
        </row>
        <row r="368">
          <cell r="A368">
            <v>48214</v>
          </cell>
        </row>
        <row r="369">
          <cell r="A369">
            <v>48253</v>
          </cell>
        </row>
        <row r="370">
          <cell r="A370">
            <v>48254</v>
          </cell>
        </row>
        <row r="371">
          <cell r="A371">
            <v>48299</v>
          </cell>
        </row>
        <row r="372">
          <cell r="A372">
            <v>48325</v>
          </cell>
        </row>
        <row r="373">
          <cell r="A373">
            <v>48361</v>
          </cell>
        </row>
        <row r="374">
          <cell r="A374">
            <v>48464</v>
          </cell>
        </row>
        <row r="375">
          <cell r="A375">
            <v>48499</v>
          </cell>
        </row>
        <row r="376">
          <cell r="A376">
            <v>48520</v>
          </cell>
        </row>
        <row r="377">
          <cell r="A377">
            <v>48533</v>
          </cell>
        </row>
        <row r="378">
          <cell r="A378">
            <v>48638</v>
          </cell>
        </row>
        <row r="379">
          <cell r="A379">
            <v>48639</v>
          </cell>
        </row>
        <row r="380">
          <cell r="A380">
            <v>48684</v>
          </cell>
        </row>
        <row r="381">
          <cell r="A381">
            <v>48690</v>
          </cell>
        </row>
        <row r="382">
          <cell r="A382">
            <v>48746</v>
          </cell>
        </row>
        <row r="383">
          <cell r="A383">
            <v>48829</v>
          </cell>
        </row>
        <row r="384">
          <cell r="A384">
            <v>48864</v>
          </cell>
        </row>
        <row r="385">
          <cell r="A385">
            <v>48885</v>
          </cell>
        </row>
        <row r="386">
          <cell r="A386">
            <v>48898</v>
          </cell>
        </row>
        <row r="387">
          <cell r="A387">
            <v>48995</v>
          </cell>
        </row>
        <row r="388">
          <cell r="A388">
            <v>48996</v>
          </cell>
        </row>
        <row r="389">
          <cell r="A389">
            <v>49041</v>
          </cell>
        </row>
        <row r="390">
          <cell r="A390">
            <v>49055</v>
          </cell>
        </row>
        <row r="391">
          <cell r="A391">
            <v>49065</v>
          </cell>
        </row>
        <row r="392">
          <cell r="A392">
            <v>49103</v>
          </cell>
        </row>
        <row r="393">
          <cell r="A393">
            <v>49194</v>
          </cell>
        </row>
        <row r="394">
          <cell r="A394">
            <v>49229</v>
          </cell>
        </row>
        <row r="395">
          <cell r="A395">
            <v>49250</v>
          </cell>
        </row>
        <row r="396">
          <cell r="A396">
            <v>49263</v>
          </cell>
        </row>
        <row r="397">
          <cell r="A397">
            <v>49303</v>
          </cell>
        </row>
        <row r="398">
          <cell r="A398">
            <v>49310</v>
          </cell>
        </row>
        <row r="399">
          <cell r="A399">
            <v>49345</v>
          </cell>
        </row>
        <row r="400">
          <cell r="A400">
            <v>49346</v>
          </cell>
        </row>
        <row r="401">
          <cell r="A401">
            <v>49391</v>
          </cell>
        </row>
        <row r="402">
          <cell r="A402">
            <v>49430</v>
          </cell>
        </row>
        <row r="403">
          <cell r="A403">
            <v>49453</v>
          </cell>
        </row>
        <row r="404">
          <cell r="A404">
            <v>49559</v>
          </cell>
        </row>
        <row r="405">
          <cell r="A405">
            <v>49594</v>
          </cell>
        </row>
        <row r="406">
          <cell r="A406">
            <v>49615</v>
          </cell>
        </row>
        <row r="407">
          <cell r="A407">
            <v>49628</v>
          </cell>
        </row>
        <row r="408">
          <cell r="A408">
            <v>49668</v>
          </cell>
        </row>
        <row r="409">
          <cell r="A409">
            <v>49675</v>
          </cell>
        </row>
        <row r="410">
          <cell r="A410">
            <v>49730</v>
          </cell>
        </row>
        <row r="411">
          <cell r="A411">
            <v>49731</v>
          </cell>
        </row>
        <row r="412">
          <cell r="A412">
            <v>49776</v>
          </cell>
        </row>
        <row r="413">
          <cell r="A413">
            <v>49786</v>
          </cell>
        </row>
        <row r="414">
          <cell r="A414">
            <v>49796</v>
          </cell>
        </row>
        <row r="415">
          <cell r="A415">
            <v>49838</v>
          </cell>
        </row>
        <row r="416">
          <cell r="A416">
            <v>50034</v>
          </cell>
        </row>
        <row r="417">
          <cell r="A417">
            <v>50041</v>
          </cell>
        </row>
        <row r="418">
          <cell r="A418">
            <v>50087</v>
          </cell>
        </row>
        <row r="419">
          <cell r="A419">
            <v>50088</v>
          </cell>
        </row>
        <row r="420">
          <cell r="A420">
            <v>50133</v>
          </cell>
        </row>
        <row r="421">
          <cell r="A421">
            <v>50151</v>
          </cell>
        </row>
        <row r="422">
          <cell r="A422">
            <v>50161</v>
          </cell>
        </row>
        <row r="423">
          <cell r="A423">
            <v>50195</v>
          </cell>
        </row>
        <row r="424">
          <cell r="A424">
            <v>50290</v>
          </cell>
        </row>
        <row r="425">
          <cell r="A425">
            <v>50325</v>
          </cell>
        </row>
        <row r="426">
          <cell r="A426">
            <v>50346</v>
          </cell>
        </row>
        <row r="427">
          <cell r="A427">
            <v>50399</v>
          </cell>
        </row>
        <row r="428">
          <cell r="A428">
            <v>50406</v>
          </cell>
        </row>
        <row r="429">
          <cell r="A429">
            <v>50472</v>
          </cell>
        </row>
        <row r="430">
          <cell r="A430">
            <v>50473</v>
          </cell>
        </row>
        <row r="431">
          <cell r="A431">
            <v>50516</v>
          </cell>
        </row>
        <row r="432">
          <cell r="A432">
            <v>50518</v>
          </cell>
        </row>
        <row r="433">
          <cell r="A433">
            <v>50580</v>
          </cell>
        </row>
        <row r="434">
          <cell r="A434">
            <v>50655</v>
          </cell>
        </row>
        <row r="435">
          <cell r="A435">
            <v>50690</v>
          </cell>
        </row>
        <row r="436">
          <cell r="A436">
            <v>50711</v>
          </cell>
        </row>
        <row r="437">
          <cell r="A437">
            <v>50724</v>
          </cell>
        </row>
        <row r="438">
          <cell r="A438">
            <v>50822</v>
          </cell>
        </row>
        <row r="439">
          <cell r="A439">
            <v>50823</v>
          </cell>
        </row>
        <row r="440">
          <cell r="A440">
            <v>50868</v>
          </cell>
        </row>
        <row r="441">
          <cell r="A441">
            <v>50881</v>
          </cell>
        </row>
        <row r="442">
          <cell r="A442">
            <v>50930</v>
          </cell>
        </row>
        <row r="443">
          <cell r="A443">
            <v>51020</v>
          </cell>
        </row>
        <row r="444">
          <cell r="A444">
            <v>51055</v>
          </cell>
        </row>
        <row r="445">
          <cell r="A445">
            <v>51076</v>
          </cell>
        </row>
        <row r="446">
          <cell r="A446">
            <v>51089</v>
          </cell>
        </row>
        <row r="447">
          <cell r="A447">
            <v>51179</v>
          </cell>
        </row>
        <row r="448">
          <cell r="A448">
            <v>51180</v>
          </cell>
        </row>
        <row r="449">
          <cell r="A449">
            <v>51225</v>
          </cell>
        </row>
        <row r="450">
          <cell r="A450">
            <v>51257</v>
          </cell>
        </row>
        <row r="451">
          <cell r="A451">
            <v>51287</v>
          </cell>
        </row>
        <row r="452">
          <cell r="A452">
            <v>51386</v>
          </cell>
        </row>
        <row r="453">
          <cell r="A453">
            <v>51421</v>
          </cell>
        </row>
        <row r="454">
          <cell r="A454">
            <v>51442</v>
          </cell>
        </row>
        <row r="455">
          <cell r="A455">
            <v>51455</v>
          </cell>
        </row>
        <row r="456">
          <cell r="A456">
            <v>51495</v>
          </cell>
        </row>
        <row r="457">
          <cell r="A457">
            <v>51502</v>
          </cell>
        </row>
        <row r="458">
          <cell r="A458">
            <v>51564</v>
          </cell>
        </row>
        <row r="459">
          <cell r="A459">
            <v>51565</v>
          </cell>
        </row>
        <row r="460">
          <cell r="A460">
            <v>51610</v>
          </cell>
        </row>
        <row r="461">
          <cell r="A461">
            <v>51622</v>
          </cell>
        </row>
        <row r="462">
          <cell r="A462">
            <v>51672</v>
          </cell>
        </row>
        <row r="463">
          <cell r="A463">
            <v>51820</v>
          </cell>
        </row>
        <row r="464">
          <cell r="A464">
            <v>51860</v>
          </cell>
        </row>
        <row r="465">
          <cell r="A465">
            <v>51867</v>
          </cell>
        </row>
        <row r="466">
          <cell r="A466">
            <v>51914</v>
          </cell>
        </row>
        <row r="467">
          <cell r="A467">
            <v>51915</v>
          </cell>
        </row>
        <row r="468">
          <cell r="A468">
            <v>51960</v>
          </cell>
        </row>
        <row r="469">
          <cell r="A469">
            <v>51977</v>
          </cell>
        </row>
        <row r="470">
          <cell r="A470">
            <v>51987</v>
          </cell>
        </row>
        <row r="471">
          <cell r="A471">
            <v>52022</v>
          </cell>
        </row>
        <row r="472">
          <cell r="A472">
            <v>52225</v>
          </cell>
        </row>
        <row r="473">
          <cell r="A473">
            <v>52232</v>
          </cell>
        </row>
        <row r="474">
          <cell r="A474">
            <v>52271</v>
          </cell>
        </row>
        <row r="475">
          <cell r="A475">
            <v>52272</v>
          </cell>
        </row>
        <row r="476">
          <cell r="A476">
            <v>52317</v>
          </cell>
        </row>
        <row r="477">
          <cell r="A477">
            <v>52342</v>
          </cell>
        </row>
        <row r="478">
          <cell r="A478">
            <v>52352</v>
          </cell>
        </row>
        <row r="479">
          <cell r="A479">
            <v>52379</v>
          </cell>
        </row>
        <row r="480">
          <cell r="A480">
            <v>52481</v>
          </cell>
        </row>
        <row r="481">
          <cell r="A481">
            <v>52516</v>
          </cell>
        </row>
        <row r="482">
          <cell r="A482">
            <v>52537</v>
          </cell>
        </row>
        <row r="483">
          <cell r="A483">
            <v>52590</v>
          </cell>
        </row>
        <row r="484">
          <cell r="A484">
            <v>52597</v>
          </cell>
        </row>
        <row r="485">
          <cell r="A485">
            <v>52656</v>
          </cell>
        </row>
        <row r="486">
          <cell r="A486">
            <v>52657</v>
          </cell>
        </row>
        <row r="487">
          <cell r="A487">
            <v>52702</v>
          </cell>
        </row>
        <row r="488">
          <cell r="A488">
            <v>52708</v>
          </cell>
        </row>
        <row r="489">
          <cell r="A489">
            <v>52764</v>
          </cell>
        </row>
        <row r="490">
          <cell r="A490">
            <v>52847</v>
          </cell>
        </row>
        <row r="491">
          <cell r="A491">
            <v>52882</v>
          </cell>
        </row>
        <row r="492">
          <cell r="A492">
            <v>52903</v>
          </cell>
        </row>
        <row r="493">
          <cell r="A493">
            <v>52916</v>
          </cell>
        </row>
        <row r="494">
          <cell r="A494">
            <v>53013</v>
          </cell>
        </row>
        <row r="495">
          <cell r="A495">
            <v>53014</v>
          </cell>
        </row>
        <row r="496">
          <cell r="A496">
            <v>53059</v>
          </cell>
        </row>
        <row r="497">
          <cell r="A497">
            <v>53073</v>
          </cell>
        </row>
        <row r="498">
          <cell r="A498">
            <v>53083</v>
          </cell>
        </row>
        <row r="499">
          <cell r="A499">
            <v>53121</v>
          </cell>
        </row>
        <row r="500">
          <cell r="A500">
            <v>53212</v>
          </cell>
        </row>
        <row r="501">
          <cell r="A501">
            <v>53247</v>
          </cell>
        </row>
        <row r="502">
          <cell r="A502">
            <v>53268</v>
          </cell>
        </row>
        <row r="503">
          <cell r="A503">
            <v>53281</v>
          </cell>
        </row>
        <row r="504">
          <cell r="A504">
            <v>53321</v>
          </cell>
        </row>
        <row r="505">
          <cell r="A505">
            <v>53328</v>
          </cell>
        </row>
        <row r="506">
          <cell r="A506">
            <v>53363</v>
          </cell>
        </row>
        <row r="507">
          <cell r="A507">
            <v>53364</v>
          </cell>
        </row>
        <row r="508">
          <cell r="A508">
            <v>53409</v>
          </cell>
        </row>
        <row r="509">
          <cell r="A509">
            <v>53448</v>
          </cell>
        </row>
        <row r="510">
          <cell r="A510">
            <v>53471</v>
          </cell>
        </row>
        <row r="511">
          <cell r="A511">
            <v>53577</v>
          </cell>
        </row>
        <row r="512">
          <cell r="A512">
            <v>53612</v>
          </cell>
        </row>
        <row r="513">
          <cell r="A513">
            <v>53633</v>
          </cell>
        </row>
        <row r="514">
          <cell r="A514">
            <v>53646</v>
          </cell>
        </row>
        <row r="515">
          <cell r="A515">
            <v>53686</v>
          </cell>
        </row>
        <row r="516">
          <cell r="A516">
            <v>53693</v>
          </cell>
        </row>
        <row r="517">
          <cell r="A517">
            <v>53748</v>
          </cell>
        </row>
      </sheetData>
      <sheetData sheetId="1" refreshError="1"/>
      <sheetData sheetId="2"/>
      <sheetData sheetId="3"/>
      <sheetData sheetId="4"/>
      <sheetData sheetId="5">
        <row r="10">
          <cell r="J10">
            <v>613924.23000000021</v>
          </cell>
        </row>
      </sheetData>
      <sheetData sheetId="6">
        <row r="16">
          <cell r="D16">
            <v>0</v>
          </cell>
        </row>
      </sheetData>
      <sheetData sheetId="7">
        <row r="33">
          <cell r="D33">
            <v>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álise_Individual"/>
      <sheetName val="Perda"/>
      <sheetName val="Vendas mês"/>
      <sheetName val="Distratos mês"/>
      <sheetName val="Pago_Distratos"/>
      <sheetName val="Vendas 2019"/>
      <sheetName val="Distratos 2019"/>
      <sheetName val="Vendas TOTAL"/>
      <sheetName val="Distratos TOTAL"/>
      <sheetName val="Vendas Mensais"/>
      <sheetName val="Distratos Mensa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Reserva da mata</v>
          </cell>
        </row>
        <row r="4">
          <cell r="B4" t="str">
            <v>Reserva do Lago</v>
          </cell>
        </row>
        <row r="5">
          <cell r="B5" t="str">
            <v>Honore</v>
          </cell>
        </row>
        <row r="6">
          <cell r="B6" t="str">
            <v>Casa do Sol</v>
          </cell>
        </row>
        <row r="7">
          <cell r="B7" t="str">
            <v>Arte Bela Vista</v>
          </cell>
        </row>
        <row r="8">
          <cell r="B8" t="str">
            <v>Vida Viva Clube Moinho</v>
          </cell>
        </row>
        <row r="9">
          <cell r="B9" t="str">
            <v>Bravo</v>
          </cell>
        </row>
        <row r="10">
          <cell r="B10" t="str">
            <v>Aria Petropolis</v>
          </cell>
        </row>
        <row r="11">
          <cell r="B11" t="str">
            <v>Spot</v>
          </cell>
        </row>
        <row r="12">
          <cell r="B12" t="str">
            <v>Grand Park Eucaliptos</v>
          </cell>
        </row>
        <row r="13">
          <cell r="B13" t="str">
            <v>Ponta da Figueira</v>
          </cell>
        </row>
        <row r="14">
          <cell r="B14" t="str">
            <v>Hom</v>
          </cell>
        </row>
        <row r="15">
          <cell r="B15" t="str">
            <v>Vida Viva Clube Iguatemi</v>
          </cell>
        </row>
        <row r="16">
          <cell r="B16" t="str">
            <v>Moulin</v>
          </cell>
        </row>
        <row r="17">
          <cell r="B17" t="str">
            <v>AG Anita Garibaldi</v>
          </cell>
        </row>
        <row r="18">
          <cell r="B18" t="str">
            <v>Vida Viva Clube Centro</v>
          </cell>
        </row>
        <row r="19">
          <cell r="B19" t="str">
            <v>ID Residence</v>
          </cell>
        </row>
        <row r="20">
          <cell r="B20" t="str">
            <v>Quartier Cabral</v>
          </cell>
        </row>
        <row r="21">
          <cell r="B21" t="str">
            <v>Hom Lindoia</v>
          </cell>
        </row>
        <row r="22">
          <cell r="B22" t="str">
            <v>DOC</v>
          </cell>
        </row>
        <row r="23">
          <cell r="B23" t="str">
            <v>Vida Viva Horizonte</v>
          </cell>
        </row>
        <row r="24">
          <cell r="B24" t="str">
            <v>Vida Viva Boulevard</v>
          </cell>
        </row>
        <row r="25">
          <cell r="B25" t="str">
            <v>Terrara</v>
          </cell>
        </row>
        <row r="26">
          <cell r="B26" t="str">
            <v>Baltimore</v>
          </cell>
        </row>
        <row r="27">
          <cell r="B27" t="str">
            <v>Vida Viva Clube Canoas</v>
          </cell>
        </row>
        <row r="28">
          <cell r="B28" t="str">
            <v>Icon Assis Brasil</v>
          </cell>
        </row>
        <row r="29">
          <cell r="B29" t="str">
            <v>Supreme</v>
          </cell>
        </row>
        <row r="30">
          <cell r="B30" t="str">
            <v>Nine</v>
          </cell>
        </row>
        <row r="31">
          <cell r="B31" t="str">
            <v>RS Window</v>
          </cell>
        </row>
        <row r="32">
          <cell r="B32" t="str">
            <v>Ato</v>
          </cell>
        </row>
        <row r="33">
          <cell r="B33" t="str">
            <v>Supreme Higienópolis</v>
          </cell>
        </row>
        <row r="34">
          <cell r="B34" t="str">
            <v>Hom Nilo</v>
          </cell>
        </row>
        <row r="35">
          <cell r="B35" t="str">
            <v>MAXPLAZA</v>
          </cell>
        </row>
        <row r="36">
          <cell r="B36" t="str">
            <v>CENTRAL PARK</v>
          </cell>
        </row>
        <row r="37">
          <cell r="B37" t="str">
            <v>BLUE XANGRILA</v>
          </cell>
        </row>
        <row r="38">
          <cell r="B38" t="str">
            <v>DOC Santana</v>
          </cell>
        </row>
        <row r="39">
          <cell r="B39" t="str">
            <v>SUPREME CENTRAL PARQUE</v>
          </cell>
        </row>
        <row r="40">
          <cell r="B40" t="str">
            <v>Belavistta Reserva</v>
          </cell>
        </row>
        <row r="41">
          <cell r="B41" t="str">
            <v>Candido 58</v>
          </cell>
        </row>
        <row r="42">
          <cell r="B42" t="str">
            <v>Linked Teresópolis</v>
          </cell>
        </row>
        <row r="43">
          <cell r="B43" t="str">
            <v>Grand Park Lindoia</v>
          </cell>
        </row>
        <row r="44">
          <cell r="B44" t="str">
            <v>Reserva Bela Vista</v>
          </cell>
        </row>
        <row r="45">
          <cell r="B45" t="str">
            <v>Domingos de Almeida</v>
          </cell>
        </row>
        <row r="46">
          <cell r="B46" t="str">
            <v>Go 1092</v>
          </cell>
        </row>
        <row r="47">
          <cell r="B47" t="str">
            <v>Arte</v>
          </cell>
        </row>
        <row r="48">
          <cell r="B48" t="str">
            <v>Península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ão 1.0"/>
      <sheetName val="CETIP"/>
      <sheetName val="VENCIDAS"/>
      <sheetName val="CARTEIRA_AVENCER"/>
      <sheetName val="PDD"/>
      <sheetName val="DE_PARA"/>
      <sheetName val="ATRASO"/>
      <sheetName val="Pagamento Antecipado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AA</v>
          </cell>
          <cell r="Q2">
            <v>0</v>
          </cell>
        </row>
        <row r="3">
          <cell r="P3" t="str">
            <v>A</v>
          </cell>
          <cell r="Q3">
            <v>5.0000000000000001E-3</v>
          </cell>
        </row>
        <row r="4">
          <cell r="P4" t="str">
            <v>B</v>
          </cell>
          <cell r="Q4">
            <v>0.01</v>
          </cell>
        </row>
        <row r="5">
          <cell r="P5" t="str">
            <v>C</v>
          </cell>
          <cell r="Q5">
            <v>0.03</v>
          </cell>
        </row>
        <row r="6">
          <cell r="P6" t="str">
            <v>D</v>
          </cell>
          <cell r="Q6">
            <v>0.1</v>
          </cell>
        </row>
        <row r="7">
          <cell r="P7" t="str">
            <v>E</v>
          </cell>
          <cell r="Q7">
            <v>0.3</v>
          </cell>
        </row>
        <row r="8">
          <cell r="P8" t="str">
            <v>F</v>
          </cell>
          <cell r="Q8">
            <v>0.5</v>
          </cell>
        </row>
        <row r="9">
          <cell r="P9" t="str">
            <v>G</v>
          </cell>
          <cell r="Q9">
            <v>0.7</v>
          </cell>
        </row>
        <row r="10">
          <cell r="P10" t="str">
            <v>H</v>
          </cell>
          <cell r="Q10">
            <v>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D075-09B0-4AAC-BB3F-5F0CBC7FDFED}">
  <sheetPr>
    <tabColor rgb="FFFFFF00"/>
  </sheetPr>
  <dimension ref="A3:H122"/>
  <sheetViews>
    <sheetView topLeftCell="A14" zoomScale="70" zoomScaleNormal="70" workbookViewId="0">
      <selection activeCell="C113" sqref="A113:XFD113"/>
    </sheetView>
  </sheetViews>
  <sheetFormatPr defaultColWidth="9.140625" defaultRowHeight="15" x14ac:dyDescent="0.25"/>
  <cols>
    <col min="1" max="1" width="30.5703125" style="238" customWidth="1"/>
    <col min="2" max="2" width="35.7109375" style="238" customWidth="1"/>
    <col min="3" max="3" width="19.7109375" style="238" bestFit="1" customWidth="1"/>
    <col min="4" max="4" width="39.5703125" style="238" customWidth="1"/>
    <col min="5" max="5" width="18.28515625" style="238" bestFit="1" customWidth="1"/>
    <col min="6" max="6" width="13.85546875" style="238" bestFit="1" customWidth="1"/>
    <col min="7" max="7" width="16.85546875" style="238" customWidth="1"/>
    <col min="8" max="8" width="10.5703125" style="238" bestFit="1" customWidth="1"/>
    <col min="9" max="16384" width="9.140625" style="238"/>
  </cols>
  <sheetData>
    <row r="3" spans="1:8" x14ac:dyDescent="0.25">
      <c r="B3" s="239" t="s">
        <v>188</v>
      </c>
    </row>
    <row r="4" spans="1:8" x14ac:dyDescent="0.25">
      <c r="B4" s="240" t="s">
        <v>82</v>
      </c>
      <c r="C4" s="240" t="s">
        <v>184</v>
      </c>
      <c r="D4" s="240" t="s">
        <v>101</v>
      </c>
      <c r="E4" s="247" t="s">
        <v>185</v>
      </c>
      <c r="F4" s="241" t="s">
        <v>186</v>
      </c>
      <c r="G4" s="274" t="s">
        <v>302</v>
      </c>
    </row>
    <row r="5" spans="1:8" ht="26.25" customHeight="1" x14ac:dyDescent="0.25">
      <c r="A5" s="238" t="str">
        <f t="shared" ref="A5:A13" si="0">B5&amp;C5</f>
        <v>Q03L02Terra Luz Residencial</v>
      </c>
      <c r="B5" s="245" t="s">
        <v>189</v>
      </c>
      <c r="C5" s="245" t="s">
        <v>187</v>
      </c>
      <c r="D5" s="245" t="s">
        <v>190</v>
      </c>
      <c r="E5" s="248">
        <v>92872</v>
      </c>
      <c r="F5" s="244">
        <v>45099</v>
      </c>
      <c r="G5" s="238">
        <v>250</v>
      </c>
    </row>
    <row r="6" spans="1:8" ht="26.25" customHeight="1" x14ac:dyDescent="0.25">
      <c r="A6" s="238" t="str">
        <f t="shared" si="0"/>
        <v>Q03L08Terra Luz Residencial</v>
      </c>
      <c r="B6" s="245" t="s">
        <v>191</v>
      </c>
      <c r="C6" s="245" t="s">
        <v>187</v>
      </c>
      <c r="D6" s="245" t="s">
        <v>192</v>
      </c>
      <c r="E6" s="248">
        <v>92872</v>
      </c>
      <c r="F6" s="244">
        <v>45107</v>
      </c>
      <c r="G6" s="238">
        <v>250</v>
      </c>
    </row>
    <row r="7" spans="1:8" ht="26.25" customHeight="1" x14ac:dyDescent="0.25">
      <c r="A7" s="238" t="str">
        <f t="shared" si="0"/>
        <v>Q04L05Terra Luz Residencial</v>
      </c>
      <c r="B7" s="245" t="s">
        <v>193</v>
      </c>
      <c r="C7" s="245" t="s">
        <v>187</v>
      </c>
      <c r="D7" s="245" t="s">
        <v>194</v>
      </c>
      <c r="E7" s="248">
        <v>92872</v>
      </c>
      <c r="F7" s="244">
        <v>45107</v>
      </c>
      <c r="G7" s="238">
        <v>250</v>
      </c>
    </row>
    <row r="8" spans="1:8" x14ac:dyDescent="0.25">
      <c r="A8" s="238" t="str">
        <f t="shared" si="0"/>
        <v>Q04L09Terra Luz Residencial</v>
      </c>
      <c r="B8" s="245" t="s">
        <v>195</v>
      </c>
      <c r="C8" s="245" t="s">
        <v>187</v>
      </c>
      <c r="D8" s="245" t="s">
        <v>196</v>
      </c>
      <c r="E8" s="248">
        <v>92872</v>
      </c>
      <c r="F8" s="244">
        <v>45107</v>
      </c>
      <c r="G8" s="238">
        <v>250</v>
      </c>
    </row>
    <row r="9" spans="1:8" x14ac:dyDescent="0.25">
      <c r="A9" s="238" t="str">
        <f t="shared" si="0"/>
        <v>Q05L05Terra Luz Residencial</v>
      </c>
      <c r="B9" s="245" t="s">
        <v>197</v>
      </c>
      <c r="C9" s="245" t="s">
        <v>187</v>
      </c>
      <c r="D9" s="245" t="s">
        <v>198</v>
      </c>
      <c r="E9" s="248">
        <v>92872</v>
      </c>
      <c r="F9" s="244">
        <v>45107</v>
      </c>
      <c r="G9" s="238">
        <v>250.05</v>
      </c>
    </row>
    <row r="10" spans="1:8" x14ac:dyDescent="0.25">
      <c r="A10" s="238" t="str">
        <f t="shared" si="0"/>
        <v>Q05L014Terra Luz Residencial</v>
      </c>
      <c r="B10" s="245" t="s">
        <v>199</v>
      </c>
      <c r="C10" s="245" t="s">
        <v>187</v>
      </c>
      <c r="D10" s="245" t="s">
        <v>200</v>
      </c>
      <c r="E10" s="248">
        <v>92872</v>
      </c>
      <c r="F10" s="244">
        <v>45107</v>
      </c>
      <c r="G10" s="238">
        <v>250.7</v>
      </c>
      <c r="H10" s="246"/>
    </row>
    <row r="11" spans="1:8" x14ac:dyDescent="0.25">
      <c r="A11" s="238" t="str">
        <f t="shared" si="0"/>
        <v>Q07L02Terra Luz Residencial</v>
      </c>
      <c r="B11" s="245" t="s">
        <v>201</v>
      </c>
      <c r="C11" s="245" t="s">
        <v>187</v>
      </c>
      <c r="D11" s="245" t="s">
        <v>202</v>
      </c>
      <c r="E11" s="248">
        <v>92872</v>
      </c>
      <c r="F11" s="244">
        <v>45090</v>
      </c>
      <c r="G11" s="238">
        <v>250.7</v>
      </c>
      <c r="H11" s="246"/>
    </row>
    <row r="12" spans="1:8" x14ac:dyDescent="0.25">
      <c r="A12" s="238" t="str">
        <f t="shared" si="0"/>
        <v>Q07L09Terra Luz Residencial</v>
      </c>
      <c r="B12" s="243" t="s">
        <v>203</v>
      </c>
      <c r="C12" s="245" t="s">
        <v>187</v>
      </c>
      <c r="D12" s="245" t="s">
        <v>198</v>
      </c>
      <c r="E12" s="249">
        <v>92872</v>
      </c>
      <c r="F12" s="244">
        <v>45107</v>
      </c>
      <c r="G12" s="238">
        <v>250.7</v>
      </c>
      <c r="H12" s="246"/>
    </row>
    <row r="13" spans="1:8" x14ac:dyDescent="0.25">
      <c r="A13" s="238" t="str">
        <f t="shared" si="0"/>
        <v>Q07L017Terra Luz Residencial</v>
      </c>
      <c r="B13" s="245" t="s">
        <v>204</v>
      </c>
      <c r="C13" s="245" t="s">
        <v>187</v>
      </c>
      <c r="D13" s="245" t="s">
        <v>198</v>
      </c>
      <c r="E13" s="248">
        <v>92872</v>
      </c>
      <c r="F13" s="244">
        <v>45107</v>
      </c>
      <c r="G13" s="238">
        <v>250.7</v>
      </c>
      <c r="H13" s="246"/>
    </row>
    <row r="14" spans="1:8" x14ac:dyDescent="0.25">
      <c r="H14" s="246"/>
    </row>
    <row r="15" spans="1:8" x14ac:dyDescent="0.25">
      <c r="H15" s="246"/>
    </row>
    <row r="16" spans="1:8" x14ac:dyDescent="0.25">
      <c r="B16" s="245" t="s">
        <v>205</v>
      </c>
      <c r="H16" s="246"/>
    </row>
    <row r="17" spans="1:8" x14ac:dyDescent="0.25">
      <c r="B17" s="250" t="s">
        <v>82</v>
      </c>
      <c r="C17" s="250" t="s">
        <v>184</v>
      </c>
      <c r="D17" s="250" t="s">
        <v>101</v>
      </c>
      <c r="E17" s="247" t="s">
        <v>185</v>
      </c>
      <c r="F17" s="251" t="s">
        <v>186</v>
      </c>
      <c r="G17" s="274" t="s">
        <v>302</v>
      </c>
      <c r="H17" s="246"/>
    </row>
    <row r="18" spans="1:8" x14ac:dyDescent="0.25">
      <c r="A18" s="238" t="str">
        <f t="shared" ref="A18:A19" si="1">B18&amp;C18</f>
        <v>Q07L019Terra Luz Residencial</v>
      </c>
      <c r="B18" s="242" t="s">
        <v>206</v>
      </c>
      <c r="C18" s="243" t="s">
        <v>187</v>
      </c>
      <c r="D18" s="242" t="s">
        <v>207</v>
      </c>
      <c r="E18" s="248">
        <v>108053</v>
      </c>
      <c r="F18" s="244">
        <v>45111</v>
      </c>
      <c r="G18" s="238">
        <v>250.7</v>
      </c>
      <c r="H18" s="246"/>
    </row>
    <row r="19" spans="1:8" x14ac:dyDescent="0.25">
      <c r="A19" s="238" t="str">
        <f t="shared" si="1"/>
        <v>Q09L012Terra Luz Residencial</v>
      </c>
      <c r="B19" s="242" t="s">
        <v>208</v>
      </c>
      <c r="C19" s="245" t="s">
        <v>187</v>
      </c>
      <c r="D19" s="242" t="s">
        <v>209</v>
      </c>
      <c r="E19" s="252">
        <v>111907</v>
      </c>
      <c r="F19" s="244">
        <v>45111</v>
      </c>
      <c r="G19" s="253">
        <v>250</v>
      </c>
      <c r="H19" s="246"/>
    </row>
    <row r="20" spans="1:8" x14ac:dyDescent="0.25">
      <c r="H20" s="246"/>
    </row>
    <row r="21" spans="1:8" x14ac:dyDescent="0.25">
      <c r="B21" s="282" t="s">
        <v>301</v>
      </c>
      <c r="H21" s="246"/>
    </row>
    <row r="22" spans="1:8" x14ac:dyDescent="0.25">
      <c r="B22" s="274" t="s">
        <v>82</v>
      </c>
      <c r="C22" s="274" t="s">
        <v>184</v>
      </c>
      <c r="D22" s="274" t="s">
        <v>101</v>
      </c>
      <c r="E22" s="275" t="s">
        <v>185</v>
      </c>
      <c r="F22" s="276" t="s">
        <v>186</v>
      </c>
      <c r="G22" s="274" t="s">
        <v>302</v>
      </c>
      <c r="H22" s="246"/>
    </row>
    <row r="23" spans="1:8" x14ac:dyDescent="0.25">
      <c r="A23" s="238" t="str">
        <f t="shared" ref="A23:A25" si="2">B23&amp;C23</f>
        <v>Q03L06Terra Luz Residencial</v>
      </c>
      <c r="B23" s="277" t="s">
        <v>298</v>
      </c>
      <c r="C23" s="278" t="s">
        <v>187</v>
      </c>
      <c r="D23" s="277" t="s">
        <v>300</v>
      </c>
      <c r="E23" s="279">
        <v>98700</v>
      </c>
      <c r="F23" s="280">
        <v>45159</v>
      </c>
      <c r="G23" s="278" t="e">
        <f>_xlfn.XLOOKUP(A23,'Relação de Contratos'!#REF!,'Relação de Contratos'!I:I)</f>
        <v>#REF!</v>
      </c>
      <c r="H23" s="246"/>
    </row>
    <row r="24" spans="1:8" x14ac:dyDescent="0.25">
      <c r="A24" s="238" t="str">
        <f t="shared" si="2"/>
        <v>Q03L07Terra Luz Residencial</v>
      </c>
      <c r="B24" s="277" t="s">
        <v>291</v>
      </c>
      <c r="C24" s="278" t="s">
        <v>187</v>
      </c>
      <c r="D24" s="277" t="s">
        <v>292</v>
      </c>
      <c r="E24" s="281">
        <v>98700</v>
      </c>
      <c r="F24" s="280">
        <v>45155</v>
      </c>
      <c r="G24" s="278" t="e">
        <f>_xlfn.XLOOKUP(A24,'Relação de Contratos'!#REF!,'Relação de Contratos'!I:I)</f>
        <v>#REF!</v>
      </c>
      <c r="H24" s="246"/>
    </row>
    <row r="25" spans="1:8" x14ac:dyDescent="0.25">
      <c r="A25" s="238" t="str">
        <f t="shared" si="2"/>
        <v>Q05L012Terra Luz Residencial</v>
      </c>
      <c r="B25" s="277" t="s">
        <v>293</v>
      </c>
      <c r="C25" s="278" t="s">
        <v>187</v>
      </c>
      <c r="D25" s="277" t="s">
        <v>294</v>
      </c>
      <c r="E25" s="279">
        <v>112495.15</v>
      </c>
      <c r="F25" s="280">
        <v>45147</v>
      </c>
      <c r="G25" s="278" t="e">
        <f>_xlfn.XLOOKUP(A25,'Relação de Contratos'!#REF!,'Relação de Contratos'!I:I)</f>
        <v>#REF!</v>
      </c>
    </row>
    <row r="31" spans="1:8" x14ac:dyDescent="0.25">
      <c r="A31" s="239" t="s">
        <v>210</v>
      </c>
      <c r="B31" s="246">
        <f>SUM(E23:E25)+SUM(E5:E13)+SUM(E18:E19)</f>
        <v>1365703.15</v>
      </c>
    </row>
    <row r="32" spans="1:8" x14ac:dyDescent="0.25">
      <c r="A32" s="239" t="s">
        <v>211</v>
      </c>
      <c r="B32" s="238" t="e">
        <f>SUM(G23:G25)+SUM(G5:G13)+SUM(G18:G19)</f>
        <v>#REF!</v>
      </c>
    </row>
    <row r="33" spans="1:6" x14ac:dyDescent="0.25">
      <c r="A33" s="254" t="s">
        <v>212</v>
      </c>
      <c r="B33" s="255" t="e">
        <f>B31/B32</f>
        <v>#REF!</v>
      </c>
    </row>
    <row r="34" spans="1:6" x14ac:dyDescent="0.25">
      <c r="A34" s="239" t="s">
        <v>213</v>
      </c>
      <c r="B34" s="246" t="e">
        <f>D38</f>
        <v>#REF!</v>
      </c>
    </row>
    <row r="35" spans="1:6" x14ac:dyDescent="0.25">
      <c r="A35" s="239"/>
      <c r="B35" s="256"/>
      <c r="D35" s="257" t="s">
        <v>214</v>
      </c>
    </row>
    <row r="36" spans="1:6" x14ac:dyDescent="0.25">
      <c r="A36" s="239"/>
      <c r="B36" s="246"/>
      <c r="D36" s="257" t="s">
        <v>215</v>
      </c>
    </row>
    <row r="37" spans="1:6" x14ac:dyDescent="0.25">
      <c r="A37" s="239"/>
      <c r="B37" s="258"/>
    </row>
    <row r="38" spans="1:6" x14ac:dyDescent="0.25">
      <c r="A38" s="259" t="s">
        <v>82</v>
      </c>
      <c r="B38" s="259" t="s">
        <v>184</v>
      </c>
      <c r="C38" s="259" t="s">
        <v>216</v>
      </c>
      <c r="D38" s="260" t="e">
        <f>SUM(D39:D122)</f>
        <v>#REF!</v>
      </c>
      <c r="E38" s="259" t="s">
        <v>217</v>
      </c>
    </row>
    <row r="39" spans="1:6" x14ac:dyDescent="0.25">
      <c r="A39" s="243" t="s">
        <v>218</v>
      </c>
      <c r="B39" s="243" t="s">
        <v>187</v>
      </c>
      <c r="C39" s="261">
        <v>250</v>
      </c>
      <c r="D39" s="262" t="e">
        <f>C39*$B$33*E39</f>
        <v>#REF!</v>
      </c>
      <c r="E39" s="263">
        <v>1</v>
      </c>
      <c r="F39" s="264"/>
    </row>
    <row r="40" spans="1:6" x14ac:dyDescent="0.25">
      <c r="A40" s="243" t="s">
        <v>219</v>
      </c>
      <c r="B40" s="243" t="s">
        <v>187</v>
      </c>
      <c r="C40" s="261">
        <v>448.31</v>
      </c>
      <c r="D40" s="262" t="e">
        <f t="shared" ref="D40:D103" si="3">C40*$B$33*E40</f>
        <v>#REF!</v>
      </c>
      <c r="E40" s="265">
        <v>0.58620000000000005</v>
      </c>
      <c r="F40" s="264"/>
    </row>
    <row r="41" spans="1:6" x14ac:dyDescent="0.25">
      <c r="A41" s="243" t="s">
        <v>220</v>
      </c>
      <c r="B41" s="243" t="s">
        <v>187</v>
      </c>
      <c r="C41" s="261">
        <v>396.28</v>
      </c>
      <c r="D41" s="262" t="e">
        <f t="shared" si="3"/>
        <v>#REF!</v>
      </c>
      <c r="E41" s="265">
        <v>0.58620000000000005</v>
      </c>
      <c r="F41" s="264"/>
    </row>
    <row r="42" spans="1:6" x14ac:dyDescent="0.25">
      <c r="A42" s="243" t="s">
        <v>221</v>
      </c>
      <c r="B42" s="243" t="s">
        <v>187</v>
      </c>
      <c r="C42" s="261">
        <v>380.86</v>
      </c>
      <c r="D42" s="262" t="e">
        <f t="shared" si="3"/>
        <v>#REF!</v>
      </c>
      <c r="E42" s="265">
        <v>0.58620000000000005</v>
      </c>
      <c r="F42" s="264"/>
    </row>
    <row r="43" spans="1:6" x14ac:dyDescent="0.25">
      <c r="A43" s="243" t="s">
        <v>222</v>
      </c>
      <c r="B43" s="243" t="s">
        <v>187</v>
      </c>
      <c r="C43" s="261">
        <v>258.27999999999997</v>
      </c>
      <c r="D43" s="262" t="e">
        <f t="shared" si="3"/>
        <v>#REF!</v>
      </c>
      <c r="E43" s="265">
        <v>0.58620000000000005</v>
      </c>
      <c r="F43" s="264"/>
    </row>
    <row r="44" spans="1:6" x14ac:dyDescent="0.25">
      <c r="A44" s="243" t="s">
        <v>223</v>
      </c>
      <c r="B44" s="243" t="s">
        <v>187</v>
      </c>
      <c r="C44" s="261">
        <v>250</v>
      </c>
      <c r="D44" s="262" t="e">
        <f t="shared" si="3"/>
        <v>#REF!</v>
      </c>
      <c r="E44" s="265">
        <v>0.58620000000000005</v>
      </c>
      <c r="F44" s="264"/>
    </row>
    <row r="45" spans="1:6" x14ac:dyDescent="0.25">
      <c r="A45" s="243" t="s">
        <v>224</v>
      </c>
      <c r="B45" s="243" t="s">
        <v>187</v>
      </c>
      <c r="C45" s="261">
        <v>250</v>
      </c>
      <c r="D45" s="262" t="e">
        <f t="shared" si="3"/>
        <v>#REF!</v>
      </c>
      <c r="E45" s="265">
        <v>0.58620000000000005</v>
      </c>
      <c r="F45" s="264"/>
    </row>
    <row r="46" spans="1:6" x14ac:dyDescent="0.25">
      <c r="A46" s="243" t="s">
        <v>225</v>
      </c>
      <c r="B46" s="243" t="s">
        <v>187</v>
      </c>
      <c r="C46" s="261">
        <v>409.59</v>
      </c>
      <c r="D46" s="262" t="e">
        <f t="shared" si="3"/>
        <v>#REF!</v>
      </c>
      <c r="E46" s="265">
        <v>0.58620000000000005</v>
      </c>
      <c r="F46" s="264"/>
    </row>
    <row r="47" spans="1:6" x14ac:dyDescent="0.25">
      <c r="A47" s="243" t="s">
        <v>226</v>
      </c>
      <c r="B47" s="243" t="s">
        <v>187</v>
      </c>
      <c r="C47" s="261">
        <v>300</v>
      </c>
      <c r="D47" s="262" t="e">
        <f t="shared" si="3"/>
        <v>#REF!</v>
      </c>
      <c r="E47" s="265">
        <v>0.58620000000000005</v>
      </c>
      <c r="F47" s="264"/>
    </row>
    <row r="48" spans="1:6" x14ac:dyDescent="0.25">
      <c r="A48" s="243" t="s">
        <v>227</v>
      </c>
      <c r="B48" s="243" t="s">
        <v>187</v>
      </c>
      <c r="C48" s="261">
        <v>250</v>
      </c>
      <c r="D48" s="262" t="e">
        <f t="shared" si="3"/>
        <v>#REF!</v>
      </c>
      <c r="E48" s="265">
        <v>0.58620000000000005</v>
      </c>
      <c r="F48" s="264"/>
    </row>
    <row r="49" spans="1:6" x14ac:dyDescent="0.25">
      <c r="A49" s="243" t="s">
        <v>228</v>
      </c>
      <c r="B49" s="243" t="s">
        <v>187</v>
      </c>
      <c r="C49" s="261">
        <v>273.97000000000003</v>
      </c>
      <c r="D49" s="262" t="e">
        <f t="shared" si="3"/>
        <v>#REF!</v>
      </c>
      <c r="E49" s="265">
        <v>0.58620000000000005</v>
      </c>
      <c r="F49" s="264"/>
    </row>
    <row r="50" spans="1:6" x14ac:dyDescent="0.25">
      <c r="A50" s="243" t="s">
        <v>229</v>
      </c>
      <c r="B50" s="243" t="s">
        <v>187</v>
      </c>
      <c r="C50" s="261">
        <v>250</v>
      </c>
      <c r="D50" s="262" t="e">
        <f t="shared" si="3"/>
        <v>#REF!</v>
      </c>
      <c r="E50" s="265">
        <v>0.58620000000000005</v>
      </c>
      <c r="F50" s="264"/>
    </row>
    <row r="51" spans="1:6" x14ac:dyDescent="0.25">
      <c r="A51" s="243" t="s">
        <v>230</v>
      </c>
      <c r="B51" s="243" t="s">
        <v>187</v>
      </c>
      <c r="C51" s="261">
        <v>250</v>
      </c>
      <c r="D51" s="262" t="e">
        <f t="shared" si="3"/>
        <v>#REF!</v>
      </c>
      <c r="E51" s="265">
        <v>0.58620000000000005</v>
      </c>
      <c r="F51" s="264"/>
    </row>
    <row r="52" spans="1:6" x14ac:dyDescent="0.25">
      <c r="A52" s="243" t="s">
        <v>231</v>
      </c>
      <c r="B52" s="243" t="s">
        <v>187</v>
      </c>
      <c r="C52" s="261">
        <v>250</v>
      </c>
      <c r="D52" s="262" t="e">
        <f t="shared" si="3"/>
        <v>#REF!</v>
      </c>
      <c r="E52" s="265">
        <v>0.58620000000000005</v>
      </c>
      <c r="F52" s="264"/>
    </row>
    <row r="53" spans="1:6" x14ac:dyDescent="0.25">
      <c r="A53" s="243" t="s">
        <v>232</v>
      </c>
      <c r="B53" s="243" t="s">
        <v>187</v>
      </c>
      <c r="C53" s="261">
        <v>261</v>
      </c>
      <c r="D53" s="262" t="e">
        <f t="shared" si="3"/>
        <v>#REF!</v>
      </c>
      <c r="E53" s="265">
        <v>0.58620000000000005</v>
      </c>
      <c r="F53" s="264"/>
    </row>
    <row r="54" spans="1:6" x14ac:dyDescent="0.25">
      <c r="A54" s="243" t="s">
        <v>233</v>
      </c>
      <c r="B54" s="243" t="s">
        <v>187</v>
      </c>
      <c r="C54" s="261">
        <v>264.2</v>
      </c>
      <c r="D54" s="262" t="e">
        <f t="shared" si="3"/>
        <v>#REF!</v>
      </c>
      <c r="E54" s="265">
        <v>0.58620000000000005</v>
      </c>
      <c r="F54" s="264"/>
    </row>
    <row r="55" spans="1:6" x14ac:dyDescent="0.25">
      <c r="A55" s="243" t="s">
        <v>234</v>
      </c>
      <c r="B55" s="243" t="s">
        <v>187</v>
      </c>
      <c r="C55" s="261">
        <v>511.83</v>
      </c>
      <c r="D55" s="262" t="e">
        <f t="shared" si="3"/>
        <v>#REF!</v>
      </c>
      <c r="E55" s="265">
        <v>0.58620000000000005</v>
      </c>
      <c r="F55" s="264"/>
    </row>
    <row r="56" spans="1:6" x14ac:dyDescent="0.25">
      <c r="A56" s="243" t="s">
        <v>235</v>
      </c>
      <c r="B56" s="243" t="s">
        <v>187</v>
      </c>
      <c r="C56" s="261">
        <v>374.44</v>
      </c>
      <c r="D56" s="262" t="e">
        <f t="shared" si="3"/>
        <v>#REF!</v>
      </c>
      <c r="E56" s="265">
        <v>0.58620000000000005</v>
      </c>
      <c r="F56" s="264"/>
    </row>
    <row r="57" spans="1:6" x14ac:dyDescent="0.25">
      <c r="A57" s="243" t="s">
        <v>236</v>
      </c>
      <c r="B57" s="243" t="s">
        <v>187</v>
      </c>
      <c r="C57" s="261">
        <v>252.43</v>
      </c>
      <c r="D57" s="262" t="e">
        <f t="shared" si="3"/>
        <v>#REF!</v>
      </c>
      <c r="E57" s="265">
        <v>0.58620000000000005</v>
      </c>
      <c r="F57" s="264"/>
    </row>
    <row r="58" spans="1:6" x14ac:dyDescent="0.25">
      <c r="A58" s="243" t="s">
        <v>237</v>
      </c>
      <c r="B58" s="243" t="s">
        <v>187</v>
      </c>
      <c r="C58" s="261">
        <v>254.95</v>
      </c>
      <c r="D58" s="262" t="e">
        <f t="shared" si="3"/>
        <v>#REF!</v>
      </c>
      <c r="E58" s="265">
        <v>0.58620000000000005</v>
      </c>
      <c r="F58" s="264"/>
    </row>
    <row r="59" spans="1:6" x14ac:dyDescent="0.25">
      <c r="A59" s="243" t="s">
        <v>238</v>
      </c>
      <c r="B59" s="243" t="s">
        <v>187</v>
      </c>
      <c r="C59" s="261">
        <v>255</v>
      </c>
      <c r="D59" s="262" t="e">
        <f t="shared" si="3"/>
        <v>#REF!</v>
      </c>
      <c r="E59" s="265">
        <v>0.58620000000000005</v>
      </c>
      <c r="F59" s="264"/>
    </row>
    <row r="60" spans="1:6" x14ac:dyDescent="0.25">
      <c r="A60" s="243" t="s">
        <v>239</v>
      </c>
      <c r="B60" s="243" t="s">
        <v>187</v>
      </c>
      <c r="C60" s="261">
        <v>255</v>
      </c>
      <c r="D60" s="262" t="e">
        <f t="shared" si="3"/>
        <v>#REF!</v>
      </c>
      <c r="E60" s="265">
        <v>0.58620000000000005</v>
      </c>
      <c r="F60" s="264"/>
    </row>
    <row r="61" spans="1:6" x14ac:dyDescent="0.25">
      <c r="A61" s="243" t="s">
        <v>240</v>
      </c>
      <c r="B61" s="243" t="s">
        <v>187</v>
      </c>
      <c r="C61" s="261">
        <v>255.55</v>
      </c>
      <c r="D61" s="262" t="e">
        <f t="shared" si="3"/>
        <v>#REF!</v>
      </c>
      <c r="E61" s="265">
        <v>0.58620000000000005</v>
      </c>
      <c r="F61" s="264"/>
    </row>
    <row r="62" spans="1:6" x14ac:dyDescent="0.25">
      <c r="A62" s="243" t="s">
        <v>241</v>
      </c>
      <c r="B62" s="243" t="s">
        <v>187</v>
      </c>
      <c r="C62" s="261">
        <v>263.61</v>
      </c>
      <c r="D62" s="262" t="e">
        <f t="shared" si="3"/>
        <v>#REF!</v>
      </c>
      <c r="E62" s="265">
        <v>0.58620000000000005</v>
      </c>
      <c r="F62" s="264"/>
    </row>
    <row r="63" spans="1:6" x14ac:dyDescent="0.25">
      <c r="A63" s="243" t="s">
        <v>242</v>
      </c>
      <c r="B63" s="243" t="s">
        <v>187</v>
      </c>
      <c r="C63" s="261">
        <v>379.33</v>
      </c>
      <c r="D63" s="262" t="e">
        <f t="shared" si="3"/>
        <v>#REF!</v>
      </c>
      <c r="E63" s="265">
        <v>0.58620000000000005</v>
      </c>
      <c r="F63" s="264"/>
    </row>
    <row r="64" spans="1:6" x14ac:dyDescent="0.25">
      <c r="A64" s="243" t="s">
        <v>243</v>
      </c>
      <c r="B64" s="243" t="s">
        <v>187</v>
      </c>
      <c r="C64" s="261">
        <v>383.88</v>
      </c>
      <c r="D64" s="262" t="e">
        <f t="shared" si="3"/>
        <v>#REF!</v>
      </c>
      <c r="E64" s="265">
        <v>0.58620000000000005</v>
      </c>
      <c r="F64" s="264"/>
    </row>
    <row r="65" spans="1:6" x14ac:dyDescent="0.25">
      <c r="A65" s="243" t="s">
        <v>244</v>
      </c>
      <c r="B65" s="243" t="s">
        <v>187</v>
      </c>
      <c r="C65" s="261">
        <v>266.02</v>
      </c>
      <c r="D65" s="262" t="e">
        <f t="shared" si="3"/>
        <v>#REF!</v>
      </c>
      <c r="E65" s="265">
        <v>0.58620000000000005</v>
      </c>
      <c r="F65" s="264"/>
    </row>
    <row r="66" spans="1:6" x14ac:dyDescent="0.25">
      <c r="A66" s="243" t="s">
        <v>245</v>
      </c>
      <c r="B66" s="243" t="s">
        <v>187</v>
      </c>
      <c r="C66" s="261">
        <v>250.7</v>
      </c>
      <c r="D66" s="262" t="e">
        <f t="shared" si="3"/>
        <v>#REF!</v>
      </c>
      <c r="E66" s="265">
        <v>0.58620000000000005</v>
      </c>
      <c r="F66" s="264"/>
    </row>
    <row r="67" spans="1:6" x14ac:dyDescent="0.25">
      <c r="A67" s="243" t="s">
        <v>246</v>
      </c>
      <c r="B67" s="243" t="s">
        <v>187</v>
      </c>
      <c r="C67" s="261">
        <v>250.7</v>
      </c>
      <c r="D67" s="262" t="e">
        <f t="shared" si="3"/>
        <v>#REF!</v>
      </c>
      <c r="E67" s="265">
        <v>0.58620000000000005</v>
      </c>
      <c r="F67" s="264"/>
    </row>
    <row r="68" spans="1:6" x14ac:dyDescent="0.25">
      <c r="A68" s="243" t="s">
        <v>247</v>
      </c>
      <c r="B68" s="243" t="s">
        <v>187</v>
      </c>
      <c r="C68" s="261">
        <v>250.7</v>
      </c>
      <c r="D68" s="262" t="e">
        <f t="shared" si="3"/>
        <v>#REF!</v>
      </c>
      <c r="E68" s="265">
        <v>0.58620000000000005</v>
      </c>
      <c r="F68" s="264"/>
    </row>
    <row r="69" spans="1:6" x14ac:dyDescent="0.25">
      <c r="A69" s="243" t="s">
        <v>248</v>
      </c>
      <c r="B69" s="243" t="s">
        <v>187</v>
      </c>
      <c r="C69" s="261">
        <v>250.7</v>
      </c>
      <c r="D69" s="262" t="e">
        <f t="shared" si="3"/>
        <v>#REF!</v>
      </c>
      <c r="E69" s="265">
        <v>0.58620000000000005</v>
      </c>
      <c r="F69" s="264"/>
    </row>
    <row r="70" spans="1:6" x14ac:dyDescent="0.25">
      <c r="A70" s="243" t="s">
        <v>249</v>
      </c>
      <c r="B70" s="243" t="s">
        <v>187</v>
      </c>
      <c r="C70" s="261">
        <v>250.7</v>
      </c>
      <c r="D70" s="262" t="e">
        <f t="shared" si="3"/>
        <v>#REF!</v>
      </c>
      <c r="E70" s="265">
        <v>0.58620000000000005</v>
      </c>
      <c r="F70" s="264"/>
    </row>
    <row r="71" spans="1:6" x14ac:dyDescent="0.25">
      <c r="A71" s="243" t="s">
        <v>250</v>
      </c>
      <c r="B71" s="243" t="s">
        <v>187</v>
      </c>
      <c r="C71" s="261">
        <v>250.7</v>
      </c>
      <c r="D71" s="262" t="e">
        <f t="shared" si="3"/>
        <v>#REF!</v>
      </c>
      <c r="E71" s="265">
        <v>0.58620000000000005</v>
      </c>
      <c r="F71" s="264"/>
    </row>
    <row r="72" spans="1:6" x14ac:dyDescent="0.25">
      <c r="A72" s="243" t="s">
        <v>251</v>
      </c>
      <c r="B72" s="243" t="s">
        <v>187</v>
      </c>
      <c r="C72" s="261">
        <v>250.7</v>
      </c>
      <c r="D72" s="262" t="e">
        <f t="shared" si="3"/>
        <v>#REF!</v>
      </c>
      <c r="E72" s="265">
        <v>0.58620000000000005</v>
      </c>
      <c r="F72" s="264"/>
    </row>
    <row r="73" spans="1:6" x14ac:dyDescent="0.25">
      <c r="A73" s="243" t="s">
        <v>252</v>
      </c>
      <c r="B73" s="243" t="s">
        <v>187</v>
      </c>
      <c r="C73" s="261">
        <v>275.51</v>
      </c>
      <c r="D73" s="262" t="e">
        <f t="shared" si="3"/>
        <v>#REF!</v>
      </c>
      <c r="E73" s="265">
        <v>0.58620000000000005</v>
      </c>
      <c r="F73" s="264"/>
    </row>
    <row r="74" spans="1:6" x14ac:dyDescent="0.25">
      <c r="A74" s="243" t="s">
        <v>253</v>
      </c>
      <c r="B74" s="243" t="s">
        <v>187</v>
      </c>
      <c r="C74" s="261">
        <v>280.32</v>
      </c>
      <c r="D74" s="262" t="e">
        <f t="shared" si="3"/>
        <v>#REF!</v>
      </c>
      <c r="E74" s="265">
        <v>0.58620000000000005</v>
      </c>
      <c r="F74" s="264"/>
    </row>
    <row r="75" spans="1:6" x14ac:dyDescent="0.25">
      <c r="A75" s="243" t="s">
        <v>254</v>
      </c>
      <c r="B75" s="243" t="s">
        <v>187</v>
      </c>
      <c r="C75" s="261">
        <v>280.37</v>
      </c>
      <c r="D75" s="262" t="e">
        <f t="shared" si="3"/>
        <v>#REF!</v>
      </c>
      <c r="E75" s="265">
        <v>0.58620000000000005</v>
      </c>
      <c r="F75" s="264"/>
    </row>
    <row r="76" spans="1:6" x14ac:dyDescent="0.25">
      <c r="A76" s="243" t="s">
        <v>255</v>
      </c>
      <c r="B76" s="243" t="s">
        <v>187</v>
      </c>
      <c r="C76" s="261">
        <v>270.44</v>
      </c>
      <c r="D76" s="262" t="e">
        <f t="shared" si="3"/>
        <v>#REF!</v>
      </c>
      <c r="E76" s="265">
        <v>0.58620000000000005</v>
      </c>
      <c r="F76" s="264"/>
    </row>
    <row r="77" spans="1:6" x14ac:dyDescent="0.25">
      <c r="A77" s="243" t="s">
        <v>256</v>
      </c>
      <c r="B77" s="243" t="s">
        <v>187</v>
      </c>
      <c r="C77" s="261">
        <v>250.7</v>
      </c>
      <c r="D77" s="262" t="e">
        <f t="shared" si="3"/>
        <v>#REF!</v>
      </c>
      <c r="E77" s="265">
        <v>0.58620000000000005</v>
      </c>
      <c r="F77" s="264"/>
    </row>
    <row r="78" spans="1:6" x14ac:dyDescent="0.25">
      <c r="A78" s="243" t="s">
        <v>257</v>
      </c>
      <c r="B78" s="243" t="s">
        <v>187</v>
      </c>
      <c r="C78" s="261">
        <v>266.02</v>
      </c>
      <c r="D78" s="262" t="e">
        <f t="shared" si="3"/>
        <v>#REF!</v>
      </c>
      <c r="E78" s="265">
        <v>0.58620000000000005</v>
      </c>
      <c r="F78" s="264"/>
    </row>
    <row r="79" spans="1:6" x14ac:dyDescent="0.25">
      <c r="A79" s="243" t="s">
        <v>258</v>
      </c>
      <c r="B79" s="243" t="s">
        <v>187</v>
      </c>
      <c r="C79" s="261">
        <v>368.09</v>
      </c>
      <c r="D79" s="262" t="e">
        <f t="shared" si="3"/>
        <v>#REF!</v>
      </c>
      <c r="E79" s="265">
        <v>0.58620000000000005</v>
      </c>
      <c r="F79" s="264"/>
    </row>
    <row r="80" spans="1:6" x14ac:dyDescent="0.25">
      <c r="A80" s="243" t="s">
        <v>259</v>
      </c>
      <c r="B80" s="243" t="s">
        <v>187</v>
      </c>
      <c r="C80" s="261">
        <v>272.12</v>
      </c>
      <c r="D80" s="262" t="e">
        <f t="shared" si="3"/>
        <v>#REF!</v>
      </c>
      <c r="E80" s="265">
        <v>0.58620000000000005</v>
      </c>
      <c r="F80" s="264"/>
    </row>
    <row r="81" spans="1:6" x14ac:dyDescent="0.25">
      <c r="A81" s="243" t="s">
        <v>260</v>
      </c>
      <c r="B81" s="243" t="s">
        <v>187</v>
      </c>
      <c r="C81" s="261">
        <v>284.64</v>
      </c>
      <c r="D81" s="262" t="e">
        <f t="shared" si="3"/>
        <v>#REF!</v>
      </c>
      <c r="E81" s="265">
        <v>0.58620000000000005</v>
      </c>
      <c r="F81" s="264"/>
    </row>
    <row r="82" spans="1:6" x14ac:dyDescent="0.25">
      <c r="A82" s="243" t="s">
        <v>261</v>
      </c>
      <c r="B82" s="243" t="s">
        <v>187</v>
      </c>
      <c r="C82" s="261">
        <v>277.89</v>
      </c>
      <c r="D82" s="262" t="e">
        <f t="shared" si="3"/>
        <v>#REF!</v>
      </c>
      <c r="E82" s="265">
        <v>0.58620000000000005</v>
      </c>
      <c r="F82" s="264"/>
    </row>
    <row r="83" spans="1:6" x14ac:dyDescent="0.25">
      <c r="A83" s="243" t="s">
        <v>299</v>
      </c>
      <c r="B83" s="243" t="s">
        <v>187</v>
      </c>
      <c r="C83" s="261">
        <v>250.7</v>
      </c>
      <c r="D83" s="262" t="e">
        <f t="shared" si="3"/>
        <v>#REF!</v>
      </c>
      <c r="E83" s="265">
        <v>0.58620000000000005</v>
      </c>
      <c r="F83" s="264"/>
    </row>
    <row r="84" spans="1:6" x14ac:dyDescent="0.25">
      <c r="A84" s="243" t="s">
        <v>262</v>
      </c>
      <c r="B84" s="243" t="s">
        <v>187</v>
      </c>
      <c r="C84" s="261">
        <v>480</v>
      </c>
      <c r="D84" s="262" t="e">
        <f t="shared" si="3"/>
        <v>#REF!</v>
      </c>
      <c r="E84" s="265">
        <v>0.58620000000000005</v>
      </c>
      <c r="F84" s="264"/>
    </row>
    <row r="85" spans="1:6" x14ac:dyDescent="0.25">
      <c r="A85" s="243" t="s">
        <v>263</v>
      </c>
      <c r="B85" s="243" t="s">
        <v>187</v>
      </c>
      <c r="C85" s="261">
        <v>256.36</v>
      </c>
      <c r="D85" s="262" t="e">
        <f t="shared" si="3"/>
        <v>#REF!</v>
      </c>
      <c r="E85" s="265">
        <v>0.58620000000000005</v>
      </c>
      <c r="F85" s="264"/>
    </row>
    <row r="86" spans="1:6" x14ac:dyDescent="0.25">
      <c r="A86" s="243" t="s">
        <v>264</v>
      </c>
      <c r="B86" s="243" t="s">
        <v>187</v>
      </c>
      <c r="C86" s="261">
        <v>304.64</v>
      </c>
      <c r="D86" s="262" t="e">
        <f t="shared" si="3"/>
        <v>#REF!</v>
      </c>
      <c r="E86" s="265">
        <v>0.58620000000000005</v>
      </c>
      <c r="F86" s="264"/>
    </row>
    <row r="87" spans="1:6" x14ac:dyDescent="0.25">
      <c r="A87" s="243" t="s">
        <v>265</v>
      </c>
      <c r="B87" s="243" t="s">
        <v>187</v>
      </c>
      <c r="C87" s="261">
        <v>250</v>
      </c>
      <c r="D87" s="262" t="e">
        <f t="shared" si="3"/>
        <v>#REF!</v>
      </c>
      <c r="E87" s="265">
        <v>0.58620000000000005</v>
      </c>
      <c r="F87" s="264"/>
    </row>
    <row r="88" spans="1:6" x14ac:dyDescent="0.25">
      <c r="A88" s="243" t="s">
        <v>266</v>
      </c>
      <c r="B88" s="243" t="s">
        <v>187</v>
      </c>
      <c r="C88" s="261">
        <v>250</v>
      </c>
      <c r="D88" s="262" t="e">
        <f t="shared" si="3"/>
        <v>#REF!</v>
      </c>
      <c r="E88" s="265">
        <v>0.58620000000000005</v>
      </c>
      <c r="F88" s="264"/>
    </row>
    <row r="89" spans="1:6" x14ac:dyDescent="0.25">
      <c r="A89" s="243" t="s">
        <v>267</v>
      </c>
      <c r="B89" s="243" t="s">
        <v>187</v>
      </c>
      <c r="C89" s="261">
        <v>250</v>
      </c>
      <c r="D89" s="262" t="e">
        <f t="shared" si="3"/>
        <v>#REF!</v>
      </c>
      <c r="E89" s="265">
        <v>0.58620000000000005</v>
      </c>
      <c r="F89" s="264"/>
    </row>
    <row r="90" spans="1:6" x14ac:dyDescent="0.25">
      <c r="A90" s="243" t="s">
        <v>268</v>
      </c>
      <c r="B90" s="243" t="s">
        <v>187</v>
      </c>
      <c r="C90" s="261">
        <v>356.98</v>
      </c>
      <c r="D90" s="262" t="e">
        <f t="shared" si="3"/>
        <v>#REF!</v>
      </c>
      <c r="E90" s="265">
        <v>0.58620000000000005</v>
      </c>
      <c r="F90" s="264"/>
    </row>
    <row r="91" spans="1:6" x14ac:dyDescent="0.25">
      <c r="A91" s="243" t="s">
        <v>269</v>
      </c>
      <c r="B91" s="243" t="s">
        <v>187</v>
      </c>
      <c r="C91" s="261">
        <v>337.71</v>
      </c>
      <c r="D91" s="262" t="e">
        <f t="shared" si="3"/>
        <v>#REF!</v>
      </c>
      <c r="E91" s="265">
        <v>0.58620000000000005</v>
      </c>
      <c r="F91" s="264"/>
    </row>
    <row r="92" spans="1:6" x14ac:dyDescent="0.25">
      <c r="A92" s="243" t="s">
        <v>270</v>
      </c>
      <c r="B92" s="243" t="s">
        <v>187</v>
      </c>
      <c r="C92" s="261">
        <v>250</v>
      </c>
      <c r="D92" s="262" t="e">
        <f t="shared" si="3"/>
        <v>#REF!</v>
      </c>
      <c r="E92" s="265">
        <v>0.58620000000000005</v>
      </c>
      <c r="F92" s="264"/>
    </row>
    <row r="93" spans="1:6" x14ac:dyDescent="0.25">
      <c r="A93" s="243" t="s">
        <v>271</v>
      </c>
      <c r="B93" s="243" t="s">
        <v>187</v>
      </c>
      <c r="C93" s="261">
        <v>250</v>
      </c>
      <c r="D93" s="262" t="e">
        <f t="shared" si="3"/>
        <v>#REF!</v>
      </c>
      <c r="E93" s="265">
        <v>0.58620000000000005</v>
      </c>
      <c r="F93" s="264"/>
    </row>
    <row r="94" spans="1:6" x14ac:dyDescent="0.25">
      <c r="A94" s="243" t="s">
        <v>272</v>
      </c>
      <c r="B94" s="243" t="s">
        <v>187</v>
      </c>
      <c r="C94" s="261">
        <v>304.63</v>
      </c>
      <c r="D94" s="262" t="e">
        <f t="shared" si="3"/>
        <v>#REF!</v>
      </c>
      <c r="E94" s="265">
        <v>0.58620000000000005</v>
      </c>
      <c r="F94" s="264"/>
    </row>
    <row r="95" spans="1:6" x14ac:dyDescent="0.25">
      <c r="A95" s="243" t="s">
        <v>273</v>
      </c>
      <c r="B95" s="243" t="s">
        <v>187</v>
      </c>
      <c r="C95" s="261">
        <v>367.8</v>
      </c>
      <c r="D95" s="262" t="e">
        <f t="shared" si="3"/>
        <v>#REF!</v>
      </c>
      <c r="E95" s="265">
        <v>0.58620000000000005</v>
      </c>
      <c r="F95" s="264"/>
    </row>
    <row r="96" spans="1:6" x14ac:dyDescent="0.25">
      <c r="A96" s="243" t="s">
        <v>274</v>
      </c>
      <c r="B96" s="243" t="s">
        <v>187</v>
      </c>
      <c r="C96" s="261">
        <v>250</v>
      </c>
      <c r="D96" s="262" t="e">
        <f t="shared" si="3"/>
        <v>#REF!</v>
      </c>
      <c r="E96" s="265">
        <v>0.58620000000000005</v>
      </c>
      <c r="F96" s="264"/>
    </row>
    <row r="97" spans="1:6" x14ac:dyDescent="0.25">
      <c r="A97" s="243" t="s">
        <v>275</v>
      </c>
      <c r="B97" s="243" t="s">
        <v>187</v>
      </c>
      <c r="C97" s="261">
        <v>287.77999999999997</v>
      </c>
      <c r="D97" s="262" t="e">
        <f t="shared" si="3"/>
        <v>#REF!</v>
      </c>
      <c r="E97" s="265">
        <v>0.58620000000000005</v>
      </c>
      <c r="F97" s="264"/>
    </row>
    <row r="98" spans="1:6" x14ac:dyDescent="0.25">
      <c r="A98" s="243" t="s">
        <v>276</v>
      </c>
      <c r="B98" s="243" t="s">
        <v>187</v>
      </c>
      <c r="C98" s="261">
        <v>479.46</v>
      </c>
      <c r="D98" s="262" t="e">
        <f t="shared" si="3"/>
        <v>#REF!</v>
      </c>
      <c r="E98" s="265">
        <v>0.58620000000000005</v>
      </c>
      <c r="F98" s="264"/>
    </row>
    <row r="99" spans="1:6" x14ac:dyDescent="0.25">
      <c r="A99" s="243" t="s">
        <v>277</v>
      </c>
      <c r="B99" s="243" t="s">
        <v>187</v>
      </c>
      <c r="C99" s="261">
        <v>277.2</v>
      </c>
      <c r="D99" s="262" t="e">
        <f t="shared" si="3"/>
        <v>#REF!</v>
      </c>
      <c r="E99" s="265">
        <v>0.58620000000000005</v>
      </c>
      <c r="F99" s="264"/>
    </row>
    <row r="100" spans="1:6" x14ac:dyDescent="0.25">
      <c r="A100" s="243" t="s">
        <v>278</v>
      </c>
      <c r="B100" s="243" t="s">
        <v>187</v>
      </c>
      <c r="C100" s="261">
        <v>272.95999999999998</v>
      </c>
      <c r="D100" s="262" t="e">
        <f t="shared" si="3"/>
        <v>#REF!</v>
      </c>
      <c r="E100" s="265">
        <v>0.58620000000000005</v>
      </c>
      <c r="F100" s="264"/>
    </row>
    <row r="101" spans="1:6" x14ac:dyDescent="0.25">
      <c r="A101" s="243" t="s">
        <v>279</v>
      </c>
      <c r="B101" s="243" t="s">
        <v>187</v>
      </c>
      <c r="C101" s="261">
        <v>268.72000000000003</v>
      </c>
      <c r="D101" s="262" t="e">
        <f t="shared" si="3"/>
        <v>#REF!</v>
      </c>
      <c r="E101" s="265">
        <v>0.58620000000000005</v>
      </c>
      <c r="F101" s="264"/>
    </row>
    <row r="102" spans="1:6" x14ac:dyDescent="0.25">
      <c r="A102" s="243" t="s">
        <v>280</v>
      </c>
      <c r="B102" s="243" t="s">
        <v>187</v>
      </c>
      <c r="C102" s="261">
        <v>264.48</v>
      </c>
      <c r="D102" s="262" t="e">
        <f t="shared" si="3"/>
        <v>#REF!</v>
      </c>
      <c r="E102" s="265">
        <v>0.58620000000000005</v>
      </c>
      <c r="F102" s="264"/>
    </row>
    <row r="103" spans="1:6" x14ac:dyDescent="0.25">
      <c r="A103" s="243" t="s">
        <v>281</v>
      </c>
      <c r="B103" s="243" t="s">
        <v>187</v>
      </c>
      <c r="C103" s="261">
        <v>260.24</v>
      </c>
      <c r="D103" s="262" t="e">
        <f t="shared" si="3"/>
        <v>#REF!</v>
      </c>
      <c r="E103" s="265">
        <v>0.58620000000000005</v>
      </c>
      <c r="F103" s="264"/>
    </row>
    <row r="104" spans="1:6" x14ac:dyDescent="0.25">
      <c r="A104" s="243" t="s">
        <v>282</v>
      </c>
      <c r="B104" s="243" t="s">
        <v>187</v>
      </c>
      <c r="C104" s="261">
        <v>256</v>
      </c>
      <c r="D104" s="262" t="e">
        <f t="shared" ref="D104:D122" si="4">C104*$B$33*E104</f>
        <v>#REF!</v>
      </c>
      <c r="E104" s="265">
        <v>0.58620000000000005</v>
      </c>
      <c r="F104" s="264"/>
    </row>
    <row r="105" spans="1:6" x14ac:dyDescent="0.25">
      <c r="A105" s="243" t="s">
        <v>283</v>
      </c>
      <c r="B105" s="243" t="s">
        <v>187</v>
      </c>
      <c r="C105" s="261">
        <v>251.76</v>
      </c>
      <c r="D105" s="262" t="e">
        <f t="shared" si="4"/>
        <v>#REF!</v>
      </c>
      <c r="E105" s="265">
        <v>0.58620000000000005</v>
      </c>
      <c r="F105" s="264"/>
    </row>
    <row r="106" spans="1:6" x14ac:dyDescent="0.25">
      <c r="A106" s="243" t="s">
        <v>284</v>
      </c>
      <c r="B106" s="243" t="s">
        <v>187</v>
      </c>
      <c r="C106" s="261">
        <v>263.37</v>
      </c>
      <c r="D106" s="262" t="e">
        <f t="shared" si="4"/>
        <v>#REF!</v>
      </c>
      <c r="E106" s="265">
        <v>0.58620000000000005</v>
      </c>
      <c r="F106" s="264"/>
    </row>
    <row r="107" spans="1:6" x14ac:dyDescent="0.25">
      <c r="A107" s="243" t="s">
        <v>285</v>
      </c>
      <c r="B107" s="243" t="s">
        <v>187</v>
      </c>
      <c r="C107" s="261">
        <v>258.57</v>
      </c>
      <c r="D107" s="262" t="e">
        <f t="shared" si="4"/>
        <v>#REF!</v>
      </c>
      <c r="E107" s="265">
        <v>0.58620000000000005</v>
      </c>
      <c r="F107" s="264"/>
    </row>
    <row r="108" spans="1:6" x14ac:dyDescent="0.25">
      <c r="A108" s="243" t="s">
        <v>286</v>
      </c>
      <c r="B108" s="243" t="s">
        <v>187</v>
      </c>
      <c r="C108" s="261">
        <v>262.77</v>
      </c>
      <c r="D108" s="262" t="e">
        <f t="shared" si="4"/>
        <v>#REF!</v>
      </c>
      <c r="E108" s="265">
        <v>0.58620000000000005</v>
      </c>
      <c r="F108" s="264"/>
    </row>
    <row r="109" spans="1:6" x14ac:dyDescent="0.25">
      <c r="A109" s="243" t="s">
        <v>287</v>
      </c>
      <c r="B109" s="243" t="s">
        <v>187</v>
      </c>
      <c r="C109" s="261">
        <v>257.33999999999997</v>
      </c>
      <c r="D109" s="262" t="e">
        <f t="shared" si="4"/>
        <v>#REF!</v>
      </c>
      <c r="E109" s="265">
        <v>0.58620000000000005</v>
      </c>
      <c r="F109" s="264"/>
    </row>
    <row r="110" spans="1:6" x14ac:dyDescent="0.25">
      <c r="A110" s="243" t="s">
        <v>288</v>
      </c>
      <c r="B110" s="243" t="s">
        <v>187</v>
      </c>
      <c r="C110" s="261">
        <v>270.33</v>
      </c>
      <c r="D110" s="262" t="e">
        <f t="shared" si="4"/>
        <v>#REF!</v>
      </c>
      <c r="E110" s="265">
        <v>0.58620000000000005</v>
      </c>
      <c r="F110" s="264"/>
    </row>
    <row r="111" spans="1:6" x14ac:dyDescent="0.25">
      <c r="A111" s="243" t="s">
        <v>289</v>
      </c>
      <c r="B111" s="243" t="s">
        <v>187</v>
      </c>
      <c r="C111" s="261">
        <v>284.81</v>
      </c>
      <c r="D111" s="262" t="e">
        <f t="shared" si="4"/>
        <v>#REF!</v>
      </c>
      <c r="E111" s="265">
        <v>0.58620000000000005</v>
      </c>
      <c r="F111" s="264"/>
    </row>
    <row r="112" spans="1:6" x14ac:dyDescent="0.25">
      <c r="A112" s="243" t="s">
        <v>290</v>
      </c>
      <c r="B112" s="243" t="s">
        <v>187</v>
      </c>
      <c r="C112" s="261">
        <v>298.49</v>
      </c>
      <c r="D112" s="262" t="e">
        <f t="shared" si="4"/>
        <v>#REF!</v>
      </c>
      <c r="E112" s="265">
        <v>0.58620000000000005</v>
      </c>
      <c r="F112" s="264"/>
    </row>
    <row r="113" spans="2:5" x14ac:dyDescent="0.25">
      <c r="B113" s="285" t="s">
        <v>303</v>
      </c>
      <c r="C113" s="261">
        <v>255.18</v>
      </c>
      <c r="D113" s="262" t="e">
        <f t="shared" si="4"/>
        <v>#REF!</v>
      </c>
      <c r="E113" s="265">
        <v>0.58620000000000005</v>
      </c>
    </row>
    <row r="114" spans="2:5" x14ac:dyDescent="0.25">
      <c r="B114" s="285" t="s">
        <v>303</v>
      </c>
      <c r="C114" s="261">
        <v>254.01</v>
      </c>
      <c r="D114" s="262" t="e">
        <f t="shared" si="4"/>
        <v>#REF!</v>
      </c>
      <c r="E114" s="265">
        <v>0.58620000000000005</v>
      </c>
    </row>
    <row r="115" spans="2:5" x14ac:dyDescent="0.25">
      <c r="B115" s="285" t="s">
        <v>303</v>
      </c>
      <c r="C115" s="261">
        <v>252.84</v>
      </c>
      <c r="D115" s="262" t="e">
        <f t="shared" si="4"/>
        <v>#REF!</v>
      </c>
      <c r="E115" s="265">
        <v>0.58620000000000005</v>
      </c>
    </row>
    <row r="116" spans="2:5" x14ac:dyDescent="0.25">
      <c r="B116" s="285" t="s">
        <v>303</v>
      </c>
      <c r="C116" s="261">
        <v>251.67</v>
      </c>
      <c r="D116" s="262" t="e">
        <f t="shared" si="4"/>
        <v>#REF!</v>
      </c>
      <c r="E116" s="265">
        <v>0.58620000000000005</v>
      </c>
    </row>
    <row r="117" spans="2:5" x14ac:dyDescent="0.25">
      <c r="B117" s="285" t="s">
        <v>303</v>
      </c>
      <c r="C117" s="261">
        <v>250.5</v>
      </c>
      <c r="D117" s="262" t="e">
        <f t="shared" si="4"/>
        <v>#REF!</v>
      </c>
      <c r="E117" s="265">
        <v>0.58620000000000005</v>
      </c>
    </row>
    <row r="118" spans="2:5" x14ac:dyDescent="0.25">
      <c r="B118" s="285" t="s">
        <v>303</v>
      </c>
      <c r="C118" s="261">
        <v>250.53</v>
      </c>
      <c r="D118" s="262" t="e">
        <f t="shared" si="4"/>
        <v>#REF!</v>
      </c>
      <c r="E118" s="265">
        <v>0.58620000000000005</v>
      </c>
    </row>
    <row r="119" spans="2:5" x14ac:dyDescent="0.25">
      <c r="B119" s="285" t="s">
        <v>303</v>
      </c>
      <c r="C119" s="261">
        <v>250.88</v>
      </c>
      <c r="D119" s="262" t="e">
        <f t="shared" si="4"/>
        <v>#REF!</v>
      </c>
      <c r="E119" s="265">
        <v>0.58620000000000005</v>
      </c>
    </row>
    <row r="120" spans="2:5" x14ac:dyDescent="0.25">
      <c r="B120" s="285" t="s">
        <v>303</v>
      </c>
      <c r="C120" s="261">
        <v>251.24</v>
      </c>
      <c r="D120" s="262" t="e">
        <f t="shared" si="4"/>
        <v>#REF!</v>
      </c>
      <c r="E120" s="265">
        <v>0.58620000000000005</v>
      </c>
    </row>
    <row r="121" spans="2:5" x14ac:dyDescent="0.25">
      <c r="B121" s="285" t="s">
        <v>303</v>
      </c>
      <c r="C121" s="261">
        <v>252.41</v>
      </c>
      <c r="D121" s="262" t="e">
        <f t="shared" si="4"/>
        <v>#REF!</v>
      </c>
      <c r="E121" s="265">
        <v>0.58620000000000005</v>
      </c>
    </row>
    <row r="122" spans="2:5" x14ac:dyDescent="0.25">
      <c r="B122" s="285" t="s">
        <v>303</v>
      </c>
      <c r="C122" s="261">
        <v>340.68</v>
      </c>
      <c r="D122" s="262" t="e">
        <f t="shared" si="4"/>
        <v>#REF!</v>
      </c>
      <c r="E122" s="265">
        <v>0.58620000000000005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7E4E-E258-449E-B599-8B2C22E9BC20}">
  <dimension ref="D4:M17"/>
  <sheetViews>
    <sheetView topLeftCell="D1" zoomScale="85" zoomScaleNormal="85" workbookViewId="0">
      <selection activeCell="G24" sqref="G24"/>
    </sheetView>
  </sheetViews>
  <sheetFormatPr defaultRowHeight="15" x14ac:dyDescent="0.25"/>
  <cols>
    <col min="4" max="4" width="51.28515625" customWidth="1"/>
    <col min="5" max="5" width="18.85546875" customWidth="1"/>
    <col min="6" max="11" width="23.42578125" customWidth="1"/>
    <col min="12" max="12" width="20.85546875" customWidth="1"/>
    <col min="13" max="13" width="10.140625" bestFit="1" customWidth="1"/>
  </cols>
  <sheetData>
    <row r="4" spans="4:13" s="157" customFormat="1" x14ac:dyDescent="0.25">
      <c r="D4" s="153" t="s">
        <v>150</v>
      </c>
      <c r="E4" s="154"/>
      <c r="F4" s="153" t="s">
        <v>140</v>
      </c>
      <c r="G4" s="155" t="s">
        <v>141</v>
      </c>
      <c r="H4" s="155" t="s">
        <v>142</v>
      </c>
      <c r="I4" s="155" t="s">
        <v>143</v>
      </c>
      <c r="J4" s="155" t="s">
        <v>144</v>
      </c>
      <c r="K4" s="155" t="s">
        <v>145</v>
      </c>
      <c r="L4" s="156" t="s">
        <v>146</v>
      </c>
    </row>
    <row r="5" spans="4:13" x14ac:dyDescent="0.25">
      <c r="D5" s="158" t="s">
        <v>147</v>
      </c>
      <c r="E5" s="159">
        <f>'[12]Relatório Consolidado'!J9</f>
        <v>768310.68656399997</v>
      </c>
      <c r="F5" s="160"/>
      <c r="G5" s="160"/>
      <c r="H5" s="160"/>
      <c r="I5" s="160"/>
      <c r="J5" s="160"/>
      <c r="K5" s="160"/>
      <c r="L5" s="160"/>
    </row>
    <row r="6" spans="4:13" ht="45" x14ac:dyDescent="0.25">
      <c r="D6" s="161" t="s">
        <v>148</v>
      </c>
      <c r="E6" s="162">
        <f>6.73%*E5</f>
        <v>51707.309205757199</v>
      </c>
      <c r="F6" s="163">
        <v>0</v>
      </c>
      <c r="G6" s="163">
        <v>0</v>
      </c>
      <c r="H6" s="163"/>
      <c r="I6" s="163">
        <v>44504.99</v>
      </c>
      <c r="J6" s="163"/>
      <c r="K6" s="163"/>
      <c r="L6" s="164">
        <f>E6-SUM(F6:J6)</f>
        <v>7202.3192057572014</v>
      </c>
    </row>
    <row r="7" spans="4:13" ht="40.5" customHeight="1" x14ac:dyDescent="0.25">
      <c r="D7" s="158" t="s">
        <v>149</v>
      </c>
      <c r="E7" s="162">
        <f>6%*E5</f>
        <v>46098.641193839998</v>
      </c>
      <c r="F7" s="163">
        <v>1933.92</v>
      </c>
      <c r="G7" s="163">
        <v>27450.34</v>
      </c>
      <c r="H7" s="163">
        <v>6517.67</v>
      </c>
      <c r="I7" s="163"/>
      <c r="J7" s="165">
        <v>3240.92</v>
      </c>
      <c r="K7" s="165">
        <v>12801.5</v>
      </c>
      <c r="L7" s="166">
        <f>E7-SUM(F7:K7)</f>
        <v>-5845.7088061600007</v>
      </c>
    </row>
    <row r="8" spans="4:13" x14ac:dyDescent="0.25">
      <c r="F8" s="28"/>
      <c r="G8" s="28"/>
      <c r="H8" s="28"/>
      <c r="I8" s="28"/>
      <c r="J8" s="28"/>
      <c r="K8" s="28"/>
    </row>
    <row r="10" spans="4:13" x14ac:dyDescent="0.25">
      <c r="D10" s="153" t="s">
        <v>151</v>
      </c>
      <c r="E10" s="154"/>
      <c r="F10" s="155">
        <v>45205</v>
      </c>
      <c r="G10" s="155">
        <v>45212</v>
      </c>
      <c r="H10" s="155">
        <v>45218</v>
      </c>
      <c r="I10" s="155"/>
      <c r="J10" s="155"/>
      <c r="K10" s="155"/>
      <c r="L10" s="156" t="s">
        <v>146</v>
      </c>
    </row>
    <row r="11" spans="4:13" x14ac:dyDescent="0.25">
      <c r="D11" s="158" t="s">
        <v>147</v>
      </c>
      <c r="E11" s="159">
        <f>'Relatório Consolidado'!$J$8</f>
        <v>0</v>
      </c>
      <c r="F11" s="160"/>
      <c r="G11" s="160"/>
      <c r="H11" s="160"/>
      <c r="I11" s="160"/>
      <c r="J11" s="160"/>
      <c r="K11" s="160"/>
      <c r="L11" s="160"/>
    </row>
    <row r="12" spans="4:13" ht="45" x14ac:dyDescent="0.25">
      <c r="D12" s="161" t="s">
        <v>148</v>
      </c>
      <c r="E12" s="162">
        <f>6.73%*E11</f>
        <v>0</v>
      </c>
      <c r="F12" s="163">
        <v>0</v>
      </c>
      <c r="G12" s="163">
        <v>0</v>
      </c>
      <c r="H12" s="287" t="s">
        <v>304</v>
      </c>
      <c r="I12" s="163"/>
      <c r="J12" s="163"/>
      <c r="K12" s="163"/>
      <c r="L12" s="164">
        <f>E12-SUM(F12:J12)</f>
        <v>0</v>
      </c>
    </row>
    <row r="13" spans="4:13" x14ac:dyDescent="0.25">
      <c r="D13" s="158" t="s">
        <v>149</v>
      </c>
      <c r="E13" s="162">
        <f>6%*E11</f>
        <v>0</v>
      </c>
      <c r="F13" s="163">
        <v>505.32</v>
      </c>
      <c r="G13" s="163">
        <v>12002.57</v>
      </c>
      <c r="H13" s="163">
        <v>6956.9</v>
      </c>
      <c r="I13" s="163"/>
      <c r="J13" s="165"/>
      <c r="K13" s="165"/>
      <c r="L13" s="164">
        <f>E13-SUM(F13:K13)</f>
        <v>-19464.79</v>
      </c>
      <c r="M13" s="167"/>
    </row>
    <row r="16" spans="4:13" x14ac:dyDescent="0.25">
      <c r="M16" s="168"/>
    </row>
    <row r="17" spans="13:13" x14ac:dyDescent="0.25">
      <c r="M17" s="16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56"/>
  <sheetViews>
    <sheetView showGridLines="0" view="pageBreakPreview" zoomScale="70" zoomScaleNormal="70" zoomScaleSheetLayoutView="70" workbookViewId="0">
      <selection activeCell="L12" sqref="L12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6.85546875" customWidth="1"/>
    <col min="4" max="4" width="28.42578125" customWidth="1"/>
    <col min="5" max="5" width="20.7109375" customWidth="1"/>
    <col min="6" max="6" width="25.42578125" customWidth="1"/>
    <col min="7" max="8" width="20.7109375" customWidth="1"/>
    <col min="9" max="9" width="30.28515625" customWidth="1"/>
    <col min="10" max="10" width="34.71093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6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12">
        <f>'Relatório Analítico'!C4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69" t="s">
        <v>152</v>
      </c>
      <c r="D7" s="169" t="s">
        <v>153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12" ht="15.75" customHeight="1" x14ac:dyDescent="0.25">
      <c r="A8" s="1"/>
      <c r="B8" s="21" t="s">
        <v>9</v>
      </c>
      <c r="C8" s="170">
        <v>44610</v>
      </c>
      <c r="D8" s="170">
        <v>44610</v>
      </c>
      <c r="E8" s="1"/>
      <c r="F8" s="1" t="str">
        <f t="shared" ref="F8:F18" si="0">EDATE($I$7,0)&amp;G8</f>
        <v>1Recebido mês Carteira</v>
      </c>
      <c r="G8" s="180" t="s">
        <v>10</v>
      </c>
      <c r="H8" s="22"/>
      <c r="I8" s="22"/>
      <c r="J8" s="23">
        <f>'Relatório Analítico'!D38</f>
        <v>0</v>
      </c>
    </row>
    <row r="9" spans="1:12" ht="15.75" customHeight="1" x14ac:dyDescent="0.25">
      <c r="A9" s="1"/>
      <c r="B9" s="24" t="s">
        <v>11</v>
      </c>
      <c r="C9" s="171">
        <v>50003</v>
      </c>
      <c r="D9" s="171">
        <v>50095</v>
      </c>
      <c r="E9" s="1"/>
      <c r="F9" s="1" t="str">
        <f t="shared" si="0"/>
        <v>1Recebimento antecipado</v>
      </c>
      <c r="G9" s="181" t="s">
        <v>12</v>
      </c>
      <c r="H9" s="25"/>
      <c r="I9" s="25"/>
      <c r="J9" s="26">
        <f>'Relatório Analítico'!D22</f>
        <v>0</v>
      </c>
      <c r="K9" s="27" t="s">
        <v>13</v>
      </c>
      <c r="L9" s="28">
        <f>SUMIFS(Recebimentos!R:R,Recebimentos!T:T,'Relatório Analítico'!C5)</f>
        <v>0</v>
      </c>
    </row>
    <row r="10" spans="1:12" ht="15.75" customHeight="1" x14ac:dyDescent="0.25">
      <c r="A10" s="1"/>
      <c r="B10" s="21" t="s">
        <v>14</v>
      </c>
      <c r="C10" s="170" t="s">
        <v>154</v>
      </c>
      <c r="D10" s="170" t="s">
        <v>155</v>
      </c>
      <c r="E10" s="1"/>
      <c r="F10" s="1" t="str">
        <f t="shared" si="0"/>
        <v>1Recebimento regular</v>
      </c>
      <c r="G10" s="180" t="s">
        <v>15</v>
      </c>
      <c r="H10" s="22"/>
      <c r="I10" s="22"/>
      <c r="J10" s="23">
        <f>'Relatório Analítico'!D10</f>
        <v>0</v>
      </c>
      <c r="K10" s="27" t="s">
        <v>16</v>
      </c>
      <c r="L10" s="23">
        <f>J12</f>
        <v>0</v>
      </c>
    </row>
    <row r="11" spans="1:12" ht="15.75" customHeight="1" x14ac:dyDescent="0.25">
      <c r="A11" s="1"/>
      <c r="B11" s="24" t="s">
        <v>17</v>
      </c>
      <c r="C11" s="172" t="s">
        <v>156</v>
      </c>
      <c r="D11" s="172" t="s">
        <v>156</v>
      </c>
      <c r="E11" s="1"/>
      <c r="F11" s="1" t="str">
        <f t="shared" si="0"/>
        <v>1Recebimento em atraso</v>
      </c>
      <c r="G11" s="181" t="s">
        <v>18</v>
      </c>
      <c r="H11" s="25"/>
      <c r="I11" s="25"/>
      <c r="J11" s="26">
        <f>'Relatório Analítico'!D34</f>
        <v>0</v>
      </c>
      <c r="K11" s="27" t="s">
        <v>19</v>
      </c>
      <c r="L11">
        <f>SUM(L9:L10)</f>
        <v>0</v>
      </c>
    </row>
    <row r="12" spans="1:12" ht="15.75" customHeight="1" x14ac:dyDescent="0.25">
      <c r="A12" s="1"/>
      <c r="B12" s="21" t="s">
        <v>20</v>
      </c>
      <c r="C12" s="173">
        <v>0.12</v>
      </c>
      <c r="D12" s="173">
        <v>0.15</v>
      </c>
      <c r="E12" s="1"/>
      <c r="F12" s="1" t="str">
        <f t="shared" si="0"/>
        <v>1Inadimplência no mês</v>
      </c>
      <c r="G12" s="180" t="s">
        <v>21</v>
      </c>
      <c r="H12" s="22"/>
      <c r="I12" s="22"/>
      <c r="J12" s="23">
        <f>SUMIFS(Recebíveis!L:L,Recebíveis!N:N,'Relatório Analítico'!C5)</f>
        <v>0</v>
      </c>
    </row>
    <row r="13" spans="1:12" ht="15.75" customHeight="1" x14ac:dyDescent="0.25">
      <c r="A13" s="1"/>
      <c r="B13" s="24" t="s">
        <v>22</v>
      </c>
      <c r="C13" s="174">
        <v>1000</v>
      </c>
      <c r="D13" s="174">
        <v>1000</v>
      </c>
      <c r="E13" s="1"/>
      <c r="F13" s="1" t="str">
        <f t="shared" si="0"/>
        <v>1Inadimplência acumulada</v>
      </c>
      <c r="G13" s="181" t="s">
        <v>23</v>
      </c>
      <c r="H13" s="25"/>
      <c r="I13" s="25"/>
      <c r="J13" s="26">
        <f>'Relatório Analítico'!D69</f>
        <v>0</v>
      </c>
    </row>
    <row r="14" spans="1:12" ht="15.75" customHeight="1" x14ac:dyDescent="0.25">
      <c r="A14" s="1"/>
      <c r="B14" s="21" t="s">
        <v>24</v>
      </c>
      <c r="C14" s="175">
        <v>18000</v>
      </c>
      <c r="D14" s="175">
        <v>6300</v>
      </c>
      <c r="E14" s="1"/>
      <c r="F14" s="1" t="str">
        <f t="shared" si="0"/>
        <v>1Fluxo esperado da Carteira (mês)</v>
      </c>
      <c r="G14" s="180" t="s">
        <v>25</v>
      </c>
      <c r="H14" s="22"/>
      <c r="I14" s="22"/>
      <c r="J14" s="22">
        <f>L11</f>
        <v>0</v>
      </c>
    </row>
    <row r="15" spans="1:12" ht="15.75" customHeight="1" x14ac:dyDescent="0.25">
      <c r="A15" s="1"/>
      <c r="B15" s="24" t="s">
        <v>26</v>
      </c>
      <c r="C15" s="176">
        <v>18000000</v>
      </c>
      <c r="D15" s="176">
        <v>6300000</v>
      </c>
      <c r="E15" s="1"/>
      <c r="F15" s="1" t="str">
        <f t="shared" si="0"/>
        <v>1Saldo Adimplente da Carteira</v>
      </c>
      <c r="G15" s="181" t="s">
        <v>27</v>
      </c>
      <c r="H15" s="25"/>
      <c r="I15" s="25"/>
      <c r="J15" s="25">
        <f>J17-J16</f>
        <v>0</v>
      </c>
    </row>
    <row r="16" spans="1:12" ht="15.75" customHeight="1" x14ac:dyDescent="0.25">
      <c r="A16" s="1"/>
      <c r="B16" s="21" t="s">
        <v>28</v>
      </c>
      <c r="C16" s="177">
        <v>13807</v>
      </c>
      <c r="D16" s="177">
        <v>6300</v>
      </c>
      <c r="E16" s="1">
        <v>14354</v>
      </c>
      <c r="F16" s="1" t="str">
        <f t="shared" si="0"/>
        <v>1Saldo Devedor Inadimplência superior a 90 dias</v>
      </c>
      <c r="G16" s="180" t="s">
        <v>29</v>
      </c>
      <c r="H16" s="22"/>
      <c r="I16" s="22"/>
      <c r="J16" s="22">
        <f>SUM('Relatório Analítico'!D49:D52)</f>
        <v>0</v>
      </c>
    </row>
    <row r="17" spans="1:10" ht="15.75" customHeight="1" x14ac:dyDescent="0.25">
      <c r="A17" s="1"/>
      <c r="B17" s="24" t="s">
        <v>30</v>
      </c>
      <c r="C17" s="174"/>
      <c r="D17" s="174"/>
      <c r="E17" s="1"/>
      <c r="F17" s="1" t="str">
        <f t="shared" si="0"/>
        <v>1Saldo Devedor Total da Carteira</v>
      </c>
      <c r="G17" s="181" t="s">
        <v>31</v>
      </c>
      <c r="H17" s="25"/>
      <c r="I17" s="25"/>
      <c r="J17" s="25">
        <f>'Relatório Analítico'!D53</f>
        <v>0</v>
      </c>
    </row>
    <row r="18" spans="1:10" ht="15.75" customHeight="1" x14ac:dyDescent="0.25">
      <c r="A18" s="1"/>
      <c r="B18" s="21" t="s">
        <v>32</v>
      </c>
      <c r="C18" s="178">
        <f>C17*C16</f>
        <v>0</v>
      </c>
      <c r="D18" s="178">
        <f>D17*D16</f>
        <v>0</v>
      </c>
      <c r="E18" s="1"/>
      <c r="F18" s="1" t="str">
        <f t="shared" si="0"/>
        <v>1% Recebimento Regular</v>
      </c>
      <c r="G18" s="180" t="s">
        <v>33</v>
      </c>
      <c r="H18" s="32"/>
      <c r="I18" s="32"/>
      <c r="J18" s="32" t="e">
        <f>L9/L11</f>
        <v>#DIV/0!</v>
      </c>
    </row>
    <row r="19" spans="1:10" ht="15.75" customHeight="1" x14ac:dyDescent="0.25">
      <c r="A19" s="1"/>
      <c r="B19" s="24" t="s">
        <v>34</v>
      </c>
      <c r="C19" s="174" t="s">
        <v>157</v>
      </c>
      <c r="D19" s="174" t="s">
        <v>157</v>
      </c>
      <c r="E19" s="1"/>
      <c r="F19" s="1" t="str">
        <f>EDATE($I$7,0)&amp;G19</f>
        <v>1Fundo de Reserva (Ibira SDA)</v>
      </c>
      <c r="G19" s="181" t="s">
        <v>159</v>
      </c>
      <c r="H19" s="33"/>
      <c r="I19" s="33"/>
      <c r="J19" s="25"/>
    </row>
    <row r="20" spans="1:10" ht="15.75" customHeight="1" x14ac:dyDescent="0.25">
      <c r="A20" s="1"/>
      <c r="B20" s="34" t="s">
        <v>35</v>
      </c>
      <c r="C20" s="211" t="s">
        <v>158</v>
      </c>
      <c r="D20" s="179"/>
      <c r="E20" s="1"/>
      <c r="F20" s="1"/>
      <c r="G20" s="180" t="s">
        <v>160</v>
      </c>
      <c r="H20" s="22"/>
      <c r="I20" s="22"/>
      <c r="J20" s="22"/>
    </row>
    <row r="21" spans="1:10" ht="15.75" customHeight="1" x14ac:dyDescent="0.25">
      <c r="A21" s="1"/>
      <c r="C21" s="30"/>
      <c r="D21" s="31"/>
      <c r="E21" s="1"/>
      <c r="F21" s="1"/>
      <c r="G21" s="181" t="s">
        <v>161</v>
      </c>
      <c r="H21" s="25"/>
      <c r="I21" s="25"/>
      <c r="J21" s="25"/>
    </row>
    <row r="22" spans="1:10" ht="15.75" customHeight="1" x14ac:dyDescent="0.25">
      <c r="A22" s="1"/>
      <c r="B22" s="35"/>
      <c r="C22" s="23"/>
      <c r="D22" s="31"/>
      <c r="E22" s="1"/>
      <c r="F22" s="1"/>
      <c r="G22" s="182" t="s">
        <v>162</v>
      </c>
      <c r="H22" s="22"/>
      <c r="I22" s="22"/>
      <c r="J22" s="22"/>
    </row>
    <row r="23" spans="1:10" ht="15.75" customHeight="1" x14ac:dyDescent="0.25">
      <c r="A23" s="1"/>
      <c r="B23" s="35"/>
      <c r="C23" s="23"/>
      <c r="D23" s="23"/>
      <c r="E23" s="1"/>
      <c r="F23" s="1"/>
      <c r="G23" s="181" t="s">
        <v>163</v>
      </c>
      <c r="H23" s="25"/>
      <c r="I23" s="25"/>
      <c r="J23" s="25"/>
    </row>
    <row r="24" spans="1:10" ht="15.75" customHeight="1" x14ac:dyDescent="0.25">
      <c r="A24" s="1"/>
      <c r="B24" s="35"/>
      <c r="C24" s="23"/>
      <c r="D24" s="23"/>
      <c r="E24" s="6"/>
      <c r="F24" s="6"/>
    </row>
    <row r="25" spans="1:10" ht="15.75" customHeight="1" thickBot="1" x14ac:dyDescent="0.3">
      <c r="A25" s="1"/>
      <c r="B25" s="183"/>
      <c r="C25" s="178"/>
      <c r="D25" s="178"/>
      <c r="E25" s="151"/>
      <c r="F25" s="184"/>
      <c r="G25" s="185" t="s">
        <v>164</v>
      </c>
      <c r="H25" s="169"/>
      <c r="I25" s="169"/>
      <c r="J25" s="186"/>
    </row>
    <row r="26" spans="1:10" ht="15.75" customHeight="1" x14ac:dyDescent="0.25">
      <c r="A26" s="1"/>
      <c r="B26" s="183"/>
      <c r="C26" s="178"/>
      <c r="D26" s="178"/>
      <c r="E26" s="151"/>
      <c r="F26" s="187"/>
      <c r="G26" s="181" t="s">
        <v>165</v>
      </c>
      <c r="H26" s="188"/>
      <c r="I26" s="188"/>
      <c r="J26" s="188">
        <f>SUMIFS('Base Contratos'!$C:$C,'Base Contratos'!H:H,"IBIRAPITANGA FASE 3",'Base Contratos'!$D:$D,"&lt;="&amp;90)</f>
        <v>0</v>
      </c>
    </row>
    <row r="27" spans="1:10" ht="15.75" customHeight="1" x14ac:dyDescent="0.25">
      <c r="A27" s="1"/>
      <c r="B27" s="183"/>
      <c r="C27" s="178"/>
      <c r="D27" s="178"/>
      <c r="E27" s="151"/>
      <c r="F27" s="187"/>
      <c r="G27" s="182" t="s">
        <v>166</v>
      </c>
      <c r="H27" s="179"/>
      <c r="I27" s="179"/>
      <c r="J27" s="179">
        <f>SUMIFS('Base Contratos'!$C:$C,'Base Contratos'!H:H,"IBIRAPITANGA FASE 3",'Base Contratos'!$D:$D,"&gt;"&amp;90)</f>
        <v>0</v>
      </c>
    </row>
    <row r="28" spans="1:10" ht="15.75" customHeight="1" x14ac:dyDescent="0.25">
      <c r="A28" s="1"/>
      <c r="B28" s="183"/>
      <c r="C28" s="178"/>
      <c r="D28" s="178"/>
      <c r="E28" s="151"/>
      <c r="F28" s="187"/>
      <c r="G28" s="181" t="s">
        <v>167</v>
      </c>
      <c r="H28" s="188"/>
      <c r="I28" s="188"/>
      <c r="J28" s="188">
        <f>SUMIFS('Base Contratos'!$C:$C,'Base Contratos'!H:H,"TERRA LUZ RESIDENCIAL",'Base Contratos'!$D:$D,"&lt;="&amp;90)</f>
        <v>0</v>
      </c>
    </row>
    <row r="29" spans="1:10" ht="15.75" customHeight="1" x14ac:dyDescent="0.25">
      <c r="A29" s="1"/>
      <c r="B29" s="183"/>
      <c r="C29" s="178"/>
      <c r="D29" s="178"/>
      <c r="E29" s="151"/>
      <c r="F29" s="187"/>
      <c r="G29" s="182" t="s">
        <v>168</v>
      </c>
      <c r="H29" s="179"/>
      <c r="I29" s="179"/>
      <c r="J29" s="179">
        <f>SUMIFS('Base Contratos'!$C:$C,'Base Contratos'!H:H,"TERRA LUZ RESIDENCIAL",'Base Contratos'!$D:$D,"&gt;"&amp;90)</f>
        <v>0</v>
      </c>
    </row>
    <row r="30" spans="1:10" ht="15.75" customHeight="1" x14ac:dyDescent="0.25">
      <c r="A30" s="1"/>
      <c r="B30" s="183"/>
      <c r="C30" s="178"/>
      <c r="D30" s="178"/>
      <c r="E30" s="151"/>
      <c r="F30" s="187"/>
      <c r="G30" s="181" t="s">
        <v>169</v>
      </c>
      <c r="H30" s="188"/>
      <c r="I30" s="188"/>
      <c r="J30" s="188"/>
    </row>
    <row r="31" spans="1:10" ht="15.75" customHeight="1" x14ac:dyDescent="0.25">
      <c r="A31" s="1"/>
      <c r="B31" s="183"/>
      <c r="C31" s="178"/>
      <c r="D31" s="178"/>
      <c r="E31" s="151"/>
      <c r="F31" s="187"/>
      <c r="G31" s="182" t="s">
        <v>170</v>
      </c>
      <c r="H31" s="179"/>
      <c r="I31" s="179"/>
      <c r="J31" s="179"/>
    </row>
    <row r="32" spans="1:10" ht="15.75" customHeight="1" x14ac:dyDescent="0.25">
      <c r="A32" s="1"/>
      <c r="B32" s="183"/>
      <c r="C32" s="178"/>
      <c r="D32" s="178"/>
      <c r="E32" s="151"/>
      <c r="F32" s="187"/>
      <c r="G32" s="182"/>
      <c r="H32" s="179"/>
      <c r="I32" s="179"/>
      <c r="J32" s="179"/>
    </row>
    <row r="33" spans="1:10" ht="15.75" customHeight="1" thickBot="1" x14ac:dyDescent="0.3">
      <c r="A33" s="1"/>
      <c r="B33" s="152" t="s">
        <v>36</v>
      </c>
      <c r="C33" s="296" t="s">
        <v>171</v>
      </c>
      <c r="D33" s="297"/>
      <c r="E33" s="297"/>
      <c r="F33" s="297"/>
      <c r="G33" s="296" t="s">
        <v>153</v>
      </c>
      <c r="H33" s="297"/>
      <c r="I33" s="297"/>
      <c r="J33" s="297"/>
    </row>
    <row r="34" spans="1:10" ht="15.75" customHeight="1" x14ac:dyDescent="0.25">
      <c r="A34" s="1"/>
      <c r="B34" s="151"/>
      <c r="C34" s="298" t="s">
        <v>172</v>
      </c>
      <c r="D34" s="299"/>
      <c r="E34" s="300" t="s">
        <v>173</v>
      </c>
      <c r="F34" s="301"/>
      <c r="G34" s="298" t="s">
        <v>172</v>
      </c>
      <c r="H34" s="299"/>
      <c r="I34" s="300" t="s">
        <v>173</v>
      </c>
      <c r="J34" s="301"/>
    </row>
    <row r="35" spans="1:10" ht="15.75" customHeight="1" x14ac:dyDescent="0.25">
      <c r="A35" s="1"/>
      <c r="B35" s="189"/>
      <c r="C35" s="190" t="s">
        <v>37</v>
      </c>
      <c r="D35" s="191" t="s">
        <v>38</v>
      </c>
      <c r="E35" s="192" t="s">
        <v>37</v>
      </c>
      <c r="F35" s="191" t="s">
        <v>38</v>
      </c>
      <c r="G35" s="190" t="s">
        <v>37</v>
      </c>
      <c r="H35" s="191" t="s">
        <v>38</v>
      </c>
      <c r="I35" s="192" t="s">
        <v>37</v>
      </c>
      <c r="J35" s="191" t="s">
        <v>38</v>
      </c>
    </row>
    <row r="36" spans="1:10" ht="15.75" customHeight="1" x14ac:dyDescent="0.25">
      <c r="A36" s="1"/>
      <c r="B36" s="180" t="s">
        <v>39</v>
      </c>
      <c r="C36" s="193">
        <v>45191</v>
      </c>
      <c r="D36" s="194">
        <v>45191</v>
      </c>
      <c r="E36" s="193"/>
      <c r="F36" s="193"/>
      <c r="G36" s="193">
        <v>45191</v>
      </c>
      <c r="H36" s="194">
        <v>45191</v>
      </c>
      <c r="I36" s="193"/>
      <c r="J36" s="193"/>
    </row>
    <row r="37" spans="1:10" ht="15.75" customHeight="1" x14ac:dyDescent="0.25">
      <c r="A37" s="1"/>
      <c r="B37" s="181" t="s">
        <v>20</v>
      </c>
      <c r="C37" s="174">
        <v>3.80411893</v>
      </c>
      <c r="D37" s="195">
        <v>52523.470066510003</v>
      </c>
      <c r="E37" s="174"/>
      <c r="F37" s="195">
        <f>E37*$C$16</f>
        <v>0</v>
      </c>
      <c r="G37" s="174">
        <v>12.91443071</v>
      </c>
      <c r="H37" s="195">
        <v>81360.913472999993</v>
      </c>
      <c r="I37" s="174"/>
      <c r="J37" s="195">
        <f>I37*$D$16</f>
        <v>0</v>
      </c>
    </row>
    <row r="38" spans="1:10" ht="15.75" customHeight="1" x14ac:dyDescent="0.25">
      <c r="A38" s="1"/>
      <c r="B38" s="180" t="s">
        <v>174</v>
      </c>
      <c r="C38" s="196">
        <v>3.1460000000000002E-2</v>
      </c>
      <c r="D38" s="197">
        <v>3.1460000000000002E-2</v>
      </c>
      <c r="E38" s="196"/>
      <c r="F38" s="197">
        <f>E38</f>
        <v>0</v>
      </c>
      <c r="G38" s="196">
        <v>2.0929999999999998E-3</v>
      </c>
      <c r="H38" s="197">
        <v>2.0929999999999998E-3</v>
      </c>
      <c r="I38" s="196"/>
      <c r="J38" s="197">
        <f>I38</f>
        <v>0</v>
      </c>
    </row>
    <row r="39" spans="1:10" ht="15" customHeight="1" x14ac:dyDescent="0.25">
      <c r="A39" s="1"/>
      <c r="B39" s="181" t="s">
        <v>40</v>
      </c>
      <c r="C39" s="174">
        <v>12.612518959999999</v>
      </c>
      <c r="D39" s="195">
        <v>174141.04928071998</v>
      </c>
      <c r="E39" s="174"/>
      <c r="F39" s="195">
        <f>E39*$C$16</f>
        <v>0</v>
      </c>
      <c r="G39" s="174">
        <v>2.3073064400000001</v>
      </c>
      <c r="H39" s="195">
        <v>14536.030572</v>
      </c>
      <c r="I39" s="174"/>
      <c r="J39" s="195">
        <f t="shared" ref="J39:J42" si="1">I39*$D$16</f>
        <v>0</v>
      </c>
    </row>
    <row r="40" spans="1:10" ht="15.75" customHeight="1" x14ac:dyDescent="0.25">
      <c r="A40" s="1"/>
      <c r="B40" s="180" t="s">
        <v>41</v>
      </c>
      <c r="C40" s="198">
        <v>23.354357210110813</v>
      </c>
      <c r="D40" s="199">
        <v>322453.61</v>
      </c>
      <c r="E40" s="198"/>
      <c r="F40" s="199">
        <f t="shared" ref="F40:F41" si="2">E40*$C$16</f>
        <v>0</v>
      </c>
      <c r="G40" s="198">
        <v>0</v>
      </c>
      <c r="H40" s="199">
        <v>0</v>
      </c>
      <c r="I40" s="198"/>
      <c r="J40" s="199">
        <f t="shared" si="1"/>
        <v>0</v>
      </c>
    </row>
    <row r="41" spans="1:10" ht="15.75" customHeight="1" x14ac:dyDescent="0.25">
      <c r="A41" s="1"/>
      <c r="B41" s="181" t="s">
        <v>175</v>
      </c>
      <c r="C41" s="174">
        <v>0.48039125999997623</v>
      </c>
      <c r="D41" s="195">
        <v>6632.7621268196717</v>
      </c>
      <c r="E41" s="174"/>
      <c r="F41" s="195">
        <f t="shared" si="2"/>
        <v>0</v>
      </c>
      <c r="G41" s="174">
        <v>1.3209550300000501</v>
      </c>
      <c r="H41" s="195">
        <v>8322.0166890003165</v>
      </c>
      <c r="I41" s="174"/>
      <c r="J41" s="195">
        <f t="shared" si="1"/>
        <v>0</v>
      </c>
    </row>
    <row r="42" spans="1:10" ht="15.75" customHeight="1" x14ac:dyDescent="0.25">
      <c r="A42" s="1"/>
      <c r="B42" s="200" t="s">
        <v>42</v>
      </c>
      <c r="C42" s="201">
        <v>39.77099510011081</v>
      </c>
      <c r="D42" s="202">
        <v>549118.12934722996</v>
      </c>
      <c r="E42" s="201">
        <f>E37+E39+E40</f>
        <v>0</v>
      </c>
      <c r="F42" s="202">
        <f>E42*$C$16</f>
        <v>0</v>
      </c>
      <c r="G42" s="201">
        <v>15.221737149999999</v>
      </c>
      <c r="H42" s="202">
        <v>95896.944044999997</v>
      </c>
      <c r="I42" s="201">
        <f>I39+I37+I40</f>
        <v>0</v>
      </c>
      <c r="J42" s="202">
        <f t="shared" si="1"/>
        <v>0</v>
      </c>
    </row>
    <row r="43" spans="1:10" ht="15.75" customHeight="1" x14ac:dyDescent="0.25">
      <c r="A43" s="1"/>
      <c r="B43" s="39"/>
      <c r="C43" s="39"/>
      <c r="D43" s="39"/>
      <c r="E43" s="39"/>
      <c r="F43" s="6"/>
    </row>
    <row r="44" spans="1:10" ht="15.75" customHeight="1" x14ac:dyDescent="0.25">
      <c r="A44" s="40"/>
      <c r="B44" s="39"/>
      <c r="C44" s="39"/>
      <c r="D44" s="39"/>
      <c r="E44" s="39"/>
      <c r="F44" s="6"/>
    </row>
    <row r="45" spans="1:10" ht="15.75" customHeight="1" x14ac:dyDescent="0.25">
      <c r="A45" s="1"/>
      <c r="B45" s="6"/>
      <c r="C45" s="41"/>
      <c r="D45" s="42"/>
      <c r="E45" s="42"/>
      <c r="F45" s="43"/>
    </row>
    <row r="46" spans="1:10" ht="19.5" customHeight="1" thickBot="1" x14ac:dyDescent="0.3">
      <c r="A46" s="1"/>
      <c r="B46" s="17" t="s">
        <v>43</v>
      </c>
      <c r="C46" s="17"/>
      <c r="D46" s="17"/>
      <c r="E46" s="17"/>
      <c r="F46" s="17"/>
      <c r="G46" s="17"/>
      <c r="H46" s="17"/>
      <c r="I46" s="17"/>
      <c r="J46" s="17"/>
    </row>
    <row r="47" spans="1:10" ht="21" customHeight="1" x14ac:dyDescent="0.25">
      <c r="A47" s="1"/>
      <c r="B47" s="44"/>
      <c r="C47" s="302" t="s">
        <v>44</v>
      </c>
      <c r="D47" s="302"/>
      <c r="E47" s="302"/>
      <c r="F47" s="302"/>
      <c r="G47" s="302"/>
      <c r="H47" s="302"/>
      <c r="I47" s="36" t="s">
        <v>45</v>
      </c>
      <c r="J47" s="36" t="s">
        <v>46</v>
      </c>
    </row>
    <row r="48" spans="1:10" ht="74.45" customHeight="1" x14ac:dyDescent="0.25">
      <c r="A48" s="1"/>
      <c r="B48" s="203" t="s">
        <v>176</v>
      </c>
      <c r="C48" s="288" t="s">
        <v>177</v>
      </c>
      <c r="D48" s="289"/>
      <c r="E48" s="289"/>
      <c r="F48" s="290"/>
      <c r="G48" s="291"/>
      <c r="H48" s="289"/>
      <c r="I48" s="204" t="e">
        <f>J26/C18</f>
        <v>#DIV/0!</v>
      </c>
      <c r="J48" s="205" t="e">
        <f>IF(I48&gt;1.4,"Ok","Não Ok")</f>
        <v>#DIV/0!</v>
      </c>
    </row>
    <row r="49" spans="1:11" ht="135.6" customHeight="1" x14ac:dyDescent="0.25">
      <c r="A49" s="1"/>
      <c r="B49" s="206" t="s">
        <v>178</v>
      </c>
      <c r="C49" s="292" t="s">
        <v>179</v>
      </c>
      <c r="D49" s="293"/>
      <c r="E49" s="293"/>
      <c r="F49" s="294"/>
      <c r="G49" s="295"/>
      <c r="H49" s="293"/>
      <c r="I49" s="207" t="e">
        <f>(J30+J28+J29+J20)/D18</f>
        <v>#DIV/0!</v>
      </c>
      <c r="J49" s="208" t="e">
        <f>IF(I49&gt;100%,"Ok","Não Ok")</f>
        <v>#DIV/0!</v>
      </c>
      <c r="K49" s="117" t="s">
        <v>81</v>
      </c>
    </row>
    <row r="50" spans="1:11" ht="148.15" customHeight="1" x14ac:dyDescent="0.25">
      <c r="A50" s="1"/>
      <c r="B50" s="209" t="s">
        <v>180</v>
      </c>
      <c r="C50" s="288" t="s">
        <v>179</v>
      </c>
      <c r="D50" s="289"/>
      <c r="E50" s="289"/>
      <c r="F50" s="290"/>
      <c r="G50" s="291"/>
      <c r="H50" s="289"/>
      <c r="I50" s="204" t="e">
        <f>(J31+J28+J29+J20)/D18</f>
        <v>#DIV/0!</v>
      </c>
      <c r="J50" s="205" t="e">
        <f>IF(I50&gt;100%,"Ok","Não Ok")</f>
        <v>#DIV/0!</v>
      </c>
    </row>
    <row r="51" spans="1:11" ht="106.15" customHeight="1" x14ac:dyDescent="0.25">
      <c r="A51" s="1"/>
      <c r="B51" s="206" t="s">
        <v>181</v>
      </c>
      <c r="C51" s="292" t="s">
        <v>182</v>
      </c>
      <c r="D51" s="293"/>
      <c r="E51" s="293"/>
      <c r="F51" s="294"/>
      <c r="G51" s="295"/>
      <c r="H51" s="293"/>
      <c r="I51" s="272" t="e">
        <f>K51/(F39+F37)</f>
        <v>#DIV/0!</v>
      </c>
      <c r="J51" s="210" t="e">
        <f>IF(I51&gt;120%,"Ok","Não Ok")</f>
        <v>#DIV/0!</v>
      </c>
      <c r="K51" s="271">
        <f>SUMIFS(Recebimentos!R:R,Recebimentos!S:S,"IBIRAPITANGA FASE 3",Recebimentos!Y:Y,"Recebimento Regular")+SUMIFS(Recebimentos!R:R,Recebimentos!S:S,"IBIRAPITANGA FASE 3",Recebimentos!Y:Y,"Recebimento em Atraso")</f>
        <v>0</v>
      </c>
    </row>
    <row r="52" spans="1:11" ht="15.75" customHeight="1" x14ac:dyDescent="0.25">
      <c r="A52" s="1"/>
      <c r="B52" s="45"/>
      <c r="C52" s="45"/>
      <c r="D52" s="45"/>
      <c r="E52" s="45"/>
      <c r="F52" s="45"/>
      <c r="G52" s="5"/>
      <c r="H52" s="6"/>
      <c r="I52" s="6"/>
      <c r="J52" s="6"/>
    </row>
    <row r="53" spans="1:11" ht="19.5" customHeight="1" x14ac:dyDescent="0.25">
      <c r="A53" s="1"/>
      <c r="B53" s="46" t="s">
        <v>47</v>
      </c>
      <c r="C53" s="46"/>
      <c r="D53" s="46"/>
      <c r="E53" s="46"/>
      <c r="F53" s="46"/>
      <c r="G53" s="5"/>
      <c r="H53" s="6"/>
      <c r="I53" s="6"/>
      <c r="J53" s="6"/>
    </row>
    <row r="54" spans="1:11" ht="15.75" customHeight="1" x14ac:dyDescent="0.25">
      <c r="A54" s="1"/>
      <c r="B54" s="47" t="s">
        <v>48</v>
      </c>
      <c r="C54" s="46"/>
      <c r="D54" s="46"/>
      <c r="E54" s="46"/>
      <c r="F54" s="46"/>
      <c r="G54" s="5"/>
      <c r="H54" s="6"/>
      <c r="I54" s="6"/>
      <c r="J54" s="6"/>
    </row>
    <row r="55" spans="1:11" ht="15.75" customHeight="1" x14ac:dyDescent="0.25">
      <c r="A55" s="48"/>
      <c r="B55" s="47" t="s">
        <v>49</v>
      </c>
      <c r="C55" s="46"/>
      <c r="D55" s="46"/>
      <c r="E55" s="46"/>
      <c r="F55" s="46"/>
      <c r="G55" s="5"/>
      <c r="H55" s="6"/>
      <c r="I55" s="6"/>
      <c r="J55" s="6"/>
    </row>
    <row r="56" spans="1:11" ht="15" customHeight="1" x14ac:dyDescent="0.25">
      <c r="B56" s="47"/>
    </row>
  </sheetData>
  <mergeCells count="11">
    <mergeCell ref="C50:H50"/>
    <mergeCell ref="C51:H51"/>
    <mergeCell ref="C33:F33"/>
    <mergeCell ref="G33:J33"/>
    <mergeCell ref="C34:D34"/>
    <mergeCell ref="E34:F34"/>
    <mergeCell ref="G34:H34"/>
    <mergeCell ref="I34:J34"/>
    <mergeCell ref="C49:H49"/>
    <mergeCell ref="C47:H47"/>
    <mergeCell ref="C48:H48"/>
  </mergeCells>
  <printOptions horizontalCentered="1" verticalCentered="1"/>
  <pageMargins left="0.25" right="0.25" top="0.75" bottom="0.75" header="0" footer="0"/>
  <pageSetup paperSize="9" scale="38" orientation="landscape" r:id="rId1"/>
  <ignoredErrors>
    <ignoredError sqref="J3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70" zoomScaleNormal="100" zoomScaleSheetLayoutView="70" workbookViewId="0">
      <selection activeCell="C10" sqref="C10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50</v>
      </c>
      <c r="C1" s="2"/>
      <c r="D1" s="49"/>
      <c r="E1" s="50"/>
      <c r="F1" s="51"/>
      <c r="G1" s="6"/>
      <c r="H1" s="6"/>
      <c r="I1" s="6"/>
      <c r="J1" s="6"/>
      <c r="K1" s="6"/>
      <c r="L1" s="51"/>
      <c r="M1" s="6"/>
      <c r="N1" s="6"/>
      <c r="O1" s="6"/>
      <c r="P1" s="52"/>
      <c r="Q1" s="54"/>
      <c r="R1" s="54"/>
      <c r="S1" s="54"/>
      <c r="T1" s="54"/>
      <c r="U1" s="54"/>
      <c r="V1" s="54"/>
    </row>
    <row r="2" spans="1:22" ht="3" customHeight="1" x14ac:dyDescent="0.25">
      <c r="A2" s="1"/>
      <c r="B2" s="55"/>
      <c r="C2" s="56"/>
      <c r="D2" s="57"/>
      <c r="E2" s="58"/>
      <c r="F2" s="58"/>
      <c r="G2" s="58"/>
      <c r="H2" s="58"/>
      <c r="I2" s="58"/>
      <c r="J2" s="58"/>
      <c r="K2" s="58"/>
      <c r="L2" s="58"/>
      <c r="M2" s="58"/>
      <c r="N2" s="58"/>
      <c r="O2" s="6"/>
      <c r="P2" s="52"/>
      <c r="Q2" s="54"/>
      <c r="R2" s="54"/>
      <c r="S2" s="54"/>
      <c r="T2" s="54"/>
      <c r="U2" s="54"/>
      <c r="V2" s="54"/>
    </row>
    <row r="3" spans="1:22" ht="15.75" customHeight="1" x14ac:dyDescent="0.25">
      <c r="A3" s="1"/>
      <c r="B3" s="10" t="s">
        <v>4</v>
      </c>
      <c r="C3" s="143">
        <f>'Relatório Consolidado'!J3</f>
        <v>0</v>
      </c>
      <c r="D3" s="12"/>
      <c r="E3" s="43"/>
      <c r="F3" s="43"/>
      <c r="G3" s="43"/>
      <c r="H3" s="43"/>
      <c r="I3" s="43"/>
      <c r="J3" s="43"/>
      <c r="K3" s="43"/>
      <c r="L3" s="6"/>
      <c r="M3" s="6"/>
      <c r="N3" s="6"/>
      <c r="O3" s="6"/>
      <c r="P3" s="52"/>
      <c r="Q3" s="54"/>
      <c r="R3" s="54"/>
      <c r="S3" s="54"/>
      <c r="T3" s="54"/>
      <c r="U3" s="54"/>
      <c r="V3" s="54"/>
    </row>
    <row r="4" spans="1:22" ht="15.75" customHeight="1" x14ac:dyDescent="0.25">
      <c r="A4" s="1"/>
      <c r="B4" s="10" t="s">
        <v>5</v>
      </c>
      <c r="C4" s="143">
        <f>Recebíveis!K3</f>
        <v>0</v>
      </c>
      <c r="D4" s="12"/>
      <c r="E4" s="59">
        <v>44105</v>
      </c>
      <c r="F4" s="43"/>
      <c r="G4" s="43"/>
      <c r="H4" s="43"/>
      <c r="I4" s="43"/>
      <c r="J4" s="43"/>
      <c r="K4" s="43"/>
      <c r="L4" s="6"/>
      <c r="M4" s="6"/>
      <c r="N4" s="6"/>
      <c r="O4" s="6"/>
      <c r="P4" s="52"/>
      <c r="Q4" s="54"/>
      <c r="R4" s="54"/>
      <c r="S4" s="54"/>
      <c r="T4" s="54"/>
      <c r="U4" s="54"/>
      <c r="V4" s="54"/>
    </row>
    <row r="5" spans="1:22" ht="15.75" customHeight="1" x14ac:dyDescent="0.25">
      <c r="A5" s="1"/>
      <c r="B5" s="41"/>
      <c r="C5" s="144">
        <f>DATE(YEAR(C4),MONTH(C4),1)</f>
        <v>1</v>
      </c>
      <c r="D5" s="60"/>
      <c r="E5" s="6"/>
      <c r="F5" s="51"/>
      <c r="G5" s="6"/>
      <c r="H5" s="6"/>
      <c r="I5" s="6"/>
      <c r="J5" s="6"/>
      <c r="K5" s="6"/>
      <c r="L5" s="43"/>
      <c r="M5" s="6"/>
      <c r="N5" s="6"/>
      <c r="O5" s="6"/>
      <c r="P5" s="52"/>
      <c r="Q5" s="54"/>
      <c r="R5" s="54"/>
      <c r="S5" s="54"/>
      <c r="T5" s="54"/>
      <c r="U5" s="54"/>
      <c r="V5" s="54"/>
    </row>
    <row r="6" spans="1:22" ht="22.5" customHeight="1" x14ac:dyDescent="0.25">
      <c r="A6" s="62"/>
      <c r="B6" s="63" t="s">
        <v>55</v>
      </c>
      <c r="C6" s="64"/>
      <c r="D6" s="65"/>
      <c r="E6" s="14"/>
      <c r="F6" s="14"/>
      <c r="G6" s="14"/>
      <c r="H6" s="14"/>
      <c r="I6" s="14"/>
      <c r="J6" s="14"/>
      <c r="K6" s="14"/>
      <c r="L6" s="64"/>
      <c r="M6" s="14"/>
      <c r="N6" s="14"/>
      <c r="O6" s="14"/>
      <c r="P6" s="66"/>
      <c r="Q6" s="53" t="s">
        <v>52</v>
      </c>
      <c r="R6" s="61">
        <f>D22</f>
        <v>0</v>
      </c>
      <c r="S6" s="54"/>
      <c r="T6" s="54"/>
      <c r="U6" s="54"/>
      <c r="V6" s="54"/>
    </row>
    <row r="7" spans="1:22" ht="15.75" customHeight="1" x14ac:dyDescent="0.25">
      <c r="A7" s="1"/>
      <c r="B7" s="41"/>
      <c r="C7" s="42"/>
      <c r="D7" s="43"/>
      <c r="E7" s="6"/>
      <c r="F7" s="51"/>
      <c r="G7" s="6"/>
      <c r="H7" s="6"/>
      <c r="I7" s="6"/>
      <c r="J7" s="6"/>
      <c r="K7" s="6"/>
      <c r="L7" s="43"/>
      <c r="M7" s="6"/>
      <c r="N7" s="6"/>
      <c r="O7" s="6"/>
      <c r="P7" s="52"/>
      <c r="Q7" s="67" t="s">
        <v>56</v>
      </c>
      <c r="R7" s="68">
        <f>D34</f>
        <v>0</v>
      </c>
      <c r="S7" s="54"/>
      <c r="T7" s="54"/>
      <c r="U7" s="54"/>
      <c r="V7" s="54"/>
    </row>
    <row r="8" spans="1:22" ht="18" customHeight="1" thickBot="1" x14ac:dyDescent="0.3">
      <c r="A8" s="1"/>
      <c r="B8" s="17" t="s">
        <v>51</v>
      </c>
      <c r="C8" s="17"/>
      <c r="D8" s="69"/>
      <c r="E8" s="17"/>
      <c r="F8" s="6"/>
      <c r="G8" s="6"/>
      <c r="H8" s="6"/>
      <c r="I8" s="6"/>
      <c r="J8" s="6"/>
      <c r="K8" s="6"/>
      <c r="L8" s="51"/>
      <c r="M8" s="6"/>
      <c r="N8" s="6"/>
      <c r="O8" s="6"/>
      <c r="P8" s="52"/>
      <c r="Q8" s="53" t="s">
        <v>58</v>
      </c>
      <c r="R8" s="61">
        <f>D10</f>
        <v>0</v>
      </c>
      <c r="S8" s="54"/>
      <c r="T8" s="54"/>
      <c r="U8" s="54"/>
      <c r="V8" s="54"/>
    </row>
    <row r="9" spans="1:22" ht="15.75" customHeight="1" x14ac:dyDescent="0.25">
      <c r="A9" s="1"/>
      <c r="B9" s="70"/>
      <c r="C9" s="36" t="s">
        <v>62</v>
      </c>
      <c r="D9" s="71" t="s">
        <v>63</v>
      </c>
      <c r="E9" s="36" t="s">
        <v>64</v>
      </c>
      <c r="F9" s="6"/>
      <c r="G9" s="6"/>
      <c r="H9" s="6"/>
      <c r="I9" s="6"/>
      <c r="J9" s="6"/>
      <c r="K9" s="6"/>
      <c r="L9" s="51"/>
      <c r="M9" s="6"/>
      <c r="N9" s="6"/>
      <c r="O9" s="6"/>
      <c r="P9" s="52"/>
      <c r="Q9" s="53"/>
      <c r="R9" s="61">
        <f>+SUM(R6:R8)</f>
        <v>0</v>
      </c>
      <c r="S9" s="54"/>
      <c r="T9" s="54"/>
      <c r="U9" s="54"/>
      <c r="V9" s="54"/>
    </row>
    <row r="10" spans="1:22" ht="15.75" x14ac:dyDescent="0.25">
      <c r="A10" s="1"/>
      <c r="B10" s="37" t="s">
        <v>53</v>
      </c>
      <c r="C10" s="80">
        <f>COUNTIFS(Recebimentos!Y:Y,"Recebimento Regular",Recebimentos!U:U,'Relatório Analítico'!C5)</f>
        <v>1</v>
      </c>
      <c r="D10" s="273">
        <f>SUMIFS(Recebimentos!R:R,Recebimentos!U:U,'Relatório Analítico'!C5,Recebimentos!Y:Y,"Recebimento Regular")</f>
        <v>0</v>
      </c>
      <c r="E10" s="72">
        <v>1</v>
      </c>
      <c r="F10" s="6"/>
      <c r="G10" s="6"/>
      <c r="H10" s="6"/>
      <c r="I10" s="6"/>
      <c r="J10" s="6"/>
      <c r="K10" s="6"/>
      <c r="L10" s="51"/>
      <c r="M10" s="6"/>
      <c r="N10" s="6"/>
      <c r="O10" s="6"/>
      <c r="P10" s="52"/>
      <c r="Q10" s="54"/>
      <c r="R10" s="54"/>
      <c r="S10" s="54"/>
      <c r="T10" s="54"/>
      <c r="U10" s="54"/>
      <c r="V10" s="54"/>
    </row>
    <row r="11" spans="1:22" ht="18" customHeight="1" x14ac:dyDescent="0.25">
      <c r="A11" s="1"/>
      <c r="B11" s="49"/>
      <c r="C11" s="49"/>
      <c r="D11" s="73"/>
      <c r="E11" s="6"/>
      <c r="F11" s="6"/>
      <c r="G11" s="6"/>
      <c r="H11" s="6"/>
      <c r="I11" s="6"/>
      <c r="J11" s="6"/>
      <c r="K11" s="6"/>
      <c r="L11" s="51"/>
      <c r="M11" s="6"/>
      <c r="N11" s="21"/>
      <c r="O11" s="6"/>
      <c r="P11" s="52"/>
      <c r="Q11" s="54"/>
      <c r="R11" s="54"/>
      <c r="S11" s="54"/>
      <c r="T11" s="54"/>
      <c r="U11" s="54"/>
      <c r="V11" s="54"/>
    </row>
    <row r="12" spans="1:22" ht="15.75" customHeight="1" thickBot="1" x14ac:dyDescent="0.3">
      <c r="A12" s="1"/>
      <c r="B12" s="17" t="s">
        <v>59</v>
      </c>
      <c r="C12" s="17"/>
      <c r="D12" s="74"/>
      <c r="E12" s="17"/>
      <c r="F12" s="6"/>
      <c r="G12" s="6"/>
      <c r="H12" s="6"/>
      <c r="I12" s="6"/>
      <c r="J12" s="6"/>
      <c r="K12" s="6"/>
      <c r="L12" s="51"/>
      <c r="M12" s="6"/>
      <c r="N12" s="6"/>
      <c r="O12" s="6"/>
      <c r="P12" s="52"/>
      <c r="Q12" s="54"/>
      <c r="R12" s="54"/>
      <c r="S12" s="54"/>
      <c r="T12" s="54"/>
      <c r="U12" s="54"/>
      <c r="V12" s="54"/>
    </row>
    <row r="13" spans="1:22" ht="15.75" customHeight="1" x14ac:dyDescent="0.25">
      <c r="A13" s="1"/>
      <c r="B13" s="70"/>
      <c r="C13" s="36" t="s">
        <v>62</v>
      </c>
      <c r="D13" s="71" t="s">
        <v>63</v>
      </c>
      <c r="E13" s="36" t="s">
        <v>64</v>
      </c>
      <c r="F13" s="6"/>
      <c r="G13" s="6"/>
      <c r="H13" s="6"/>
      <c r="I13" s="6"/>
      <c r="J13" s="6"/>
      <c r="K13" s="6"/>
      <c r="L13" s="51"/>
      <c r="M13" s="6"/>
      <c r="N13" s="6"/>
      <c r="O13" s="6"/>
      <c r="P13" s="52"/>
      <c r="Q13" s="54"/>
      <c r="R13" s="54"/>
      <c r="S13" s="54"/>
      <c r="T13" s="54"/>
      <c r="U13" s="54"/>
      <c r="V13" s="54"/>
    </row>
    <row r="14" spans="1:22" x14ac:dyDescent="0.25">
      <c r="A14" s="1" t="str">
        <f t="shared" ref="A14:A22" si="0">B$12&amp;$B14&amp;$D$5</f>
        <v>Antecipação (em dias)²Até 15</v>
      </c>
      <c r="B14" s="37" t="s">
        <v>54</v>
      </c>
      <c r="C14" s="29">
        <f>COUNTIFS(Recebimentos!Y:Y,"Antecipação",Recebimentos!Z:Z,'Relatório Analítico'!B14)</f>
        <v>0</v>
      </c>
      <c r="D14" s="75">
        <f>SUMIFS(Recebimentos!R:R,Recebimentos!Y:Y,"Antecipação",Recebimentos!Z:Z,'Relatório Analítico'!B14)</f>
        <v>0</v>
      </c>
      <c r="E14" s="72" t="e">
        <f>D14/$D$22</f>
        <v>#DIV/0!</v>
      </c>
      <c r="F14" s="6"/>
      <c r="G14" s="6"/>
      <c r="H14" s="6"/>
      <c r="I14" s="6"/>
      <c r="J14" s="6"/>
      <c r="K14" s="6"/>
      <c r="L14" s="51"/>
      <c r="M14" s="6"/>
      <c r="N14" s="6"/>
      <c r="O14" s="6"/>
      <c r="P14" s="52"/>
      <c r="Q14" s="54"/>
      <c r="R14" s="54"/>
      <c r="S14" s="54"/>
      <c r="T14" s="54"/>
      <c r="U14" s="54"/>
      <c r="V14" s="54"/>
    </row>
    <row r="15" spans="1:22" x14ac:dyDescent="0.25">
      <c r="A15" s="1" t="str">
        <f t="shared" si="0"/>
        <v>Antecipação (em dias)²Entre 15 e 30</v>
      </c>
      <c r="B15" s="35" t="s">
        <v>57</v>
      </c>
      <c r="C15" s="76">
        <f>COUNTIFS(Recebimentos!Y:Y,"Antecipação",Recebimentos!Z:Z,'Relatório Analítico'!B15)</f>
        <v>0</v>
      </c>
      <c r="D15" s="77">
        <f>SUMIFS(Recebimentos!R:R,Recebimentos!Y:Y,"Antecipação",Recebimentos!Z:Z,'Relatório Analítico'!B15)</f>
        <v>0</v>
      </c>
      <c r="E15" s="78" t="e">
        <f t="shared" ref="E15:E22" si="1">D15/$D$22</f>
        <v>#DIV/0!</v>
      </c>
      <c r="F15" s="6"/>
      <c r="G15" s="6"/>
      <c r="H15" s="6"/>
      <c r="I15" s="6"/>
      <c r="J15" s="6"/>
      <c r="K15" s="6"/>
      <c r="L15" s="51"/>
      <c r="M15" s="6"/>
      <c r="N15" s="6"/>
      <c r="O15" s="6"/>
      <c r="P15" s="52"/>
      <c r="Q15" s="54"/>
      <c r="R15" s="54"/>
      <c r="S15" s="54"/>
      <c r="T15" s="54"/>
      <c r="U15" s="54"/>
      <c r="V15" s="54"/>
    </row>
    <row r="16" spans="1:22" x14ac:dyDescent="0.25">
      <c r="A16" s="1" t="str">
        <f t="shared" si="0"/>
        <v>Antecipação (em dias)²Entre 30 e 60</v>
      </c>
      <c r="B16" s="37" t="s">
        <v>60</v>
      </c>
      <c r="C16" s="29">
        <f>COUNTIFS(Recebimentos!Y:Y,"Antecipação",Recebimentos!Z:Z,'Relatório Analítico'!B16)</f>
        <v>0</v>
      </c>
      <c r="D16" s="75">
        <f>SUMIFS(Recebimentos!R:R,Recebimentos!Y:Y,"Antecipação",Recebimentos!Z:Z,'Relatório Analítico'!B16)</f>
        <v>0</v>
      </c>
      <c r="E16" s="72" t="e">
        <f t="shared" si="1"/>
        <v>#DIV/0!</v>
      </c>
      <c r="F16" s="6"/>
      <c r="G16" s="6"/>
      <c r="H16" s="6"/>
      <c r="I16" s="6"/>
      <c r="J16" s="6"/>
      <c r="K16" s="6"/>
      <c r="L16" s="51"/>
      <c r="M16" s="6"/>
      <c r="N16" s="6"/>
      <c r="O16" s="6"/>
      <c r="P16" s="52"/>
      <c r="Q16" s="54"/>
      <c r="R16" s="54"/>
      <c r="S16" s="54"/>
      <c r="T16" s="54"/>
      <c r="U16" s="54"/>
      <c r="V16" s="54"/>
    </row>
    <row r="17" spans="1:22" x14ac:dyDescent="0.25">
      <c r="A17" s="1" t="str">
        <f t="shared" si="0"/>
        <v>Antecipação (em dias)²Entre 60 e 90</v>
      </c>
      <c r="B17" s="35" t="s">
        <v>61</v>
      </c>
      <c r="C17" s="76">
        <f>COUNTIFS(Recebimentos!Y:Y,"Antecipação",Recebimentos!Z:Z,'Relatório Analítico'!B17)</f>
        <v>0</v>
      </c>
      <c r="D17" s="77">
        <f>SUMIFS(Recebimentos!R:R,Recebimentos!Y:Y,"Antecipação",Recebimentos!Z:Z,'Relatório Analítico'!B17)</f>
        <v>0</v>
      </c>
      <c r="E17" s="78" t="e">
        <f t="shared" si="1"/>
        <v>#DIV/0!</v>
      </c>
      <c r="F17" s="6"/>
      <c r="G17" s="6"/>
      <c r="H17" s="6"/>
      <c r="I17" s="6"/>
      <c r="J17" s="6"/>
      <c r="K17" s="6"/>
      <c r="L17" s="51"/>
      <c r="M17" s="6"/>
      <c r="N17" s="6"/>
      <c r="O17" s="6"/>
      <c r="P17" s="52"/>
      <c r="Q17" s="54"/>
      <c r="R17" s="54"/>
      <c r="S17" s="54"/>
      <c r="T17" s="54"/>
      <c r="U17" s="54"/>
      <c r="V17" s="54"/>
    </row>
    <row r="18" spans="1:22" x14ac:dyDescent="0.25">
      <c r="A18" s="1" t="str">
        <f t="shared" si="0"/>
        <v>Antecipação (em dias)²Entre 90 e 120</v>
      </c>
      <c r="B18" s="37" t="s">
        <v>65</v>
      </c>
      <c r="C18" s="29">
        <f>COUNTIFS(Recebimentos!Y:Y,"Antecipação",Recebimentos!Z:Z,'Relatório Analítico'!B18)</f>
        <v>0</v>
      </c>
      <c r="D18" s="75">
        <f>SUMIFS(Recebimentos!R:R,Recebimentos!Y:Y,"Antecipação",Recebimentos!Z:Z,'Relatório Analítico'!B18)</f>
        <v>0</v>
      </c>
      <c r="E18" s="72" t="e">
        <f t="shared" si="1"/>
        <v>#DIV/0!</v>
      </c>
      <c r="F18" s="6"/>
      <c r="G18" s="6"/>
      <c r="H18" s="6"/>
      <c r="I18" s="6"/>
      <c r="J18" s="6"/>
      <c r="K18" s="6"/>
      <c r="L18" s="51"/>
      <c r="M18" s="6"/>
      <c r="N18" s="6"/>
      <c r="O18" s="6"/>
      <c r="P18" s="52"/>
      <c r="Q18" s="54"/>
      <c r="R18" s="54"/>
      <c r="S18" s="54"/>
      <c r="T18" s="54"/>
      <c r="U18" s="54"/>
      <c r="V18" s="54"/>
    </row>
    <row r="19" spans="1:22" x14ac:dyDescent="0.25">
      <c r="A19" s="1" t="str">
        <f t="shared" si="0"/>
        <v>Antecipação (em dias)²Entre 120 e 150</v>
      </c>
      <c r="B19" s="35" t="s">
        <v>66</v>
      </c>
      <c r="C19" s="76">
        <f>COUNTIFS(Recebimentos!Y:Y,"Antecipação",Recebimentos!Z:Z,'Relatório Analítico'!B19)</f>
        <v>0</v>
      </c>
      <c r="D19" s="77">
        <f>SUMIFS(Recebimentos!R:R,Recebimentos!Y:Y,"Antecipação",Recebimentos!Z:Z,'Relatório Analítico'!B19)</f>
        <v>0</v>
      </c>
      <c r="E19" s="78" t="e">
        <f t="shared" si="1"/>
        <v>#DIV/0!</v>
      </c>
      <c r="F19" s="6"/>
      <c r="G19" s="6"/>
      <c r="H19" s="6"/>
      <c r="I19" s="6"/>
      <c r="J19" s="6"/>
      <c r="K19" s="6"/>
      <c r="L19" s="51"/>
      <c r="M19" s="6"/>
      <c r="N19" s="6"/>
      <c r="O19" s="6"/>
      <c r="P19" s="52"/>
      <c r="Q19" s="54"/>
      <c r="R19" s="54"/>
      <c r="S19" s="54"/>
      <c r="T19" s="54"/>
      <c r="U19" s="54"/>
      <c r="V19" s="54"/>
    </row>
    <row r="20" spans="1:22" x14ac:dyDescent="0.25">
      <c r="A20" s="1" t="str">
        <f t="shared" si="0"/>
        <v>Antecipação (em dias)²Entre 150 e 180</v>
      </c>
      <c r="B20" s="37" t="s">
        <v>67</v>
      </c>
      <c r="C20" s="29">
        <f>COUNTIFS(Recebimentos!Y:Y,"Antecipação",Recebimentos!Z:Z,'Relatório Analítico'!B20)</f>
        <v>0</v>
      </c>
      <c r="D20" s="75">
        <f>SUMIFS(Recebimentos!R:R,Recebimentos!Y:Y,"Antecipação",Recebimentos!Z:Z,'Relatório Analítico'!B20)</f>
        <v>0</v>
      </c>
      <c r="E20" s="72" t="e">
        <f t="shared" si="1"/>
        <v>#DIV/0!</v>
      </c>
      <c r="F20" s="6"/>
      <c r="G20" s="6"/>
      <c r="H20" s="6"/>
      <c r="I20" s="6"/>
      <c r="J20" s="79"/>
      <c r="K20" s="6"/>
      <c r="L20" s="51"/>
      <c r="M20" s="6"/>
      <c r="N20" s="6"/>
      <c r="O20" s="6"/>
      <c r="P20" s="52"/>
      <c r="Q20" s="54"/>
      <c r="R20" s="54"/>
      <c r="S20" s="54"/>
      <c r="T20" s="54"/>
      <c r="U20" s="54"/>
      <c r="V20" s="54"/>
    </row>
    <row r="21" spans="1:22" ht="15.75" customHeight="1" x14ac:dyDescent="0.25">
      <c r="A21" s="1" t="str">
        <f t="shared" si="0"/>
        <v>Antecipação (em dias)²Superior a 180</v>
      </c>
      <c r="B21" s="35" t="s">
        <v>68</v>
      </c>
      <c r="C21" s="76">
        <f>COUNTIFS(Recebimentos!Y:Y,"Antecipação",Recebimentos!Z:Z,'Relatório Analítico'!B21)</f>
        <v>0</v>
      </c>
      <c r="D21" s="77">
        <f>SUMIFS(Recebimentos!R:R,Recebimentos!Y:Y,"Antecipação",Recebimentos!Z:Z,'Relatório Analítico'!B21)</f>
        <v>0</v>
      </c>
      <c r="E21" s="78" t="e">
        <f t="shared" si="1"/>
        <v>#DIV/0!</v>
      </c>
      <c r="F21" s="6"/>
      <c r="G21" s="6"/>
      <c r="H21" s="6"/>
      <c r="I21" s="6"/>
      <c r="J21" s="79"/>
      <c r="K21" s="6"/>
      <c r="L21" s="51"/>
      <c r="M21" s="6"/>
      <c r="N21" s="6"/>
      <c r="O21" s="6"/>
      <c r="P21" s="52"/>
      <c r="Q21" s="54"/>
      <c r="R21" s="54"/>
      <c r="S21" s="54"/>
      <c r="T21" s="54"/>
      <c r="U21" s="54"/>
      <c r="V21" s="54"/>
    </row>
    <row r="22" spans="1:22" ht="18" customHeight="1" x14ac:dyDescent="0.25">
      <c r="A22" s="1" t="str">
        <f t="shared" si="0"/>
        <v>Antecipação (em dias)²Total em antecipação</v>
      </c>
      <c r="B22" s="38" t="s">
        <v>69</v>
      </c>
      <c r="C22" s="80">
        <f>SUM(C14:C21)</f>
        <v>0</v>
      </c>
      <c r="D22" s="81">
        <f>SUM(D14:D21)</f>
        <v>0</v>
      </c>
      <c r="E22" s="82" t="e">
        <f t="shared" si="1"/>
        <v>#DIV/0!</v>
      </c>
      <c r="F22" s="6"/>
      <c r="G22" s="6"/>
      <c r="H22" s="6"/>
      <c r="I22" s="6"/>
      <c r="J22" s="79"/>
      <c r="K22" s="6"/>
      <c r="L22" s="51"/>
      <c r="M22" s="6"/>
      <c r="N22" s="6"/>
      <c r="O22" s="6"/>
      <c r="P22" s="52"/>
      <c r="Q22" s="54"/>
      <c r="R22" s="54"/>
      <c r="S22" s="54"/>
      <c r="T22" s="54"/>
      <c r="U22" s="54"/>
      <c r="V22" s="54"/>
    </row>
    <row r="23" spans="1:22" ht="18" customHeight="1" x14ac:dyDescent="0.25">
      <c r="A23" s="1"/>
      <c r="B23" s="83"/>
      <c r="C23" s="84"/>
      <c r="D23" s="90"/>
      <c r="E23" s="85"/>
      <c r="F23" s="6"/>
      <c r="G23" s="6"/>
      <c r="H23" s="6"/>
      <c r="I23" s="6"/>
      <c r="J23" s="6"/>
      <c r="K23" s="6"/>
      <c r="L23" s="51"/>
      <c r="M23" s="6"/>
      <c r="N23" s="6"/>
      <c r="O23" s="6"/>
      <c r="P23" s="52"/>
      <c r="Q23" s="54"/>
      <c r="R23" s="54"/>
      <c r="S23" s="54"/>
      <c r="T23" s="54"/>
      <c r="U23" s="54"/>
      <c r="V23" s="54"/>
    </row>
    <row r="24" spans="1:22" ht="15.75" customHeight="1" thickBot="1" x14ac:dyDescent="0.3">
      <c r="A24" s="1"/>
      <c r="B24" s="17" t="s">
        <v>70</v>
      </c>
      <c r="C24" s="17"/>
      <c r="D24" s="74"/>
      <c r="E24" s="17"/>
      <c r="F24" s="6"/>
      <c r="G24" s="6"/>
      <c r="H24" s="6"/>
      <c r="I24" s="6"/>
      <c r="J24" s="6"/>
      <c r="K24" s="6"/>
      <c r="L24" s="51"/>
      <c r="M24" s="6"/>
      <c r="N24" s="6"/>
      <c r="O24" s="6"/>
      <c r="P24" s="52"/>
      <c r="Q24" s="54"/>
      <c r="R24" s="54"/>
      <c r="S24" s="54"/>
      <c r="T24" s="54"/>
      <c r="U24" s="54"/>
      <c r="V24" s="54"/>
    </row>
    <row r="25" spans="1:22" ht="15.75" customHeight="1" x14ac:dyDescent="0.25">
      <c r="A25" s="1"/>
      <c r="B25" s="70"/>
      <c r="C25" s="36" t="s">
        <v>62</v>
      </c>
      <c r="D25" s="71" t="s">
        <v>63</v>
      </c>
      <c r="E25" s="36" t="s">
        <v>64</v>
      </c>
      <c r="F25" s="6"/>
      <c r="G25" s="6"/>
      <c r="H25" s="6"/>
      <c r="I25" s="6"/>
      <c r="J25" s="6"/>
      <c r="K25" s="6"/>
      <c r="L25" s="51"/>
      <c r="M25" s="6"/>
      <c r="N25" s="6"/>
      <c r="O25" s="6"/>
      <c r="P25" s="52"/>
      <c r="Q25" s="54"/>
      <c r="R25" s="54"/>
      <c r="S25" s="54"/>
      <c r="T25" s="54"/>
      <c r="U25" s="54"/>
      <c r="V25" s="54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37" t="s">
        <v>54</v>
      </c>
      <c r="C26" s="29">
        <f>COUNTIFS(Recebimentos!Y:Y,"Recebimento em Atraso",Recebimentos!Z:Z,'Relatório Analítico'!B26)</f>
        <v>0</v>
      </c>
      <c r="D26" s="75">
        <f>SUMIFS(Recebimentos!R:R,Recebimentos!Y:Y,"Recebimento em Atraso",Recebimentos!Z:Z,'Relatório Analítico'!B26)</f>
        <v>0</v>
      </c>
      <c r="E26" s="72" t="e">
        <f t="shared" ref="E26:E34" si="3">D26/$D$34</f>
        <v>#DIV/0!</v>
      </c>
      <c r="F26" s="6"/>
      <c r="G26" s="6"/>
      <c r="H26" s="6"/>
      <c r="I26" s="6"/>
      <c r="J26" s="6"/>
      <c r="K26" s="6"/>
      <c r="L26" s="51"/>
      <c r="M26" s="6"/>
      <c r="N26" s="6"/>
      <c r="O26" s="6"/>
      <c r="P26" s="52"/>
      <c r="Q26" s="54"/>
      <c r="R26" s="54"/>
      <c r="S26" s="54"/>
      <c r="T26" s="54"/>
      <c r="U26" s="54"/>
      <c r="V26" s="54"/>
    </row>
    <row r="27" spans="1:22" ht="15.75" customHeight="1" x14ac:dyDescent="0.25">
      <c r="A27" s="1" t="str">
        <f t="shared" si="2"/>
        <v>Recebimento em Atraso (em dias)³Entre 15 e 30</v>
      </c>
      <c r="B27" s="35" t="s">
        <v>57</v>
      </c>
      <c r="C27" s="76">
        <f>COUNTIFS(Recebimentos!Y:Y,"Recebimento em Atraso",Recebimentos!Z:Z,'Relatório Analítico'!B27)</f>
        <v>0</v>
      </c>
      <c r="D27" s="77">
        <f>SUMIFS(Recebimentos!R:R,Recebimentos!Y:Y,"Recebimento em Atraso",Recebimentos!Z:Z,'Relatório Analítico'!B27)</f>
        <v>0</v>
      </c>
      <c r="E27" s="78" t="e">
        <f t="shared" si="3"/>
        <v>#DIV/0!</v>
      </c>
      <c r="F27" s="6"/>
      <c r="G27" s="6"/>
      <c r="H27" s="6"/>
      <c r="I27" s="6"/>
      <c r="J27" s="6"/>
      <c r="K27" s="6"/>
      <c r="L27" s="51"/>
      <c r="M27" s="6"/>
      <c r="N27" s="6"/>
      <c r="O27" s="6"/>
      <c r="P27" s="52"/>
      <c r="Q27" s="54"/>
      <c r="R27" s="54"/>
      <c r="S27" s="54"/>
      <c r="T27" s="54"/>
      <c r="U27" s="54"/>
      <c r="V27" s="54"/>
    </row>
    <row r="28" spans="1:22" ht="15.75" customHeight="1" x14ac:dyDescent="0.25">
      <c r="A28" s="1" t="str">
        <f t="shared" si="2"/>
        <v>Recebimento em Atraso (em dias)³Entre 30 e 60</v>
      </c>
      <c r="B28" s="37" t="s">
        <v>60</v>
      </c>
      <c r="C28" s="29">
        <f>COUNTIFS(Recebimentos!Y:Y,"Recebimento em Atraso",Recebimentos!Z:Z,'Relatório Analítico'!B28)</f>
        <v>0</v>
      </c>
      <c r="D28" s="75">
        <f>SUMIFS(Recebimentos!R:R,Recebimentos!Y:Y,"Recebimento em Atraso",Recebimentos!Z:Z,'Relatório Analítico'!B28)</f>
        <v>0</v>
      </c>
      <c r="E28" s="72" t="e">
        <f t="shared" si="3"/>
        <v>#DIV/0!</v>
      </c>
      <c r="F28" s="6"/>
      <c r="G28" s="6"/>
      <c r="H28" s="6"/>
      <c r="I28" s="6"/>
      <c r="J28" s="6"/>
      <c r="K28" s="6"/>
      <c r="L28" s="51"/>
      <c r="M28" s="6"/>
      <c r="N28" s="6"/>
      <c r="O28" s="6"/>
      <c r="P28" s="52"/>
      <c r="Q28" s="54"/>
      <c r="R28" s="54"/>
      <c r="S28" s="54"/>
      <c r="T28" s="54"/>
      <c r="U28" s="54"/>
      <c r="V28" s="54"/>
    </row>
    <row r="29" spans="1:22" ht="15.75" customHeight="1" x14ac:dyDescent="0.25">
      <c r="A29" s="1" t="str">
        <f t="shared" si="2"/>
        <v>Recebimento em Atraso (em dias)³Entre 60 e 90</v>
      </c>
      <c r="B29" s="35" t="s">
        <v>61</v>
      </c>
      <c r="C29" s="76">
        <f>COUNTIFS(Recebimentos!Y:Y,"Recebimento em Atraso",Recebimentos!Z:Z,'Relatório Analítico'!B29)</f>
        <v>0</v>
      </c>
      <c r="D29" s="77">
        <f>SUMIFS(Recebimentos!R:R,Recebimentos!Y:Y,"Recebimento em Atraso",Recebimentos!Z:Z,'Relatório Analítico'!B29)</f>
        <v>0</v>
      </c>
      <c r="E29" s="78" t="e">
        <f t="shared" si="3"/>
        <v>#DIV/0!</v>
      </c>
      <c r="F29" s="6"/>
      <c r="G29" s="6"/>
      <c r="H29" s="6"/>
      <c r="I29" s="6"/>
      <c r="J29" s="6"/>
      <c r="K29" s="6"/>
      <c r="L29" s="51"/>
      <c r="M29" s="6"/>
      <c r="N29" s="6"/>
      <c r="O29" s="6"/>
      <c r="P29" s="52"/>
      <c r="Q29" s="54"/>
      <c r="R29" s="54"/>
      <c r="S29" s="54"/>
      <c r="T29" s="54"/>
      <c r="U29" s="54"/>
      <c r="V29" s="54"/>
    </row>
    <row r="30" spans="1:22" ht="15.75" customHeight="1" x14ac:dyDescent="0.25">
      <c r="A30" s="1" t="str">
        <f t="shared" si="2"/>
        <v>Recebimento em Atraso (em dias)³Entre 90 e 120</v>
      </c>
      <c r="B30" s="37" t="s">
        <v>65</v>
      </c>
      <c r="C30" s="29">
        <f>COUNTIFS(Recebimentos!Y:Y,"Recebimento em Atraso",Recebimentos!Z:Z,'Relatório Analítico'!B30)</f>
        <v>0</v>
      </c>
      <c r="D30" s="75">
        <f>SUMIFS(Recebimentos!R:R,Recebimentos!Y:Y,"Recebimento em Atraso",Recebimentos!Z:Z,'Relatório Analítico'!B30)</f>
        <v>0</v>
      </c>
      <c r="E30" s="72" t="e">
        <f t="shared" si="3"/>
        <v>#DIV/0!</v>
      </c>
      <c r="F30" s="2"/>
      <c r="G30" s="15"/>
      <c r="H30" s="15"/>
      <c r="I30" s="15"/>
      <c r="J30" s="15"/>
      <c r="K30" s="15"/>
      <c r="L30" s="51"/>
      <c r="M30" s="6"/>
      <c r="N30" s="6"/>
      <c r="O30" s="6"/>
      <c r="P30" s="52"/>
      <c r="Q30" s="54"/>
      <c r="R30" s="54"/>
      <c r="S30" s="54"/>
      <c r="T30" s="54"/>
      <c r="U30" s="54"/>
      <c r="V30" s="54"/>
    </row>
    <row r="31" spans="1:22" ht="15.75" customHeight="1" x14ac:dyDescent="0.25">
      <c r="A31" s="1" t="str">
        <f t="shared" si="2"/>
        <v>Recebimento em Atraso (em dias)³Entre 120 e 150</v>
      </c>
      <c r="B31" s="35" t="s">
        <v>66</v>
      </c>
      <c r="C31" s="76">
        <f>COUNTIFS(Recebimentos!Y:Y,"Recebimento em Atraso",Recebimentos!Z:Z,'Relatório Analítico'!B31)</f>
        <v>0</v>
      </c>
      <c r="D31" s="77">
        <f>SUMIFS(Recebimentos!R:R,Recebimentos!Y:Y,"Recebimento em Atraso",Recebimentos!Z:Z,'Relatório Analítico'!B31)</f>
        <v>0</v>
      </c>
      <c r="E31" s="78" t="e">
        <f t="shared" si="3"/>
        <v>#DIV/0!</v>
      </c>
      <c r="F31" s="6"/>
      <c r="G31" s="15"/>
      <c r="H31" s="146"/>
      <c r="I31" s="146"/>
      <c r="J31" s="146"/>
      <c r="K31" s="146"/>
      <c r="L31" s="51"/>
      <c r="M31" s="6"/>
      <c r="N31" s="6"/>
      <c r="O31" s="6"/>
      <c r="P31" s="52"/>
      <c r="Q31" s="54"/>
      <c r="R31" s="54"/>
      <c r="S31" s="54"/>
      <c r="T31" s="54"/>
      <c r="U31" s="54"/>
      <c r="V31" s="54"/>
    </row>
    <row r="32" spans="1:22" ht="15.75" customHeight="1" x14ac:dyDescent="0.25">
      <c r="A32" s="1"/>
      <c r="B32" s="37" t="s">
        <v>67</v>
      </c>
      <c r="C32" s="29">
        <f>COUNTIFS(Recebimentos!Y:Y,"Recebimento em Atraso",Recebimentos!Z:Z,'Relatório Analítico'!B32)</f>
        <v>0</v>
      </c>
      <c r="D32" s="75">
        <f>SUMIFS(Recebimentos!R:R,Recebimentos!Y:Y,"Recebimento em Atraso",Recebimentos!Z:Z,'Relatório Analítico'!B32)</f>
        <v>0</v>
      </c>
      <c r="E32" s="72" t="e">
        <f t="shared" si="3"/>
        <v>#DIV/0!</v>
      </c>
      <c r="F32" s="2"/>
      <c r="G32" s="15"/>
      <c r="H32" s="15"/>
      <c r="I32" s="15"/>
      <c r="J32" s="146"/>
      <c r="K32" s="146"/>
      <c r="L32" s="51"/>
      <c r="M32" s="6"/>
      <c r="N32" s="6"/>
      <c r="O32" s="6"/>
      <c r="P32" s="52"/>
      <c r="Q32" s="54"/>
      <c r="R32" s="54"/>
      <c r="S32" s="54"/>
      <c r="T32" s="54"/>
      <c r="U32" s="54"/>
      <c r="V32" s="54"/>
    </row>
    <row r="33" spans="1:22" ht="15.75" customHeight="1" x14ac:dyDescent="0.25">
      <c r="A33" s="1" t="str">
        <f>B$24&amp;$B33&amp;$D$5</f>
        <v>Recebimento em Atraso (em dias)³Superior a 180</v>
      </c>
      <c r="B33" s="35" t="s">
        <v>68</v>
      </c>
      <c r="C33" s="76">
        <f>COUNTIFS(Recebimentos!Y:Y,"Recebimento em Atraso",Recebimentos!Z:Z,'Relatório Analítico'!B33)</f>
        <v>0</v>
      </c>
      <c r="D33" s="77">
        <f>SUMIFS(Recebimentos!R:R,Recebimentos!Y:Y,"Recebimento em Atraso",Recebimentos!Z:Z,'Relatório Analítico'!B33)</f>
        <v>0</v>
      </c>
      <c r="E33" s="78" t="e">
        <f t="shared" si="3"/>
        <v>#DIV/0!</v>
      </c>
      <c r="F33" s="6"/>
      <c r="G33" s="147"/>
      <c r="H33" s="148"/>
      <c r="I33" s="149"/>
      <c r="J33" s="150"/>
      <c r="K33" s="148"/>
      <c r="L33" s="51"/>
      <c r="M33" s="6"/>
      <c r="N33" s="6"/>
      <c r="O33" s="6"/>
      <c r="P33" s="52"/>
      <c r="Q33" s="54"/>
      <c r="R33" s="54"/>
      <c r="S33" s="54"/>
      <c r="T33" s="54"/>
      <c r="U33" s="54"/>
      <c r="V33" s="54"/>
    </row>
    <row r="34" spans="1:22" ht="15.75" customHeight="1" x14ac:dyDescent="0.25">
      <c r="A34" s="1" t="str">
        <f>B$24&amp;$B34&amp;$D$5</f>
        <v>Recebimento em Atraso (em dias)³Total recebido em Atraso</v>
      </c>
      <c r="B34" s="38" t="s">
        <v>73</v>
      </c>
      <c r="C34" s="80">
        <f>SUM(C26:C33)</f>
        <v>0</v>
      </c>
      <c r="D34" s="81">
        <f>SUM(D26:D33)</f>
        <v>0</v>
      </c>
      <c r="E34" s="82" t="e">
        <f t="shared" si="3"/>
        <v>#DIV/0!</v>
      </c>
      <c r="F34" s="6"/>
      <c r="G34" s="39"/>
      <c r="H34" s="86"/>
      <c r="I34" s="87"/>
      <c r="J34" s="88"/>
      <c r="K34" s="86"/>
      <c r="L34" s="51"/>
      <c r="M34" s="6"/>
      <c r="N34" s="6"/>
      <c r="O34" s="6"/>
      <c r="P34" s="52"/>
      <c r="Q34" s="54"/>
      <c r="R34" s="54"/>
      <c r="S34" s="54"/>
      <c r="T34" s="54"/>
      <c r="U34" s="54"/>
      <c r="V34" s="54"/>
    </row>
    <row r="35" spans="1:22" ht="15.75" customHeight="1" x14ac:dyDescent="0.25">
      <c r="A35" s="1" t="str">
        <f>B$24&amp;$B35&amp;$D$5</f>
        <v>Recebimento em Atraso (em dias)³</v>
      </c>
      <c r="B35" s="89"/>
      <c r="C35" s="89"/>
      <c r="D35" s="90"/>
      <c r="E35" s="91"/>
      <c r="F35" s="92"/>
      <c r="G35" s="39"/>
      <c r="H35" s="86"/>
      <c r="I35" s="87"/>
      <c r="J35" s="88"/>
      <c r="K35" s="86"/>
      <c r="L35" s="51"/>
      <c r="M35" s="6"/>
      <c r="N35" s="6"/>
      <c r="O35" s="6"/>
      <c r="P35" s="52"/>
      <c r="Q35" s="54"/>
      <c r="R35" s="54"/>
      <c r="S35" s="54"/>
      <c r="T35" s="54"/>
      <c r="U35" s="54"/>
      <c r="V35" s="54"/>
    </row>
    <row r="36" spans="1:22" ht="15.75" customHeight="1" x14ac:dyDescent="0.25">
      <c r="A36" s="1"/>
      <c r="B36" s="89"/>
      <c r="C36" s="89"/>
      <c r="D36" s="90"/>
      <c r="E36" s="91"/>
      <c r="F36" s="93"/>
      <c r="G36" s="39"/>
      <c r="H36" s="86"/>
      <c r="I36" s="87"/>
      <c r="J36" s="88"/>
      <c r="K36" s="86"/>
      <c r="L36" s="51"/>
      <c r="M36" s="6"/>
      <c r="N36" s="6"/>
      <c r="O36" s="6"/>
      <c r="P36" s="52"/>
      <c r="Q36" s="54"/>
      <c r="R36" s="54"/>
      <c r="S36" s="54"/>
      <c r="T36" s="54"/>
      <c r="U36" s="54"/>
      <c r="V36" s="54"/>
    </row>
    <row r="37" spans="1:22" ht="16.5" customHeight="1" thickBot="1" x14ac:dyDescent="0.3">
      <c r="A37" s="1"/>
      <c r="B37" s="89"/>
      <c r="C37" s="6"/>
      <c r="D37" s="94"/>
      <c r="E37" s="6"/>
      <c r="F37" s="95"/>
      <c r="G37" s="39"/>
      <c r="H37" s="86"/>
      <c r="I37" s="87"/>
      <c r="J37" s="88"/>
      <c r="K37" s="86"/>
      <c r="L37" s="51"/>
      <c r="M37" s="6"/>
      <c r="N37" s="6"/>
      <c r="O37" s="6"/>
      <c r="P37" s="52"/>
      <c r="Q37" s="54"/>
      <c r="R37" s="54"/>
      <c r="S37" s="54"/>
      <c r="T37" s="54"/>
      <c r="U37" s="54"/>
      <c r="V37" s="54"/>
    </row>
    <row r="38" spans="1:22" ht="21" customHeight="1" thickTop="1" x14ac:dyDescent="0.25">
      <c r="A38" s="1"/>
      <c r="B38" s="96" t="s">
        <v>74</v>
      </c>
      <c r="C38" s="97"/>
      <c r="D38" s="98">
        <f>D34+D22+D10</f>
        <v>0</v>
      </c>
      <c r="E38" s="99"/>
      <c r="F38" s="100"/>
      <c r="G38" s="39"/>
      <c r="H38" s="86"/>
      <c r="I38" s="87"/>
      <c r="J38" s="88"/>
      <c r="K38" s="86"/>
      <c r="L38" s="51"/>
      <c r="M38" s="6"/>
      <c r="N38" s="6"/>
      <c r="O38" s="6"/>
      <c r="P38" s="52"/>
      <c r="Q38" s="54"/>
      <c r="R38" s="54"/>
      <c r="S38" s="54"/>
      <c r="T38" s="54"/>
      <c r="U38" s="54"/>
      <c r="V38" s="54"/>
    </row>
    <row r="39" spans="1:22" ht="15.75" customHeight="1" x14ac:dyDescent="0.25">
      <c r="A39" s="1"/>
      <c r="B39" s="101"/>
      <c r="C39" s="102"/>
      <c r="D39" s="90"/>
      <c r="E39" s="102"/>
      <c r="F39" s="51"/>
      <c r="G39" s="39"/>
      <c r="H39" s="86"/>
      <c r="I39" s="87"/>
      <c r="J39" s="88"/>
      <c r="K39" s="86"/>
      <c r="L39" s="103"/>
      <c r="M39" s="6"/>
      <c r="N39" s="6"/>
      <c r="O39" s="6"/>
      <c r="P39" s="52"/>
      <c r="Q39" s="54"/>
      <c r="R39" s="54"/>
      <c r="S39" s="54"/>
      <c r="T39" s="54"/>
      <c r="U39" s="54"/>
      <c r="V39" s="54"/>
    </row>
    <row r="40" spans="1:22" ht="15.75" customHeight="1" x14ac:dyDescent="0.25">
      <c r="A40" s="1"/>
      <c r="B40" s="101"/>
      <c r="C40" s="102"/>
      <c r="D40" s="90"/>
      <c r="E40" s="102"/>
      <c r="F40" s="51"/>
      <c r="G40" s="39"/>
      <c r="H40" s="86"/>
      <c r="I40" s="87"/>
      <c r="J40" s="88"/>
      <c r="K40" s="86"/>
      <c r="L40" s="103"/>
      <c r="M40" s="6"/>
      <c r="N40" s="6"/>
      <c r="O40" s="6"/>
      <c r="P40" s="52"/>
      <c r="Q40" s="54"/>
      <c r="R40" s="54"/>
      <c r="S40" s="54"/>
      <c r="T40" s="54"/>
      <c r="U40" s="54"/>
      <c r="V40" s="54"/>
    </row>
    <row r="41" spans="1:22" ht="15.75" customHeight="1" x14ac:dyDescent="0.25">
      <c r="A41" s="1"/>
      <c r="B41" s="104"/>
      <c r="C41" s="42"/>
      <c r="D41" s="105"/>
      <c r="E41" s="6"/>
      <c r="F41" s="51"/>
      <c r="G41" s="39"/>
      <c r="H41" s="86"/>
      <c r="I41" s="87"/>
      <c r="J41" s="88"/>
      <c r="K41" s="86"/>
      <c r="L41" s="43"/>
      <c r="M41" s="6"/>
      <c r="N41" s="6"/>
      <c r="O41" s="6"/>
      <c r="P41" s="52"/>
      <c r="Q41" s="54"/>
      <c r="R41" s="54"/>
      <c r="S41" s="54"/>
      <c r="T41" s="54"/>
      <c r="U41" s="54"/>
      <c r="V41" s="54"/>
    </row>
    <row r="42" spans="1:22" ht="22.5" customHeight="1" thickBot="1" x14ac:dyDescent="0.3">
      <c r="A42" s="1"/>
      <c r="B42" s="17" t="s">
        <v>75</v>
      </c>
      <c r="C42" s="17"/>
      <c r="D42" s="74"/>
      <c r="E42" s="17"/>
      <c r="F42" s="106"/>
      <c r="G42" s="6"/>
      <c r="H42" s="107"/>
      <c r="I42" s="107"/>
      <c r="J42" s="107"/>
      <c r="K42" s="107"/>
      <c r="L42" s="107"/>
      <c r="M42" s="107"/>
      <c r="N42" s="106"/>
      <c r="O42" s="6"/>
      <c r="P42" s="52"/>
      <c r="Q42" s="54"/>
      <c r="R42" s="54"/>
      <c r="S42" s="54"/>
      <c r="T42" s="54"/>
      <c r="U42" s="54"/>
      <c r="V42" s="54"/>
    </row>
    <row r="43" spans="1:22" ht="12" customHeight="1" x14ac:dyDescent="0.25">
      <c r="A43" s="1"/>
      <c r="B43" s="70"/>
      <c r="C43" s="36" t="s">
        <v>76</v>
      </c>
      <c r="D43" s="71" t="s">
        <v>71</v>
      </c>
      <c r="E43" s="36" t="s">
        <v>64</v>
      </c>
      <c r="F43" s="6"/>
      <c r="G43" s="108"/>
      <c r="H43" s="108"/>
      <c r="I43" s="109"/>
      <c r="J43" s="110"/>
      <c r="K43" s="111"/>
      <c r="L43" s="108"/>
      <c r="M43" s="108"/>
      <c r="N43" s="6"/>
      <c r="O43" s="6"/>
      <c r="P43" s="52"/>
      <c r="Q43" s="54"/>
      <c r="R43" s="54"/>
      <c r="S43" s="54"/>
      <c r="T43" s="54"/>
      <c r="U43" s="54"/>
      <c r="V43" s="54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37" t="s">
        <v>72</v>
      </c>
      <c r="C44" s="29">
        <f>COUNTIFS('Base Contratos'!E:E,'Relatório Analítico'!B44)</f>
        <v>1</v>
      </c>
      <c r="D44" s="75">
        <f>SUMIFS('Base Contratos'!C:C,'Base Contratos'!E:E,'Relatório Analítico'!B44)</f>
        <v>0</v>
      </c>
      <c r="E44" s="72" t="e">
        <f t="shared" ref="E44:E53" si="5">+D44/D$53</f>
        <v>#DIV/0!</v>
      </c>
      <c r="F44" s="6"/>
      <c r="G44" s="108"/>
      <c r="H44" s="108"/>
      <c r="I44" s="109"/>
      <c r="J44" s="110"/>
      <c r="K44" s="111"/>
      <c r="L44" s="108"/>
      <c r="M44" s="108"/>
      <c r="N44" s="6"/>
      <c r="O44" s="6"/>
      <c r="P44" s="52"/>
      <c r="Q44" s="54"/>
      <c r="R44" s="54"/>
      <c r="S44" s="54"/>
      <c r="T44" s="54"/>
      <c r="U44" s="54"/>
      <c r="V44" s="54"/>
    </row>
    <row r="45" spans="1:22" ht="15.75" customHeight="1" x14ac:dyDescent="0.25">
      <c r="A45" s="1" t="str">
        <f t="shared" si="4"/>
        <v>2. Saldo devedor (trazido a valor presente pela taxa da Cessão)Até 15</v>
      </c>
      <c r="B45" s="35" t="s">
        <v>54</v>
      </c>
      <c r="C45" s="76">
        <f>COUNTIFS('Base Contratos'!E:E,'Relatório Analítico'!B45)</f>
        <v>0</v>
      </c>
      <c r="D45" s="77">
        <f>SUMIFS('Base Contratos'!C:C,'Base Contratos'!E:E,'Relatório Analítico'!B45)</f>
        <v>0</v>
      </c>
      <c r="E45" s="78" t="e">
        <f t="shared" si="5"/>
        <v>#DIV/0!</v>
      </c>
      <c r="F45" s="112"/>
      <c r="G45" s="108"/>
      <c r="H45" s="108"/>
      <c r="I45" s="109"/>
      <c r="J45" s="110"/>
      <c r="K45" s="111"/>
      <c r="L45" s="108"/>
      <c r="M45" s="108"/>
      <c r="N45" s="6"/>
      <c r="O45" s="6"/>
      <c r="P45" s="52"/>
      <c r="Q45" s="54"/>
      <c r="R45" s="54"/>
      <c r="S45" s="54"/>
      <c r="T45" s="54"/>
      <c r="U45" s="54"/>
      <c r="V45" s="54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37" t="s">
        <v>57</v>
      </c>
      <c r="C46" s="29">
        <f>COUNTIFS('Base Contratos'!E:E,'Relatório Analítico'!B46)</f>
        <v>0</v>
      </c>
      <c r="D46" s="75">
        <f>SUMIFS('Base Contratos'!C:C,'Base Contratos'!E:E,'Relatório Analítico'!B46)</f>
        <v>0</v>
      </c>
      <c r="E46" s="72" t="e">
        <f t="shared" si="5"/>
        <v>#DIV/0!</v>
      </c>
      <c r="F46" s="6"/>
      <c r="G46" s="108"/>
      <c r="H46" s="108"/>
      <c r="I46" s="109"/>
      <c r="J46" s="110"/>
      <c r="K46" s="111"/>
      <c r="L46" s="108"/>
      <c r="M46" s="108"/>
      <c r="N46" s="6"/>
      <c r="O46" s="6"/>
      <c r="P46" s="52"/>
      <c r="Q46" s="54"/>
      <c r="R46" s="54"/>
      <c r="S46" s="54"/>
      <c r="T46" s="54"/>
      <c r="U46" s="54"/>
      <c r="V46" s="54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35" t="s">
        <v>60</v>
      </c>
      <c r="C47" s="76">
        <f>COUNTIFS('Base Contratos'!E:E,'Relatório Analítico'!B47)</f>
        <v>0</v>
      </c>
      <c r="D47" s="77">
        <f>SUMIFS('Base Contratos'!C:C,'Base Contratos'!E:E,'Relatório Analítico'!B47)</f>
        <v>0</v>
      </c>
      <c r="E47" s="78" t="e">
        <f t="shared" si="5"/>
        <v>#DIV/0!</v>
      </c>
      <c r="F47" s="6"/>
      <c r="G47" s="108"/>
      <c r="H47" s="108"/>
      <c r="I47" s="109"/>
      <c r="J47" s="110"/>
      <c r="K47" s="111"/>
      <c r="L47" s="108"/>
      <c r="M47" s="108"/>
      <c r="N47" s="6"/>
      <c r="O47" s="6"/>
      <c r="P47" s="52"/>
      <c r="Q47" s="54"/>
      <c r="R47" s="54"/>
      <c r="S47" s="54"/>
      <c r="T47" s="54"/>
      <c r="U47" s="54"/>
      <c r="V47" s="54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37" t="s">
        <v>61</v>
      </c>
      <c r="C48" s="29">
        <f>COUNTIFS('Base Contratos'!E:E,'Relatório Analítico'!B48)</f>
        <v>0</v>
      </c>
      <c r="D48" s="75">
        <f>SUMIFS('Base Contratos'!C:C,'Base Contratos'!E:E,'Relatório Analítico'!B48)</f>
        <v>0</v>
      </c>
      <c r="E48" s="72" t="e">
        <f t="shared" si="5"/>
        <v>#DIV/0!</v>
      </c>
      <c r="F48" s="6"/>
      <c r="G48" s="108"/>
      <c r="H48" s="108"/>
      <c r="I48" s="109"/>
      <c r="J48" s="110"/>
      <c r="K48" s="111"/>
      <c r="L48" s="108"/>
      <c r="M48" s="108"/>
      <c r="N48" s="6"/>
      <c r="O48" s="6"/>
      <c r="P48" s="52"/>
      <c r="Q48" s="54"/>
      <c r="R48" s="54"/>
      <c r="S48" s="54"/>
      <c r="T48" s="54"/>
      <c r="U48" s="54"/>
      <c r="V48" s="54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35" t="s">
        <v>65</v>
      </c>
      <c r="C49" s="76">
        <f>COUNTIFS('Base Contratos'!E:E,'Relatório Analítico'!B49)</f>
        <v>0</v>
      </c>
      <c r="D49" s="77">
        <f>SUMIFS('Base Contratos'!C:C,'Base Contratos'!E:E,'Relatório Analítico'!B49)</f>
        <v>0</v>
      </c>
      <c r="E49" s="78" t="e">
        <f t="shared" si="5"/>
        <v>#DIV/0!</v>
      </c>
      <c r="F49" s="6"/>
      <c r="G49" s="108"/>
      <c r="H49" s="108"/>
      <c r="I49" s="109"/>
      <c r="J49" s="110"/>
      <c r="K49" s="111"/>
      <c r="L49" s="108"/>
      <c r="M49" s="108"/>
      <c r="N49" s="6"/>
      <c r="O49" s="6"/>
      <c r="P49" s="52"/>
      <c r="Q49" s="54"/>
      <c r="R49" s="54"/>
      <c r="S49" s="54"/>
      <c r="T49" s="54"/>
      <c r="U49" s="54"/>
      <c r="V49" s="54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37" t="s">
        <v>66</v>
      </c>
      <c r="C50" s="29">
        <f>COUNTIFS('Base Contratos'!E:E,'Relatório Analítico'!B50)</f>
        <v>0</v>
      </c>
      <c r="D50" s="75">
        <f>SUMIFS('Base Contratos'!C:C,'Base Contratos'!E:E,'Relatório Analítico'!B50)</f>
        <v>0</v>
      </c>
      <c r="E50" s="72" t="e">
        <f t="shared" si="5"/>
        <v>#DIV/0!</v>
      </c>
      <c r="F50" s="6"/>
      <c r="G50" s="108"/>
      <c r="H50" s="108"/>
      <c r="I50" s="109"/>
      <c r="J50" s="110"/>
      <c r="K50" s="111"/>
      <c r="L50" s="108"/>
      <c r="M50" s="108"/>
      <c r="N50" s="6"/>
      <c r="O50" s="6"/>
      <c r="P50" s="52"/>
      <c r="Q50" s="54"/>
      <c r="R50" s="54"/>
      <c r="S50" s="54"/>
      <c r="T50" s="54"/>
      <c r="U50" s="54"/>
      <c r="V50" s="54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35" t="s">
        <v>67</v>
      </c>
      <c r="C51" s="76">
        <f>COUNTIFS('Base Contratos'!E:E,'Relatório Analítico'!B51)</f>
        <v>0</v>
      </c>
      <c r="D51" s="77">
        <f>SUMIFS('Base Contratos'!C:C,'Base Contratos'!E:E,'Relatório Analítico'!B51)</f>
        <v>0</v>
      </c>
      <c r="E51" s="78" t="e">
        <f t="shared" si="5"/>
        <v>#DIV/0!</v>
      </c>
      <c r="F51" s="6"/>
      <c r="G51" s="6"/>
      <c r="H51" s="6"/>
      <c r="I51" s="6"/>
      <c r="J51" s="6"/>
      <c r="K51" s="6"/>
      <c r="L51" s="103"/>
      <c r="M51" s="6"/>
      <c r="N51" s="6"/>
      <c r="O51" s="6"/>
      <c r="P51" s="52"/>
      <c r="Q51" s="54"/>
      <c r="R51" s="54"/>
      <c r="S51" s="54"/>
      <c r="T51" s="54"/>
      <c r="U51" s="54"/>
      <c r="V51" s="54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37" t="s">
        <v>68</v>
      </c>
      <c r="C52" s="29">
        <f>COUNTIFS('Base Contratos'!E:E,'Relatório Analítico'!B52)</f>
        <v>0</v>
      </c>
      <c r="D52" s="75">
        <f>SUMIFS('Base Contratos'!C:C,'Base Contratos'!E:E,'Relatório Analítico'!B52)</f>
        <v>0</v>
      </c>
      <c r="E52" s="72" t="e">
        <f t="shared" si="5"/>
        <v>#DIV/0!</v>
      </c>
      <c r="F52" s="6"/>
      <c r="G52" s="6"/>
      <c r="H52" s="6"/>
      <c r="I52" s="6"/>
      <c r="J52" s="6"/>
      <c r="K52" s="6"/>
      <c r="L52" s="103"/>
      <c r="M52" s="6"/>
      <c r="N52" s="6"/>
      <c r="O52" s="6"/>
      <c r="P52" s="52"/>
      <c r="Q52" s="54"/>
      <c r="R52" s="54"/>
      <c r="S52" s="54"/>
      <c r="T52" s="54"/>
      <c r="U52" s="54"/>
      <c r="V52" s="54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83" t="s">
        <v>77</v>
      </c>
      <c r="C53" s="113">
        <f>SUM(C44:C52)</f>
        <v>1</v>
      </c>
      <c r="D53" s="114">
        <f>SUM(D44:D52)</f>
        <v>0</v>
      </c>
      <c r="E53" s="85" t="e">
        <f t="shared" si="5"/>
        <v>#DIV/0!</v>
      </c>
      <c r="F53" s="6"/>
      <c r="G53" s="6"/>
      <c r="H53" s="6"/>
      <c r="I53" s="6"/>
      <c r="J53" s="6"/>
      <c r="K53" s="6"/>
      <c r="L53" s="103"/>
      <c r="M53" s="6"/>
      <c r="N53" s="6"/>
      <c r="O53" s="6"/>
      <c r="P53" s="52"/>
      <c r="Q53" s="54"/>
      <c r="R53" s="54"/>
      <c r="S53" s="54"/>
      <c r="T53" s="54"/>
      <c r="U53" s="54"/>
      <c r="V53" s="54"/>
    </row>
    <row r="54" spans="1:22" ht="15.75" customHeight="1" x14ac:dyDescent="0.25">
      <c r="A54" s="1"/>
      <c r="B54" s="89"/>
      <c r="C54" s="6"/>
      <c r="D54" s="94"/>
      <c r="E54" s="115"/>
      <c r="F54" s="6"/>
      <c r="G54" s="6"/>
      <c r="H54" s="6"/>
      <c r="I54" s="6"/>
      <c r="J54" s="6"/>
      <c r="K54" s="6"/>
      <c r="L54" s="103"/>
      <c r="M54" s="6"/>
      <c r="N54" s="6"/>
      <c r="O54" s="6"/>
      <c r="P54" s="52"/>
      <c r="Q54" s="54"/>
      <c r="R54" s="54"/>
      <c r="S54" s="54"/>
      <c r="T54" s="54"/>
      <c r="U54" s="54"/>
      <c r="V54" s="54"/>
    </row>
    <row r="55" spans="1:22" ht="15.75" customHeight="1" x14ac:dyDescent="0.25">
      <c r="A55" s="1"/>
      <c r="B55" s="14"/>
      <c r="C55" s="6"/>
      <c r="D55" s="94"/>
      <c r="E55" s="6"/>
      <c r="F55" s="6"/>
      <c r="G55" s="6"/>
      <c r="H55" s="6"/>
      <c r="I55" s="6"/>
      <c r="J55" s="6"/>
      <c r="K55" s="6"/>
      <c r="L55" s="51"/>
      <c r="M55" s="6"/>
      <c r="N55" s="6"/>
      <c r="O55" s="6"/>
      <c r="P55" s="52"/>
      <c r="Q55" s="54"/>
      <c r="R55" s="54"/>
      <c r="S55" s="54"/>
      <c r="T55" s="54"/>
      <c r="U55" s="54"/>
      <c r="V55" s="54"/>
    </row>
    <row r="56" spans="1:22" ht="15.75" customHeight="1" x14ac:dyDescent="0.25">
      <c r="A56" s="1"/>
      <c r="B56" s="14"/>
      <c r="C56" s="6"/>
      <c r="D56" s="94"/>
      <c r="E56" s="6"/>
      <c r="F56" s="6"/>
      <c r="G56" s="6"/>
      <c r="H56" s="6"/>
      <c r="I56" s="6"/>
      <c r="J56" s="6"/>
      <c r="K56" s="6"/>
      <c r="L56" s="51"/>
      <c r="M56" s="6"/>
      <c r="N56" s="6"/>
      <c r="O56" s="6"/>
      <c r="P56" s="52"/>
      <c r="Q56" s="54"/>
      <c r="R56" s="54"/>
      <c r="S56" s="54"/>
      <c r="T56" s="54"/>
      <c r="U56" s="54"/>
      <c r="V56" s="54"/>
    </row>
    <row r="57" spans="1:22" ht="15.75" customHeight="1" x14ac:dyDescent="0.25">
      <c r="A57" s="1"/>
      <c r="B57" s="14"/>
      <c r="C57" s="6"/>
      <c r="D57" s="94"/>
      <c r="E57" s="6"/>
      <c r="F57" s="6"/>
      <c r="G57" s="6"/>
      <c r="H57" s="6"/>
      <c r="I57" s="6"/>
      <c r="J57" s="6"/>
      <c r="K57" s="6"/>
      <c r="L57" s="51"/>
      <c r="M57" s="6"/>
      <c r="N57" s="6"/>
      <c r="O57" s="6"/>
      <c r="P57" s="52"/>
      <c r="Q57" s="54"/>
      <c r="R57" s="54"/>
      <c r="S57" s="54"/>
      <c r="T57" s="54"/>
      <c r="U57" s="54"/>
      <c r="V57" s="54"/>
    </row>
    <row r="58" spans="1:22" ht="15.75" customHeight="1" x14ac:dyDescent="0.25">
      <c r="A58" s="1"/>
      <c r="B58" s="14"/>
      <c r="C58" s="6"/>
      <c r="D58" s="94"/>
      <c r="E58" s="6"/>
      <c r="F58" s="6"/>
      <c r="G58" s="6"/>
      <c r="H58" s="6"/>
      <c r="I58" s="6"/>
      <c r="J58" s="6"/>
      <c r="K58" s="6"/>
      <c r="L58" s="103"/>
      <c r="M58" s="6"/>
      <c r="N58" s="6"/>
      <c r="O58" s="6"/>
      <c r="P58" s="52"/>
      <c r="Q58" s="54"/>
      <c r="R58" s="54"/>
      <c r="S58" s="54"/>
      <c r="T58" s="54"/>
      <c r="U58" s="54"/>
      <c r="V58" s="54"/>
    </row>
    <row r="59" spans="1:22" ht="15.75" customHeight="1" thickBot="1" x14ac:dyDescent="0.3">
      <c r="A59" s="1"/>
      <c r="B59" s="17" t="s">
        <v>78</v>
      </c>
      <c r="C59" s="17"/>
      <c r="D59" s="74"/>
      <c r="E59" s="17"/>
      <c r="F59" s="106"/>
      <c r="G59" s="106"/>
      <c r="H59" s="106"/>
      <c r="I59" s="106"/>
      <c r="J59" s="106"/>
      <c r="K59" s="106"/>
      <c r="L59" s="106"/>
      <c r="M59" s="106"/>
      <c r="N59" s="6"/>
      <c r="O59" s="6"/>
      <c r="P59" s="52"/>
      <c r="Q59" s="54"/>
      <c r="R59" s="54"/>
      <c r="S59" s="54"/>
      <c r="T59" s="54"/>
      <c r="U59" s="54"/>
      <c r="V59" s="54"/>
    </row>
    <row r="60" spans="1:22" ht="15.75" customHeight="1" x14ac:dyDescent="0.25">
      <c r="A60" s="1"/>
      <c r="B60" s="70"/>
      <c r="C60" s="36" t="s">
        <v>79</v>
      </c>
      <c r="D60" s="71" t="s">
        <v>63</v>
      </c>
      <c r="E60" s="36" t="s">
        <v>64</v>
      </c>
      <c r="F60" s="6"/>
      <c r="G60" s="39"/>
      <c r="H60" s="39"/>
      <c r="I60" s="39"/>
      <c r="J60" s="39"/>
      <c r="K60" s="39"/>
      <c r="L60" s="39"/>
      <c r="M60" s="39"/>
      <c r="N60" s="6"/>
      <c r="O60" s="6"/>
      <c r="P60" s="52"/>
      <c r="Q60" s="54"/>
      <c r="R60" s="54"/>
      <c r="S60" s="54"/>
      <c r="T60" s="54"/>
      <c r="U60" s="54"/>
      <c r="V60" s="54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37" t="s">
        <v>54</v>
      </c>
      <c r="C61" s="29">
        <f>COUNTIFS(Recebíveis!O:O,"Atraso",Recebíveis!S:S,'Relatório Analítico'!B61)</f>
        <v>1</v>
      </c>
      <c r="D61" s="75">
        <f>SUMIFS(Recebíveis!L:L,Recebíveis!O:O,"Atraso",Recebíveis!S:S,'Relatório Analítico'!B61)</f>
        <v>0</v>
      </c>
      <c r="E61" s="72" t="e">
        <f t="shared" ref="E61:E68" si="7">+D61/D$69</f>
        <v>#DIV/0!</v>
      </c>
      <c r="F61" s="6"/>
      <c r="G61" s="39"/>
      <c r="H61" s="39"/>
      <c r="I61" s="39"/>
      <c r="J61" s="39"/>
      <c r="K61" s="39"/>
      <c r="L61" s="39"/>
      <c r="M61" s="39"/>
      <c r="N61" s="6"/>
      <c r="O61" s="6"/>
      <c r="P61" s="52"/>
      <c r="Q61" s="54"/>
      <c r="R61" s="54"/>
      <c r="S61" s="54"/>
      <c r="T61" s="54"/>
      <c r="U61" s="54"/>
      <c r="V61" s="54"/>
    </row>
    <row r="62" spans="1:22" ht="15.75" customHeight="1" x14ac:dyDescent="0.25">
      <c r="A62" s="1" t="str">
        <f t="shared" si="6"/>
        <v>3. Inadimplência da Carteira (em dias)Entre 15 e 30</v>
      </c>
      <c r="B62" s="35" t="s">
        <v>57</v>
      </c>
      <c r="C62" s="76">
        <f>COUNTIFS(Recebíveis!O:O,"Atraso",Recebíveis!S:S,'Relatório Analítico'!B62)</f>
        <v>0</v>
      </c>
      <c r="D62" s="77">
        <f>SUMIFS(Recebíveis!L:L,Recebíveis!O:O,"Atraso",Recebíveis!S:S,'Relatório Analítico'!B62)</f>
        <v>0</v>
      </c>
      <c r="E62" s="78" t="e">
        <f t="shared" si="7"/>
        <v>#DIV/0!</v>
      </c>
      <c r="F62" s="6"/>
      <c r="G62" s="39"/>
      <c r="H62" s="39"/>
      <c r="I62" s="39"/>
      <c r="J62" s="39"/>
      <c r="K62" s="39"/>
      <c r="L62" s="39"/>
      <c r="M62" s="39"/>
      <c r="N62" s="6"/>
      <c r="O62" s="6"/>
      <c r="P62" s="52"/>
      <c r="Q62" s="54"/>
      <c r="R62" s="54"/>
      <c r="S62" s="54"/>
      <c r="T62" s="54"/>
      <c r="U62" s="54"/>
      <c r="V62" s="54"/>
    </row>
    <row r="63" spans="1:22" ht="15.75" customHeight="1" x14ac:dyDescent="0.25">
      <c r="A63" s="1" t="str">
        <f t="shared" si="6"/>
        <v>3. Inadimplência da Carteira (em dias)Entre 30 e 60</v>
      </c>
      <c r="B63" s="37" t="s">
        <v>60</v>
      </c>
      <c r="C63" s="29">
        <f>COUNTIFS(Recebíveis!O:O,"Atraso",Recebíveis!S:S,'Relatório Analítico'!B63)</f>
        <v>0</v>
      </c>
      <c r="D63" s="75">
        <f>SUMIFS(Recebíveis!L:L,Recebíveis!O:O,"Atraso",Recebíveis!S:S,'Relatório Analítico'!B63)</f>
        <v>0</v>
      </c>
      <c r="E63" s="72" t="e">
        <f t="shared" si="7"/>
        <v>#DIV/0!</v>
      </c>
      <c r="F63" s="6"/>
      <c r="G63" s="39"/>
      <c r="H63" s="39"/>
      <c r="I63" s="39"/>
      <c r="J63" s="39"/>
      <c r="K63" s="39"/>
      <c r="L63" s="39"/>
      <c r="M63" s="39"/>
      <c r="N63" s="6"/>
      <c r="O63" s="6"/>
      <c r="P63" s="52"/>
      <c r="Q63" s="54"/>
      <c r="R63" s="54"/>
      <c r="S63" s="54"/>
      <c r="T63" s="54"/>
      <c r="U63" s="54"/>
      <c r="V63" s="54"/>
    </row>
    <row r="64" spans="1:22" ht="15.75" customHeight="1" x14ac:dyDescent="0.25">
      <c r="A64" s="1" t="str">
        <f t="shared" si="6"/>
        <v>3. Inadimplência da Carteira (em dias)Entre 60 e 90</v>
      </c>
      <c r="B64" s="35" t="s">
        <v>61</v>
      </c>
      <c r="C64" s="76">
        <f>COUNTIFS(Recebíveis!O:O,"Atraso",Recebíveis!S:S,'Relatório Analítico'!B64)</f>
        <v>0</v>
      </c>
      <c r="D64" s="77">
        <f>SUMIFS(Recebíveis!L:L,Recebíveis!O:O,"Atraso",Recebíveis!S:S,'Relatório Analítico'!B64)</f>
        <v>0</v>
      </c>
      <c r="E64" s="78" t="e">
        <f t="shared" si="7"/>
        <v>#DIV/0!</v>
      </c>
      <c r="F64" s="6"/>
      <c r="G64" s="39"/>
      <c r="H64" s="39"/>
      <c r="I64" s="39"/>
      <c r="J64" s="39"/>
      <c r="K64" s="39"/>
      <c r="L64" s="39"/>
      <c r="M64" s="39"/>
      <c r="N64" s="6"/>
      <c r="O64" s="6"/>
      <c r="P64" s="52"/>
      <c r="Q64" s="54"/>
      <c r="R64" s="54"/>
      <c r="S64" s="54"/>
      <c r="T64" s="54"/>
      <c r="U64" s="54"/>
      <c r="V64" s="54"/>
    </row>
    <row r="65" spans="1:22" ht="18.75" customHeight="1" x14ac:dyDescent="0.25">
      <c r="A65" s="1" t="str">
        <f t="shared" si="6"/>
        <v>3. Inadimplência da Carteira (em dias)Entre 90 e 120</v>
      </c>
      <c r="B65" s="37" t="s">
        <v>65</v>
      </c>
      <c r="C65" s="29">
        <f>COUNTIFS(Recebíveis!O:O,"Atraso",Recebíveis!S:S,'Relatório Analítico'!B65)</f>
        <v>0</v>
      </c>
      <c r="D65" s="75">
        <f>SUMIFS(Recebíveis!L:L,Recebíveis!O:O,"Atraso",Recebíveis!S:S,'Relatório Analítico'!B65)</f>
        <v>0</v>
      </c>
      <c r="E65" s="72" t="e">
        <f t="shared" si="7"/>
        <v>#DIV/0!</v>
      </c>
      <c r="F65" s="6"/>
      <c r="G65" s="39"/>
      <c r="H65" s="39"/>
      <c r="I65" s="39"/>
      <c r="J65" s="39"/>
      <c r="K65" s="39"/>
      <c r="L65" s="39"/>
      <c r="M65" s="39"/>
      <c r="N65" s="6"/>
      <c r="O65" s="6"/>
      <c r="P65" s="52"/>
      <c r="Q65" s="54"/>
      <c r="R65" s="54"/>
      <c r="S65" s="54"/>
      <c r="T65" s="54"/>
      <c r="U65" s="54"/>
      <c r="V65" s="54"/>
    </row>
    <row r="66" spans="1:22" ht="18.75" customHeight="1" x14ac:dyDescent="0.25">
      <c r="A66" s="1" t="str">
        <f t="shared" si="6"/>
        <v>3. Inadimplência da Carteira (em dias)Entre 120 e 150</v>
      </c>
      <c r="B66" s="35" t="s">
        <v>66</v>
      </c>
      <c r="C66" s="76">
        <f>COUNTIFS(Recebíveis!O:O,"Atraso",Recebíveis!S:S,'Relatório Analítico'!B66)</f>
        <v>0</v>
      </c>
      <c r="D66" s="77">
        <f>SUMIFS(Recebíveis!L:L,Recebíveis!O:O,"Atraso",Recebíveis!S:S,'Relatório Analítico'!B66)</f>
        <v>0</v>
      </c>
      <c r="E66" s="78" t="e">
        <f t="shared" si="7"/>
        <v>#DIV/0!</v>
      </c>
      <c r="F66" s="6"/>
      <c r="G66" s="39"/>
      <c r="H66" s="39"/>
      <c r="I66" s="39"/>
      <c r="J66" s="39"/>
      <c r="K66" s="39"/>
      <c r="L66" s="39"/>
      <c r="M66" s="39"/>
      <c r="N66" s="6"/>
      <c r="O66" s="6"/>
      <c r="P66" s="52"/>
      <c r="Q66" s="54"/>
      <c r="R66" s="54"/>
      <c r="S66" s="54"/>
      <c r="T66" s="54"/>
      <c r="U66" s="54"/>
      <c r="V66" s="54"/>
    </row>
    <row r="67" spans="1:22" ht="18.75" customHeight="1" x14ac:dyDescent="0.25">
      <c r="A67" s="1" t="str">
        <f t="shared" si="6"/>
        <v>3. Inadimplência da Carteira (em dias)Entre 150 e 180</v>
      </c>
      <c r="B67" s="37" t="s">
        <v>67</v>
      </c>
      <c r="C67" s="29">
        <f>COUNTIFS(Recebíveis!O:O,"Atraso",Recebíveis!S:S,'Relatório Analítico'!B67)</f>
        <v>0</v>
      </c>
      <c r="D67" s="75">
        <f>SUMIFS(Recebíveis!L:L,Recebíveis!O:O,"Atraso",Recebíveis!S:S,'Relatório Analítico'!B67)</f>
        <v>0</v>
      </c>
      <c r="E67" s="72" t="e">
        <f t="shared" si="7"/>
        <v>#DIV/0!</v>
      </c>
      <c r="F67" s="6"/>
      <c r="G67" s="39"/>
      <c r="H67" s="39"/>
      <c r="I67" s="39"/>
      <c r="J67" s="39"/>
      <c r="K67" s="39"/>
      <c r="L67" s="39"/>
      <c r="M67" s="39"/>
      <c r="N67" s="6"/>
      <c r="O67" s="6"/>
      <c r="P67" s="52"/>
      <c r="Q67" s="54"/>
      <c r="R67" s="54"/>
      <c r="S67" s="54"/>
      <c r="T67" s="54"/>
      <c r="U67" s="54"/>
      <c r="V67" s="54"/>
    </row>
    <row r="68" spans="1:22" ht="18.75" customHeight="1" x14ac:dyDescent="0.25">
      <c r="A68" s="1" t="str">
        <f t="shared" si="6"/>
        <v>3. Inadimplência da Carteira (em dias)Superior a 180</v>
      </c>
      <c r="B68" s="35" t="s">
        <v>68</v>
      </c>
      <c r="C68" s="76">
        <f>COUNTIFS(Recebíveis!O:O,"Atraso",Recebíveis!S:S,'Relatório Analítico'!B68)</f>
        <v>0</v>
      </c>
      <c r="D68" s="77">
        <f>SUMIFS(Recebíveis!L:L,Recebíveis!O:O,"Atraso",Recebíveis!S:S,'Relatório Analítico'!B68)</f>
        <v>0</v>
      </c>
      <c r="E68" s="78" t="e">
        <f t="shared" si="7"/>
        <v>#DIV/0!</v>
      </c>
      <c r="F68" s="115"/>
      <c r="G68" s="39"/>
      <c r="H68" s="39"/>
      <c r="I68" s="39"/>
      <c r="J68" s="39"/>
      <c r="K68" s="39"/>
      <c r="L68" s="39"/>
      <c r="M68" s="39"/>
      <c r="N68" s="6"/>
      <c r="O68" s="6"/>
      <c r="P68" s="52"/>
      <c r="Q68" s="54"/>
      <c r="R68" s="54"/>
      <c r="S68" s="54"/>
      <c r="T68" s="54"/>
      <c r="U68" s="54"/>
      <c r="V68" s="54"/>
    </row>
    <row r="69" spans="1:22" ht="18.75" customHeight="1" x14ac:dyDescent="0.25">
      <c r="A69" s="1"/>
      <c r="B69" s="38" t="s">
        <v>80</v>
      </c>
      <c r="C69" s="80">
        <f>SUM(C61:C68)</f>
        <v>1</v>
      </c>
      <c r="D69" s="145">
        <f>SUM(D61:D68)</f>
        <v>0</v>
      </c>
      <c r="E69" s="82" t="e">
        <f>SUM(E61:E68)</f>
        <v>#DIV/0!</v>
      </c>
      <c r="F69" s="51"/>
      <c r="G69" s="39"/>
      <c r="H69" s="39"/>
      <c r="I69" s="39"/>
      <c r="J69" s="39"/>
      <c r="K69" s="39"/>
      <c r="L69" s="39"/>
      <c r="M69" s="39"/>
      <c r="N69" s="6"/>
      <c r="O69" s="6"/>
      <c r="P69" s="52"/>
      <c r="Q69" s="54"/>
      <c r="R69" s="54"/>
      <c r="S69" s="54"/>
      <c r="T69" s="54"/>
      <c r="U69" s="54"/>
      <c r="V69" s="54"/>
    </row>
    <row r="70" spans="1:22" ht="15.75" customHeight="1" x14ac:dyDescent="0.25">
      <c r="A70" s="1"/>
      <c r="B70" s="101"/>
      <c r="C70" s="102"/>
      <c r="D70" s="116"/>
      <c r="E70" s="102"/>
      <c r="F70" s="51"/>
      <c r="G70" s="39"/>
      <c r="H70" s="39"/>
      <c r="I70" s="39"/>
      <c r="J70" s="39"/>
      <c r="K70" s="39"/>
      <c r="L70" s="39"/>
      <c r="M70" s="39"/>
      <c r="N70" s="6"/>
      <c r="O70" s="6"/>
      <c r="P70" s="52"/>
      <c r="Q70" s="54"/>
      <c r="R70" s="54"/>
      <c r="S70" s="54"/>
      <c r="T70" s="54"/>
      <c r="U70" s="54"/>
      <c r="V70" s="54"/>
    </row>
    <row r="71" spans="1:22" ht="15.75" customHeight="1" x14ac:dyDescent="0.25">
      <c r="A71" s="1"/>
      <c r="B71" s="6"/>
      <c r="C71" s="6"/>
      <c r="D71" s="51"/>
      <c r="E71" s="6"/>
      <c r="F71" s="6"/>
      <c r="G71" s="39"/>
      <c r="H71" s="39"/>
      <c r="I71" s="39"/>
      <c r="J71" s="39"/>
      <c r="K71" s="39"/>
      <c r="L71" s="39"/>
      <c r="M71" s="39"/>
      <c r="N71" s="6"/>
      <c r="O71" s="6"/>
      <c r="P71" s="52"/>
      <c r="Q71" s="54"/>
      <c r="R71" s="54"/>
      <c r="S71" s="54"/>
      <c r="T71" s="54"/>
      <c r="U71" s="54"/>
      <c r="V71" s="54"/>
    </row>
    <row r="72" spans="1:22" ht="15.75" customHeight="1" x14ac:dyDescent="0.25">
      <c r="A72" s="1"/>
      <c r="B72" s="14"/>
      <c r="C72" s="6"/>
      <c r="D72" s="51"/>
      <c r="E72" s="6"/>
      <c r="F72" s="51"/>
      <c r="G72" s="6"/>
      <c r="H72" s="6"/>
      <c r="I72" s="6"/>
      <c r="J72" s="6"/>
      <c r="K72" s="6"/>
      <c r="L72" s="51"/>
      <c r="M72" s="6"/>
      <c r="N72" s="6"/>
      <c r="O72" s="6"/>
      <c r="P72" s="52"/>
      <c r="Q72" s="54"/>
      <c r="R72" s="54"/>
      <c r="S72" s="54"/>
      <c r="T72" s="54"/>
      <c r="U72" s="54"/>
      <c r="V72" s="54"/>
    </row>
    <row r="73" spans="1:22" ht="15.75" customHeight="1" x14ac:dyDescent="0.25">
      <c r="A73" s="1"/>
      <c r="B73" s="14"/>
      <c r="C73" s="6"/>
      <c r="D73" s="51"/>
      <c r="E73" s="6"/>
      <c r="F73" s="51"/>
      <c r="G73" s="6"/>
      <c r="H73" s="6"/>
      <c r="I73" s="6"/>
      <c r="J73" s="6"/>
      <c r="K73" s="6"/>
      <c r="L73" s="51"/>
      <c r="M73" s="6"/>
      <c r="N73" s="6"/>
      <c r="O73" s="6"/>
      <c r="P73" s="52"/>
    </row>
    <row r="74" spans="1:22" ht="15.75" customHeight="1" x14ac:dyDescent="0.25">
      <c r="A74" s="1"/>
      <c r="B74" s="14"/>
      <c r="C74" s="6"/>
      <c r="D74" s="51"/>
      <c r="E74" s="6"/>
      <c r="F74" s="51"/>
      <c r="G74" s="6"/>
      <c r="H74" s="6"/>
      <c r="I74" s="6"/>
      <c r="J74" s="6"/>
      <c r="K74" s="6"/>
      <c r="L74" s="51"/>
      <c r="M74" s="6"/>
      <c r="N74" s="6"/>
      <c r="O74" s="6"/>
      <c r="P74" s="52"/>
    </row>
    <row r="75" spans="1:22" ht="15.75" customHeight="1" x14ac:dyDescent="0.25">
      <c r="A75" s="1"/>
      <c r="B75" s="14"/>
      <c r="C75" s="6"/>
      <c r="D75" s="51"/>
      <c r="E75" s="6"/>
      <c r="F75" s="51"/>
      <c r="G75" s="6"/>
      <c r="H75" s="6"/>
      <c r="I75" s="6"/>
      <c r="J75" s="6"/>
      <c r="K75" s="6"/>
      <c r="L75" s="51"/>
      <c r="M75" s="6"/>
      <c r="N75" s="6"/>
      <c r="O75" s="6"/>
      <c r="P75" s="52"/>
    </row>
    <row r="76" spans="1:22" ht="15.75" customHeight="1" x14ac:dyDescent="0.25">
      <c r="A76" s="1"/>
      <c r="B76" s="14"/>
      <c r="C76" s="6"/>
      <c r="D76" s="51"/>
      <c r="E76" s="6"/>
      <c r="F76" s="51"/>
      <c r="G76" s="6"/>
      <c r="H76" s="6"/>
      <c r="I76" s="6"/>
      <c r="J76" s="6"/>
      <c r="K76" s="6"/>
      <c r="L76" s="51"/>
      <c r="M76" s="6"/>
      <c r="N76" s="6"/>
      <c r="O76" s="6"/>
      <c r="P76" s="52"/>
    </row>
    <row r="77" spans="1:22" ht="15.75" customHeight="1" x14ac:dyDescent="0.25">
      <c r="A77" s="1"/>
      <c r="B77" s="14"/>
      <c r="C77" s="6"/>
      <c r="D77" s="51"/>
      <c r="E77" s="6"/>
      <c r="F77" s="51"/>
      <c r="G77" s="6"/>
      <c r="H77" s="6"/>
      <c r="I77" s="6"/>
      <c r="J77" s="6"/>
      <c r="K77" s="6"/>
      <c r="L77" s="51"/>
      <c r="M77" s="6"/>
      <c r="N77" s="6"/>
      <c r="O77" s="6"/>
      <c r="P77" s="52"/>
    </row>
    <row r="78" spans="1:22" ht="15.75" customHeight="1" x14ac:dyDescent="0.25">
      <c r="A78" s="1"/>
      <c r="B78" s="14"/>
      <c r="C78" s="6"/>
      <c r="D78" s="51"/>
      <c r="E78" s="6"/>
      <c r="F78" s="51"/>
      <c r="G78" s="6"/>
      <c r="H78" s="6"/>
      <c r="I78" s="6"/>
      <c r="J78" s="6"/>
      <c r="K78" s="6"/>
      <c r="L78" s="51"/>
      <c r="M78" s="6"/>
      <c r="N78" s="6"/>
      <c r="O78" s="6"/>
      <c r="P78" s="52"/>
    </row>
    <row r="79" spans="1:22" ht="15.75" customHeight="1" x14ac:dyDescent="0.25">
      <c r="A79" s="1"/>
      <c r="B79" s="14"/>
      <c r="C79" s="6"/>
      <c r="D79" s="51"/>
      <c r="E79" s="6"/>
      <c r="F79" s="51"/>
      <c r="G79" s="6"/>
      <c r="H79" s="6"/>
      <c r="I79" s="6"/>
      <c r="J79" s="6"/>
      <c r="K79" s="6"/>
      <c r="L79" s="51"/>
      <c r="M79" s="6"/>
      <c r="N79" s="6"/>
      <c r="O79" s="6"/>
      <c r="P79" s="52"/>
    </row>
    <row r="80" spans="1:22" ht="15.75" customHeight="1" x14ac:dyDescent="0.25">
      <c r="A80" s="1"/>
      <c r="B80" s="14"/>
      <c r="C80" s="6"/>
      <c r="D80" s="51"/>
      <c r="E80" s="6"/>
      <c r="F80" s="51"/>
      <c r="G80" s="6"/>
      <c r="H80" s="6"/>
      <c r="I80" s="6"/>
      <c r="J80" s="6"/>
      <c r="K80" s="6"/>
      <c r="L80" s="51"/>
      <c r="M80" s="6"/>
      <c r="N80" s="6"/>
      <c r="O80" s="6"/>
      <c r="P80" s="52"/>
    </row>
    <row r="81" spans="1:16" ht="15.75" customHeight="1" x14ac:dyDescent="0.25">
      <c r="A81" s="1"/>
      <c r="B81" s="14"/>
      <c r="C81" s="6"/>
      <c r="D81" s="51"/>
      <c r="E81" s="6"/>
      <c r="F81" s="51"/>
      <c r="G81" s="6"/>
      <c r="H81" s="6"/>
      <c r="I81" s="6"/>
      <c r="J81" s="6"/>
      <c r="K81" s="6"/>
      <c r="L81" s="51"/>
      <c r="M81" s="6"/>
      <c r="N81" s="6"/>
      <c r="O81" s="6"/>
      <c r="P81" s="52"/>
    </row>
    <row r="82" spans="1:16" ht="15.75" customHeight="1" x14ac:dyDescent="0.25">
      <c r="A82" s="1"/>
      <c r="B82" s="14"/>
      <c r="C82" s="6"/>
      <c r="D82" s="51"/>
      <c r="E82" s="6"/>
      <c r="F82" s="51"/>
      <c r="G82" s="6"/>
      <c r="H82" s="6"/>
      <c r="I82" s="6"/>
      <c r="J82" s="6"/>
      <c r="K82" s="6"/>
      <c r="L82" s="51"/>
      <c r="M82" s="6"/>
      <c r="N82" s="6"/>
      <c r="O82" s="6"/>
      <c r="P82" s="52"/>
    </row>
    <row r="83" spans="1:16" ht="15.75" customHeight="1" x14ac:dyDescent="0.25">
      <c r="A83" s="1"/>
      <c r="B83" s="14"/>
      <c r="C83" s="6"/>
      <c r="D83" s="51"/>
      <c r="E83" s="6"/>
      <c r="F83" s="51"/>
      <c r="G83" s="6"/>
      <c r="H83" s="6"/>
      <c r="I83" s="6"/>
      <c r="J83" s="6"/>
      <c r="K83" s="6"/>
      <c r="L83" s="51"/>
      <c r="M83" s="6"/>
      <c r="N83" s="6"/>
      <c r="O83" s="6"/>
      <c r="P83" s="52"/>
    </row>
    <row r="84" spans="1:16" ht="15.75" customHeight="1" x14ac:dyDescent="0.25">
      <c r="A84" s="1"/>
      <c r="B84" s="14"/>
      <c r="C84" s="6"/>
      <c r="D84" s="51"/>
      <c r="E84" s="6"/>
      <c r="F84" s="51"/>
      <c r="G84" s="6"/>
      <c r="H84" s="6"/>
      <c r="I84" s="6"/>
      <c r="J84" s="6"/>
      <c r="K84" s="6"/>
      <c r="L84" s="51"/>
      <c r="M84" s="6"/>
      <c r="N84" s="6"/>
      <c r="O84" s="6"/>
      <c r="P84" s="52"/>
    </row>
    <row r="85" spans="1:16" ht="15.75" customHeight="1" x14ac:dyDescent="0.25">
      <c r="A85" s="1"/>
      <c r="B85" s="14"/>
      <c r="C85" s="6"/>
      <c r="D85" s="51"/>
      <c r="E85" s="6"/>
      <c r="F85" s="51"/>
      <c r="G85" s="6"/>
      <c r="H85" s="6"/>
      <c r="I85" s="6"/>
      <c r="J85" s="6"/>
      <c r="K85" s="6"/>
      <c r="L85" s="51"/>
      <c r="M85" s="6"/>
      <c r="N85" s="6"/>
      <c r="O85" s="6"/>
      <c r="P85" s="52"/>
    </row>
    <row r="86" spans="1:16" ht="15.75" customHeight="1" x14ac:dyDescent="0.25">
      <c r="A86" s="1"/>
      <c r="B86" s="14"/>
      <c r="C86" s="6"/>
      <c r="D86" s="51"/>
      <c r="E86" s="6"/>
      <c r="F86" s="51"/>
      <c r="G86" s="6"/>
      <c r="H86" s="6"/>
      <c r="I86" s="6"/>
      <c r="J86" s="6"/>
      <c r="K86" s="6"/>
      <c r="L86" s="51"/>
      <c r="M86" s="6"/>
      <c r="N86" s="6"/>
      <c r="O86" s="6"/>
      <c r="P86" s="52"/>
    </row>
    <row r="87" spans="1:16" ht="15.75" customHeight="1" x14ac:dyDescent="0.25">
      <c r="A87" s="1"/>
      <c r="B87" s="14"/>
      <c r="C87" s="6"/>
      <c r="D87" s="51"/>
      <c r="E87" s="6"/>
      <c r="F87" s="51"/>
      <c r="G87" s="6"/>
      <c r="H87" s="6"/>
      <c r="I87" s="6"/>
      <c r="J87" s="6"/>
      <c r="K87" s="6"/>
      <c r="L87" s="51"/>
      <c r="M87" s="6"/>
      <c r="N87" s="6"/>
      <c r="O87" s="6"/>
      <c r="P87" s="52"/>
    </row>
    <row r="88" spans="1:16" ht="15.75" customHeight="1" x14ac:dyDescent="0.25">
      <c r="A88" s="1"/>
      <c r="B88" s="14"/>
      <c r="C88" s="6"/>
      <c r="D88" s="51"/>
      <c r="E88" s="6"/>
      <c r="F88" s="51"/>
      <c r="G88" s="6"/>
      <c r="H88" s="6"/>
      <c r="I88" s="6"/>
      <c r="J88" s="6"/>
      <c r="K88" s="6"/>
      <c r="L88" s="51"/>
      <c r="M88" s="6"/>
      <c r="N88" s="6"/>
      <c r="O88" s="6"/>
      <c r="P88" s="52"/>
    </row>
    <row r="89" spans="1:16" ht="15.75" customHeight="1" x14ac:dyDescent="0.25">
      <c r="A89" s="1"/>
      <c r="B89" s="14"/>
      <c r="C89" s="6"/>
      <c r="D89" s="51"/>
      <c r="E89" s="6"/>
      <c r="F89" s="51"/>
      <c r="G89" s="6"/>
      <c r="H89" s="6"/>
      <c r="I89" s="6"/>
      <c r="J89" s="6"/>
      <c r="K89" s="6"/>
      <c r="L89" s="51"/>
      <c r="M89" s="6"/>
      <c r="N89" s="6"/>
      <c r="O89" s="6"/>
      <c r="P89" s="52"/>
    </row>
    <row r="90" spans="1:16" ht="15.75" customHeight="1" x14ac:dyDescent="0.25">
      <c r="A90" s="1"/>
      <c r="B90" s="14"/>
      <c r="C90" s="6"/>
      <c r="D90" s="51"/>
      <c r="E90" s="6"/>
      <c r="F90" s="51"/>
      <c r="G90" s="6"/>
      <c r="H90" s="6"/>
      <c r="I90" s="6"/>
      <c r="J90" s="6"/>
      <c r="K90" s="6"/>
      <c r="L90" s="51"/>
      <c r="M90" s="6"/>
      <c r="N90" s="6"/>
      <c r="O90" s="6"/>
      <c r="P90" s="52"/>
    </row>
    <row r="91" spans="1:16" ht="15.75" customHeight="1" x14ac:dyDescent="0.25">
      <c r="A91" s="1"/>
      <c r="B91" s="14"/>
      <c r="C91" s="6"/>
      <c r="D91" s="51"/>
      <c r="E91" s="6"/>
      <c r="F91" s="51"/>
      <c r="G91" s="6"/>
      <c r="H91" s="6"/>
      <c r="I91" s="6"/>
      <c r="J91" s="6"/>
      <c r="K91" s="6"/>
      <c r="L91" s="51"/>
      <c r="M91" s="6"/>
      <c r="N91" s="6"/>
      <c r="O91" s="6"/>
      <c r="P91" s="52"/>
    </row>
    <row r="92" spans="1:16" ht="15.75" customHeight="1" x14ac:dyDescent="0.25">
      <c r="A92" s="1"/>
      <c r="B92" s="14"/>
      <c r="C92" s="6"/>
      <c r="D92" s="51"/>
      <c r="E92" s="6"/>
      <c r="F92" s="51"/>
      <c r="G92" s="6"/>
      <c r="H92" s="6"/>
      <c r="I92" s="6"/>
      <c r="J92" s="6"/>
      <c r="K92" s="6"/>
      <c r="L92" s="51"/>
      <c r="M92" s="6"/>
      <c r="N92" s="6"/>
      <c r="O92" s="6"/>
      <c r="P92" s="52"/>
    </row>
    <row r="93" spans="1:16" ht="15.75" customHeight="1" x14ac:dyDescent="0.25">
      <c r="A93" s="1"/>
      <c r="B93" s="14"/>
      <c r="C93" s="6"/>
      <c r="D93" s="51"/>
      <c r="E93" s="6"/>
      <c r="F93" s="51"/>
      <c r="G93" s="6"/>
      <c r="H93" s="6"/>
      <c r="I93" s="6"/>
      <c r="J93" s="6"/>
      <c r="K93" s="6"/>
      <c r="L93" s="51"/>
      <c r="M93" s="6"/>
      <c r="N93" s="6"/>
      <c r="O93" s="6"/>
      <c r="P93" s="52"/>
    </row>
    <row r="94" spans="1:16" ht="15.75" customHeight="1" x14ac:dyDescent="0.25">
      <c r="A94" s="1"/>
      <c r="B94" s="14"/>
      <c r="C94" s="6"/>
      <c r="D94" s="51"/>
      <c r="E94" s="6"/>
      <c r="F94" s="51"/>
      <c r="G94" s="6"/>
      <c r="H94" s="6"/>
      <c r="I94" s="6"/>
      <c r="J94" s="6"/>
      <c r="K94" s="6"/>
      <c r="L94" s="51"/>
      <c r="M94" s="6"/>
      <c r="N94" s="6"/>
      <c r="O94" s="6"/>
      <c r="P94" s="52"/>
    </row>
    <row r="95" spans="1:16" ht="15.75" customHeight="1" x14ac:dyDescent="0.25">
      <c r="A95" s="1"/>
      <c r="B95" s="14"/>
      <c r="C95" s="6"/>
      <c r="D95" s="51"/>
      <c r="E95" s="6"/>
      <c r="F95" s="51"/>
      <c r="G95" s="6"/>
      <c r="H95" s="6"/>
      <c r="I95" s="6"/>
      <c r="J95" s="6"/>
      <c r="K95" s="6"/>
      <c r="L95" s="51"/>
      <c r="M95" s="6"/>
      <c r="N95" s="6"/>
      <c r="O95" s="6"/>
      <c r="P95" s="52"/>
    </row>
    <row r="96" spans="1:16" ht="15.75" customHeight="1" x14ac:dyDescent="0.25">
      <c r="A96" s="1"/>
      <c r="B96" s="14"/>
      <c r="C96" s="6"/>
      <c r="D96" s="51"/>
      <c r="E96" s="6"/>
      <c r="F96" s="51"/>
      <c r="G96" s="6"/>
      <c r="H96" s="6"/>
      <c r="I96" s="6"/>
      <c r="J96" s="6"/>
      <c r="K96" s="6"/>
      <c r="L96" s="51"/>
      <c r="M96" s="6"/>
      <c r="N96" s="6"/>
      <c r="O96" s="6"/>
      <c r="P96" s="52"/>
    </row>
    <row r="97" spans="1:16" ht="15.75" customHeight="1" x14ac:dyDescent="0.25">
      <c r="A97" s="1"/>
      <c r="B97" s="14"/>
      <c r="C97" s="6"/>
      <c r="D97" s="51"/>
      <c r="E97" s="6"/>
      <c r="F97" s="51"/>
      <c r="G97" s="6"/>
      <c r="H97" s="6"/>
      <c r="I97" s="6"/>
      <c r="J97" s="6"/>
      <c r="K97" s="6"/>
      <c r="L97" s="51"/>
      <c r="M97" s="6"/>
      <c r="N97" s="6"/>
      <c r="O97" s="6"/>
      <c r="P97" s="52"/>
    </row>
    <row r="98" spans="1:16" ht="15.75" customHeight="1" x14ac:dyDescent="0.25">
      <c r="A98" s="1"/>
      <c r="B98" s="14"/>
      <c r="C98" s="6"/>
      <c r="D98" s="51"/>
      <c r="E98" s="6"/>
      <c r="F98" s="51"/>
      <c r="G98" s="6"/>
      <c r="H98" s="6"/>
      <c r="I98" s="6"/>
      <c r="J98" s="6"/>
      <c r="K98" s="6"/>
      <c r="L98" s="51"/>
      <c r="M98" s="6"/>
      <c r="N98" s="6"/>
      <c r="O98" s="6"/>
      <c r="P98" s="52"/>
    </row>
    <row r="99" spans="1:16" ht="15.75" customHeight="1" x14ac:dyDescent="0.25">
      <c r="A99" s="1"/>
      <c r="B99" s="14"/>
      <c r="C99" s="6"/>
      <c r="D99" s="51"/>
      <c r="E99" s="6"/>
      <c r="F99" s="51"/>
      <c r="G99" s="6"/>
      <c r="H99" s="6"/>
      <c r="I99" s="6"/>
      <c r="J99" s="6"/>
      <c r="K99" s="6"/>
      <c r="L99" s="51"/>
      <c r="M99" s="6"/>
      <c r="N99" s="6"/>
      <c r="O99" s="6"/>
      <c r="P99" s="52"/>
    </row>
    <row r="100" spans="1:16" ht="15.75" customHeight="1" x14ac:dyDescent="0.25">
      <c r="A100" s="1"/>
      <c r="B100" s="14"/>
      <c r="C100" s="6"/>
      <c r="D100" s="51"/>
      <c r="E100" s="6"/>
      <c r="F100" s="51"/>
      <c r="G100" s="6"/>
      <c r="H100" s="6"/>
      <c r="I100" s="6"/>
      <c r="J100" s="6"/>
      <c r="K100" s="6"/>
      <c r="L100" s="51"/>
      <c r="M100" s="6"/>
      <c r="N100" s="6"/>
      <c r="O100" s="6"/>
      <c r="P100" s="52"/>
    </row>
    <row r="101" spans="1:16" ht="15.75" customHeight="1" x14ac:dyDescent="0.25">
      <c r="A101" s="1"/>
      <c r="B101" s="14"/>
      <c r="C101" s="6"/>
      <c r="D101" s="51"/>
      <c r="E101" s="6"/>
      <c r="F101" s="51"/>
      <c r="G101" s="6"/>
      <c r="H101" s="6"/>
      <c r="I101" s="6"/>
      <c r="J101" s="6"/>
      <c r="K101" s="6"/>
      <c r="L101" s="51"/>
      <c r="M101" s="6"/>
      <c r="N101" s="6"/>
      <c r="O101" s="6"/>
      <c r="P101" s="52"/>
    </row>
    <row r="102" spans="1:16" ht="15.75" customHeight="1" x14ac:dyDescent="0.25">
      <c r="A102" s="1"/>
      <c r="B102" s="14"/>
      <c r="C102" s="6"/>
      <c r="D102" s="51"/>
      <c r="E102" s="6"/>
      <c r="F102" s="51"/>
      <c r="G102" s="6"/>
      <c r="H102" s="6"/>
      <c r="I102" s="6"/>
      <c r="J102" s="6"/>
      <c r="K102" s="6"/>
      <c r="L102" s="51"/>
      <c r="M102" s="6"/>
      <c r="N102" s="6"/>
      <c r="O102" s="6"/>
      <c r="P102" s="52"/>
    </row>
    <row r="103" spans="1:16" ht="15.75" customHeight="1" x14ac:dyDescent="0.25">
      <c r="A103" s="1"/>
      <c r="B103" s="14"/>
      <c r="C103" s="6"/>
      <c r="D103" s="51"/>
      <c r="E103" s="6"/>
      <c r="F103" s="51"/>
      <c r="G103" s="6"/>
      <c r="H103" s="6"/>
      <c r="I103" s="6"/>
      <c r="J103" s="6"/>
      <c r="K103" s="6"/>
      <c r="L103" s="51"/>
      <c r="M103" s="6"/>
      <c r="N103" s="6"/>
      <c r="O103" s="6"/>
      <c r="P103" s="52"/>
    </row>
    <row r="104" spans="1:16" ht="15.75" customHeight="1" x14ac:dyDescent="0.25">
      <c r="A104" s="1"/>
      <c r="B104" s="14"/>
      <c r="C104" s="6"/>
      <c r="D104" s="51"/>
      <c r="E104" s="6"/>
      <c r="F104" s="51"/>
      <c r="G104" s="6"/>
      <c r="H104" s="6"/>
      <c r="I104" s="6"/>
      <c r="J104" s="6"/>
      <c r="K104" s="6"/>
      <c r="L104" s="51"/>
      <c r="M104" s="6"/>
      <c r="N104" s="6"/>
      <c r="O104" s="6"/>
      <c r="P104" s="52"/>
    </row>
    <row r="105" spans="1:16" ht="15.75" customHeight="1" x14ac:dyDescent="0.25">
      <c r="A105" s="1"/>
      <c r="B105" s="14"/>
      <c r="C105" s="6"/>
      <c r="D105" s="51"/>
      <c r="E105" s="6"/>
      <c r="F105" s="51"/>
      <c r="G105" s="6"/>
      <c r="H105" s="6"/>
      <c r="I105" s="6"/>
      <c r="J105" s="6"/>
      <c r="K105" s="6"/>
      <c r="L105" s="51"/>
      <c r="M105" s="6"/>
      <c r="N105" s="6"/>
      <c r="O105" s="6"/>
      <c r="P105" s="52"/>
    </row>
    <row r="106" spans="1:16" ht="15.75" customHeight="1" x14ac:dyDescent="0.25">
      <c r="A106" s="1"/>
      <c r="B106" s="14"/>
      <c r="C106" s="6"/>
      <c r="D106" s="51"/>
      <c r="E106" s="6"/>
      <c r="F106" s="51"/>
      <c r="G106" s="6"/>
      <c r="H106" s="6"/>
      <c r="I106" s="6"/>
      <c r="J106" s="6"/>
      <c r="K106" s="6"/>
      <c r="L106" s="51"/>
      <c r="M106" s="6"/>
      <c r="N106" s="6"/>
      <c r="O106" s="6"/>
      <c r="P106" s="52"/>
    </row>
    <row r="107" spans="1:16" ht="15.75" customHeight="1" x14ac:dyDescent="0.25">
      <c r="A107" s="1"/>
      <c r="B107" s="14"/>
      <c r="C107" s="6"/>
      <c r="D107" s="51"/>
      <c r="E107" s="6"/>
      <c r="F107" s="51"/>
      <c r="G107" s="6"/>
      <c r="H107" s="6"/>
      <c r="I107" s="6"/>
      <c r="J107" s="6"/>
      <c r="K107" s="6"/>
      <c r="L107" s="51"/>
      <c r="M107" s="6"/>
      <c r="N107" s="6"/>
      <c r="O107" s="6"/>
      <c r="P107" s="52"/>
    </row>
    <row r="108" spans="1:16" ht="15.75" customHeight="1" x14ac:dyDescent="0.25">
      <c r="A108" s="1"/>
      <c r="B108" s="14"/>
      <c r="C108" s="6"/>
      <c r="D108" s="51"/>
      <c r="E108" s="6"/>
      <c r="F108" s="51"/>
      <c r="G108" s="6"/>
      <c r="H108" s="6"/>
      <c r="I108" s="6"/>
      <c r="J108" s="6"/>
      <c r="K108" s="6"/>
      <c r="L108" s="51"/>
      <c r="M108" s="6"/>
      <c r="N108" s="6"/>
      <c r="O108" s="6"/>
      <c r="P108" s="52"/>
    </row>
    <row r="109" spans="1:16" ht="15.75" customHeight="1" x14ac:dyDescent="0.25">
      <c r="A109" s="1"/>
      <c r="B109" s="14"/>
      <c r="C109" s="6"/>
      <c r="D109" s="51"/>
      <c r="E109" s="6"/>
      <c r="F109" s="51"/>
      <c r="G109" s="6"/>
      <c r="H109" s="6"/>
      <c r="I109" s="6"/>
      <c r="J109" s="6"/>
      <c r="K109" s="6"/>
      <c r="L109" s="51"/>
      <c r="M109" s="6"/>
      <c r="N109" s="6"/>
      <c r="O109" s="6"/>
      <c r="P109" s="52"/>
    </row>
    <row r="110" spans="1:16" ht="15.75" customHeight="1" x14ac:dyDescent="0.25">
      <c r="A110" s="1"/>
      <c r="B110" s="14"/>
      <c r="C110" s="6"/>
      <c r="D110" s="51"/>
      <c r="E110" s="6"/>
      <c r="F110" s="51"/>
      <c r="G110" s="6"/>
      <c r="H110" s="6"/>
      <c r="I110" s="6"/>
      <c r="J110" s="6"/>
      <c r="K110" s="6"/>
      <c r="L110" s="51"/>
      <c r="M110" s="6"/>
      <c r="N110" s="6"/>
      <c r="O110" s="6"/>
      <c r="P110" s="52"/>
    </row>
    <row r="111" spans="1:16" ht="15.75" customHeight="1" x14ac:dyDescent="0.25">
      <c r="A111" s="1"/>
      <c r="B111" s="14"/>
      <c r="C111" s="6"/>
      <c r="D111" s="51"/>
      <c r="E111" s="6"/>
      <c r="F111" s="51"/>
      <c r="G111" s="6"/>
      <c r="H111" s="6"/>
      <c r="I111" s="6"/>
      <c r="J111" s="6"/>
      <c r="K111" s="6"/>
      <c r="L111" s="51"/>
      <c r="M111" s="6"/>
      <c r="N111" s="6"/>
      <c r="O111" s="6"/>
      <c r="P111" s="52"/>
    </row>
    <row r="112" spans="1:16" ht="15.75" customHeight="1" x14ac:dyDescent="0.25">
      <c r="A112" s="1"/>
      <c r="B112" s="14"/>
      <c r="C112" s="6"/>
      <c r="D112" s="51"/>
      <c r="E112" s="6"/>
      <c r="F112" s="51"/>
      <c r="G112" s="6"/>
      <c r="H112" s="6"/>
      <c r="I112" s="6"/>
      <c r="J112" s="6"/>
      <c r="K112" s="6"/>
      <c r="L112" s="51"/>
      <c r="M112" s="6"/>
      <c r="N112" s="6"/>
      <c r="O112" s="6"/>
      <c r="P112" s="52"/>
    </row>
    <row r="113" spans="1:16" ht="15.75" customHeight="1" x14ac:dyDescent="0.25">
      <c r="A113" s="1"/>
      <c r="B113" s="14"/>
      <c r="C113" s="6"/>
      <c r="D113" s="51"/>
      <c r="E113" s="6"/>
      <c r="F113" s="51"/>
      <c r="G113" s="6"/>
      <c r="H113" s="6"/>
      <c r="I113" s="6"/>
      <c r="J113" s="6"/>
      <c r="K113" s="6"/>
      <c r="L113" s="51"/>
      <c r="M113" s="6"/>
      <c r="N113" s="6"/>
      <c r="O113" s="6"/>
      <c r="P113" s="52"/>
    </row>
    <row r="114" spans="1:16" ht="15.75" customHeight="1" x14ac:dyDescent="0.25">
      <c r="A114" s="1"/>
      <c r="B114" s="14"/>
      <c r="C114" s="6"/>
      <c r="D114" s="51"/>
      <c r="E114" s="6"/>
      <c r="F114" s="51"/>
      <c r="G114" s="6"/>
      <c r="H114" s="6"/>
      <c r="I114" s="6"/>
      <c r="J114" s="6"/>
      <c r="K114" s="6"/>
      <c r="L114" s="51"/>
      <c r="M114" s="6"/>
      <c r="N114" s="6"/>
      <c r="O114" s="6"/>
      <c r="P114" s="52"/>
    </row>
    <row r="115" spans="1:16" ht="15.75" customHeight="1" x14ac:dyDescent="0.25">
      <c r="A115" s="1"/>
      <c r="B115" s="14"/>
      <c r="C115" s="6"/>
      <c r="D115" s="51"/>
      <c r="E115" s="6"/>
      <c r="F115" s="51"/>
      <c r="G115" s="6"/>
      <c r="H115" s="6"/>
      <c r="I115" s="6"/>
      <c r="J115" s="6"/>
      <c r="K115" s="6"/>
      <c r="L115" s="51"/>
      <c r="M115" s="6"/>
      <c r="N115" s="6"/>
      <c r="O115" s="6"/>
      <c r="P115" s="52"/>
    </row>
    <row r="116" spans="1:16" ht="15.75" customHeight="1" x14ac:dyDescent="0.25">
      <c r="A116" s="1"/>
      <c r="B116" s="14"/>
      <c r="C116" s="6"/>
      <c r="D116" s="51"/>
      <c r="E116" s="6"/>
      <c r="F116" s="51"/>
      <c r="G116" s="6"/>
      <c r="H116" s="6"/>
      <c r="I116" s="6"/>
      <c r="J116" s="6"/>
      <c r="K116" s="6"/>
      <c r="L116" s="51"/>
      <c r="M116" s="6"/>
      <c r="N116" s="6"/>
      <c r="O116" s="6"/>
      <c r="P116" s="52"/>
    </row>
    <row r="117" spans="1:16" ht="15.75" customHeight="1" x14ac:dyDescent="0.25">
      <c r="A117" s="1"/>
      <c r="B117" s="14"/>
      <c r="C117" s="6"/>
      <c r="D117" s="51"/>
      <c r="E117" s="6"/>
      <c r="F117" s="51"/>
      <c r="G117" s="6"/>
      <c r="H117" s="6"/>
      <c r="I117" s="6"/>
      <c r="J117" s="6"/>
      <c r="K117" s="6"/>
      <c r="L117" s="51"/>
      <c r="M117" s="6"/>
      <c r="N117" s="6"/>
      <c r="O117" s="6"/>
      <c r="P117" s="52"/>
    </row>
    <row r="118" spans="1:16" ht="15.75" customHeight="1" x14ac:dyDescent="0.25">
      <c r="A118" s="1"/>
      <c r="B118" s="14"/>
      <c r="C118" s="6"/>
      <c r="D118" s="51"/>
      <c r="E118" s="6"/>
      <c r="F118" s="51"/>
      <c r="G118" s="6"/>
      <c r="H118" s="6"/>
      <c r="I118" s="6"/>
      <c r="J118" s="6"/>
      <c r="K118" s="6"/>
      <c r="L118" s="51"/>
      <c r="M118" s="6"/>
      <c r="N118" s="6"/>
      <c r="O118" s="6"/>
      <c r="P118" s="52"/>
    </row>
    <row r="119" spans="1:16" ht="15.75" customHeight="1" x14ac:dyDescent="0.25">
      <c r="A119" s="1"/>
      <c r="B119" s="14"/>
      <c r="C119" s="6"/>
      <c r="D119" s="51"/>
      <c r="E119" s="6"/>
      <c r="F119" s="51"/>
      <c r="G119" s="6"/>
      <c r="H119" s="6"/>
      <c r="I119" s="6"/>
      <c r="J119" s="6"/>
      <c r="K119" s="6"/>
      <c r="L119" s="51"/>
      <c r="M119" s="6"/>
      <c r="N119" s="6"/>
      <c r="O119" s="6"/>
      <c r="P119" s="52"/>
    </row>
    <row r="120" spans="1:16" ht="15.75" customHeight="1" x14ac:dyDescent="0.25">
      <c r="A120" s="1"/>
      <c r="B120" s="14"/>
      <c r="C120" s="6"/>
      <c r="D120" s="51"/>
      <c r="E120" s="6"/>
      <c r="F120" s="51"/>
      <c r="G120" s="6"/>
      <c r="H120" s="6"/>
      <c r="I120" s="6"/>
      <c r="J120" s="6"/>
      <c r="K120" s="6"/>
      <c r="L120" s="51"/>
      <c r="M120" s="6"/>
      <c r="N120" s="6"/>
      <c r="O120" s="6"/>
      <c r="P120" s="52"/>
    </row>
    <row r="121" spans="1:16" ht="15.75" customHeight="1" x14ac:dyDescent="0.25">
      <c r="A121" s="1"/>
      <c r="B121" s="14"/>
      <c r="C121" s="6"/>
      <c r="D121" s="51"/>
      <c r="E121" s="6"/>
      <c r="F121" s="51"/>
      <c r="G121" s="6"/>
      <c r="H121" s="6"/>
      <c r="I121" s="6"/>
      <c r="J121" s="6"/>
      <c r="K121" s="6"/>
      <c r="L121" s="51"/>
      <c r="M121" s="6"/>
      <c r="N121" s="6"/>
      <c r="O121" s="6"/>
      <c r="P121" s="52"/>
    </row>
    <row r="122" spans="1:16" ht="15.75" customHeight="1" x14ac:dyDescent="0.25">
      <c r="A122" s="1"/>
      <c r="B122" s="14"/>
      <c r="C122" s="6"/>
      <c r="D122" s="51"/>
      <c r="E122" s="6"/>
      <c r="F122" s="51"/>
      <c r="G122" s="6"/>
      <c r="H122" s="6"/>
      <c r="I122" s="6"/>
      <c r="J122" s="6"/>
      <c r="K122" s="6"/>
      <c r="L122" s="51"/>
      <c r="M122" s="6"/>
      <c r="N122" s="6"/>
      <c r="O122" s="6"/>
      <c r="P122" s="52"/>
    </row>
    <row r="123" spans="1:16" ht="15.75" customHeight="1" x14ac:dyDescent="0.25">
      <c r="A123" s="1"/>
      <c r="B123" s="14"/>
      <c r="C123" s="6"/>
      <c r="D123" s="51"/>
      <c r="E123" s="6"/>
      <c r="F123" s="51"/>
      <c r="G123" s="6"/>
      <c r="H123" s="6"/>
      <c r="I123" s="6"/>
      <c r="J123" s="6"/>
      <c r="K123" s="6"/>
      <c r="L123" s="51"/>
      <c r="M123" s="6"/>
      <c r="N123" s="6"/>
      <c r="O123" s="6"/>
      <c r="P123" s="52"/>
    </row>
    <row r="124" spans="1:16" ht="15.75" customHeight="1" x14ac:dyDescent="0.25">
      <c r="A124" s="1"/>
      <c r="B124" s="14"/>
      <c r="C124" s="6"/>
      <c r="D124" s="51"/>
      <c r="E124" s="6"/>
      <c r="F124" s="51"/>
      <c r="G124" s="6"/>
      <c r="H124" s="6"/>
      <c r="I124" s="6"/>
      <c r="J124" s="6"/>
      <c r="K124" s="6"/>
      <c r="L124" s="51"/>
      <c r="M124" s="6"/>
      <c r="N124" s="6"/>
      <c r="O124" s="6"/>
      <c r="P124" s="52"/>
    </row>
    <row r="125" spans="1:16" ht="15.75" customHeight="1" x14ac:dyDescent="0.25">
      <c r="A125" s="1"/>
      <c r="B125" s="14"/>
      <c r="C125" s="6"/>
      <c r="D125" s="51"/>
      <c r="E125" s="6"/>
      <c r="F125" s="51"/>
      <c r="G125" s="6"/>
      <c r="H125" s="6"/>
      <c r="I125" s="6"/>
      <c r="J125" s="6"/>
      <c r="K125" s="6"/>
      <c r="L125" s="51"/>
      <c r="M125" s="6"/>
      <c r="N125" s="6"/>
      <c r="O125" s="6"/>
      <c r="P125" s="52"/>
    </row>
    <row r="126" spans="1:16" ht="15.75" customHeight="1" x14ac:dyDescent="0.25">
      <c r="A126" s="1"/>
      <c r="B126" s="14"/>
      <c r="C126" s="6"/>
      <c r="D126" s="51"/>
      <c r="E126" s="6"/>
      <c r="F126" s="51"/>
      <c r="G126" s="6"/>
      <c r="H126" s="6"/>
      <c r="I126" s="6"/>
      <c r="J126" s="6"/>
      <c r="K126" s="6"/>
      <c r="L126" s="51"/>
      <c r="M126" s="6"/>
      <c r="N126" s="6"/>
      <c r="O126" s="6"/>
      <c r="P126" s="52"/>
    </row>
    <row r="127" spans="1:16" ht="15.75" customHeight="1" x14ac:dyDescent="0.25">
      <c r="A127" s="1"/>
      <c r="B127" s="14"/>
      <c r="C127" s="6"/>
      <c r="D127" s="51"/>
      <c r="E127" s="6"/>
      <c r="F127" s="51"/>
      <c r="G127" s="6"/>
      <c r="H127" s="6"/>
      <c r="I127" s="6"/>
      <c r="J127" s="6"/>
      <c r="K127" s="6"/>
      <c r="L127" s="51"/>
      <c r="M127" s="6"/>
      <c r="N127" s="6"/>
      <c r="O127" s="6"/>
      <c r="P127" s="52"/>
    </row>
    <row r="128" spans="1:16" ht="15.75" customHeight="1" x14ac:dyDescent="0.25">
      <c r="A128" s="1"/>
      <c r="B128" s="14"/>
      <c r="C128" s="6"/>
      <c r="D128" s="51"/>
      <c r="E128" s="6"/>
      <c r="F128" s="51"/>
      <c r="G128" s="6"/>
      <c r="H128" s="6"/>
      <c r="I128" s="6"/>
      <c r="J128" s="6"/>
      <c r="K128" s="6"/>
      <c r="L128" s="51"/>
      <c r="M128" s="6"/>
      <c r="N128" s="6"/>
      <c r="O128" s="6"/>
      <c r="P128" s="52"/>
    </row>
    <row r="129" spans="1:16" ht="15.75" customHeight="1" x14ac:dyDescent="0.25">
      <c r="A129" s="1"/>
      <c r="B129" s="14"/>
      <c r="C129" s="6"/>
      <c r="D129" s="51"/>
      <c r="E129" s="6"/>
      <c r="F129" s="51"/>
      <c r="G129" s="6"/>
      <c r="H129" s="6"/>
      <c r="I129" s="6"/>
      <c r="J129" s="6"/>
      <c r="K129" s="6"/>
      <c r="L129" s="51"/>
      <c r="M129" s="6"/>
      <c r="N129" s="6"/>
      <c r="O129" s="6"/>
      <c r="P129" s="52"/>
    </row>
    <row r="130" spans="1:16" ht="15.75" customHeight="1" x14ac:dyDescent="0.25">
      <c r="A130" s="1"/>
      <c r="B130" s="14"/>
      <c r="C130" s="6"/>
      <c r="D130" s="51"/>
      <c r="E130" s="6"/>
      <c r="F130" s="51"/>
      <c r="G130" s="6"/>
      <c r="H130" s="6"/>
      <c r="I130" s="6"/>
      <c r="J130" s="6"/>
      <c r="K130" s="6"/>
      <c r="L130" s="51"/>
      <c r="M130" s="6"/>
      <c r="N130" s="6"/>
      <c r="O130" s="6"/>
      <c r="P130" s="52"/>
    </row>
    <row r="131" spans="1:16" ht="15.75" customHeight="1" x14ac:dyDescent="0.25">
      <c r="A131" s="1"/>
      <c r="B131" s="14"/>
      <c r="C131" s="6"/>
      <c r="D131" s="51"/>
      <c r="E131" s="6"/>
      <c r="F131" s="51"/>
      <c r="G131" s="6"/>
      <c r="H131" s="6"/>
      <c r="I131" s="6"/>
      <c r="J131" s="6"/>
      <c r="K131" s="6"/>
      <c r="L131" s="51"/>
      <c r="M131" s="6"/>
      <c r="N131" s="6"/>
      <c r="O131" s="6"/>
      <c r="P131" s="52"/>
    </row>
    <row r="132" spans="1:16" ht="15.75" customHeight="1" x14ac:dyDescent="0.25">
      <c r="A132" s="1"/>
      <c r="B132" s="14"/>
      <c r="C132" s="6"/>
      <c r="D132" s="51"/>
      <c r="E132" s="6"/>
      <c r="F132" s="51"/>
      <c r="G132" s="6"/>
      <c r="H132" s="6"/>
      <c r="I132" s="6"/>
      <c r="J132" s="6"/>
      <c r="K132" s="6"/>
      <c r="L132" s="51"/>
      <c r="M132" s="6"/>
      <c r="N132" s="6"/>
      <c r="O132" s="6"/>
      <c r="P132" s="52"/>
    </row>
    <row r="133" spans="1:16" ht="15.75" customHeight="1" x14ac:dyDescent="0.25">
      <c r="A133" s="1"/>
      <c r="B133" s="14"/>
      <c r="C133" s="6"/>
      <c r="D133" s="51"/>
      <c r="E133" s="6"/>
      <c r="F133" s="51"/>
      <c r="G133" s="6"/>
      <c r="H133" s="6"/>
      <c r="I133" s="6"/>
      <c r="J133" s="6"/>
      <c r="K133" s="6"/>
      <c r="L133" s="51"/>
      <c r="M133" s="6"/>
      <c r="N133" s="6"/>
      <c r="O133" s="6"/>
      <c r="P133" s="52"/>
    </row>
    <row r="134" spans="1:16" ht="15.75" customHeight="1" x14ac:dyDescent="0.25">
      <c r="A134" s="1"/>
      <c r="B134" s="14"/>
      <c r="C134" s="6"/>
      <c r="D134" s="51"/>
      <c r="E134" s="6"/>
      <c r="F134" s="51"/>
      <c r="G134" s="6"/>
      <c r="H134" s="6"/>
      <c r="I134" s="6"/>
      <c r="J134" s="6"/>
      <c r="K134" s="6"/>
      <c r="L134" s="51"/>
      <c r="M134" s="6"/>
      <c r="N134" s="6"/>
      <c r="O134" s="6"/>
      <c r="P134" s="52"/>
    </row>
    <row r="135" spans="1:16" ht="15.75" customHeight="1" x14ac:dyDescent="0.25">
      <c r="A135" s="1"/>
      <c r="B135" s="14"/>
      <c r="C135" s="6"/>
      <c r="D135" s="51"/>
      <c r="E135" s="6"/>
      <c r="F135" s="51"/>
      <c r="G135" s="6"/>
      <c r="H135" s="6"/>
      <c r="I135" s="6"/>
      <c r="J135" s="6"/>
      <c r="K135" s="6"/>
      <c r="L135" s="51"/>
      <c r="M135" s="6"/>
      <c r="N135" s="6"/>
      <c r="O135" s="6"/>
      <c r="P135" s="52"/>
    </row>
    <row r="136" spans="1:16" ht="15.75" customHeight="1" x14ac:dyDescent="0.25">
      <c r="A136" s="1"/>
      <c r="B136" s="14"/>
      <c r="C136" s="6"/>
      <c r="D136" s="51"/>
      <c r="E136" s="6"/>
      <c r="F136" s="51"/>
      <c r="G136" s="6"/>
      <c r="H136" s="6"/>
      <c r="I136" s="6"/>
      <c r="J136" s="6"/>
      <c r="K136" s="6"/>
      <c r="L136" s="51"/>
      <c r="M136" s="6"/>
      <c r="N136" s="6"/>
      <c r="O136" s="6"/>
      <c r="P136" s="52"/>
    </row>
    <row r="137" spans="1:16" ht="15.75" customHeight="1" x14ac:dyDescent="0.25">
      <c r="A137" s="1"/>
      <c r="B137" s="14"/>
      <c r="C137" s="6"/>
      <c r="D137" s="51"/>
      <c r="E137" s="6"/>
      <c r="F137" s="51"/>
      <c r="G137" s="6"/>
      <c r="H137" s="6"/>
      <c r="I137" s="6"/>
      <c r="J137" s="6"/>
      <c r="K137" s="6"/>
      <c r="L137" s="51"/>
      <c r="M137" s="6"/>
      <c r="N137" s="6"/>
      <c r="O137" s="6"/>
      <c r="P137" s="52"/>
    </row>
    <row r="138" spans="1:16" ht="15.75" customHeight="1" x14ac:dyDescent="0.25">
      <c r="A138" s="1"/>
      <c r="B138" s="14"/>
      <c r="C138" s="6"/>
      <c r="D138" s="51"/>
      <c r="E138" s="6"/>
      <c r="F138" s="51"/>
      <c r="G138" s="6"/>
      <c r="H138" s="6"/>
      <c r="I138" s="6"/>
      <c r="J138" s="6"/>
      <c r="K138" s="6"/>
      <c r="L138" s="51"/>
      <c r="M138" s="6"/>
      <c r="N138" s="6"/>
      <c r="O138" s="6"/>
      <c r="P138" s="52"/>
    </row>
    <row r="139" spans="1:16" ht="15.75" customHeight="1" x14ac:dyDescent="0.25">
      <c r="A139" s="1"/>
      <c r="B139" s="14"/>
      <c r="C139" s="6"/>
      <c r="D139" s="51"/>
      <c r="E139" s="6"/>
      <c r="F139" s="51"/>
      <c r="G139" s="6"/>
      <c r="H139" s="6"/>
      <c r="I139" s="6"/>
      <c r="J139" s="6"/>
      <c r="K139" s="6"/>
      <c r="L139" s="51"/>
      <c r="M139" s="6"/>
      <c r="N139" s="6"/>
      <c r="O139" s="6"/>
      <c r="P139" s="52"/>
    </row>
    <row r="140" spans="1:16" ht="15.75" customHeight="1" x14ac:dyDescent="0.25">
      <c r="A140" s="1"/>
      <c r="B140" s="14"/>
      <c r="C140" s="6"/>
      <c r="D140" s="51"/>
      <c r="E140" s="6"/>
      <c r="F140" s="51"/>
      <c r="G140" s="6"/>
      <c r="H140" s="6"/>
      <c r="I140" s="6"/>
      <c r="J140" s="6"/>
      <c r="K140" s="6"/>
      <c r="L140" s="51"/>
      <c r="M140" s="6"/>
      <c r="N140" s="6"/>
      <c r="O140" s="6"/>
      <c r="P140" s="52"/>
    </row>
    <row r="141" spans="1:16" ht="15.75" customHeight="1" x14ac:dyDescent="0.25">
      <c r="A141" s="1"/>
      <c r="B141" s="14"/>
      <c r="C141" s="6"/>
      <c r="D141" s="51"/>
      <c r="E141" s="6"/>
      <c r="F141" s="51"/>
      <c r="G141" s="6"/>
      <c r="H141" s="6"/>
      <c r="I141" s="6"/>
      <c r="J141" s="6"/>
      <c r="K141" s="6"/>
      <c r="L141" s="51"/>
      <c r="M141" s="6"/>
      <c r="N141" s="6"/>
      <c r="O141" s="6"/>
      <c r="P141" s="52"/>
    </row>
    <row r="142" spans="1:16" ht="15.75" customHeight="1" x14ac:dyDescent="0.25">
      <c r="A142" s="1"/>
      <c r="B142" s="14"/>
      <c r="C142" s="6"/>
      <c r="D142" s="51"/>
      <c r="E142" s="6"/>
      <c r="F142" s="51"/>
      <c r="G142" s="6"/>
      <c r="H142" s="6"/>
      <c r="I142" s="6"/>
      <c r="J142" s="6"/>
      <c r="K142" s="6"/>
      <c r="L142" s="51"/>
      <c r="M142" s="6"/>
      <c r="N142" s="6"/>
      <c r="O142" s="6"/>
      <c r="P142" s="52"/>
    </row>
    <row r="143" spans="1:16" ht="15.75" customHeight="1" x14ac:dyDescent="0.25">
      <c r="A143" s="1"/>
      <c r="B143" s="14"/>
      <c r="C143" s="6"/>
      <c r="D143" s="51"/>
      <c r="E143" s="6"/>
      <c r="F143" s="51"/>
      <c r="G143" s="6"/>
      <c r="H143" s="6"/>
      <c r="I143" s="6"/>
      <c r="J143" s="6"/>
      <c r="K143" s="6"/>
      <c r="L143" s="51"/>
      <c r="M143" s="6"/>
      <c r="N143" s="6"/>
      <c r="O143" s="6"/>
      <c r="P143" s="52"/>
    </row>
    <row r="144" spans="1:16" ht="15.75" customHeight="1" x14ac:dyDescent="0.25">
      <c r="A144" s="1"/>
      <c r="B144" s="14"/>
      <c r="C144" s="6"/>
      <c r="D144" s="51"/>
      <c r="E144" s="6"/>
      <c r="F144" s="51"/>
      <c r="G144" s="6"/>
      <c r="H144" s="6"/>
      <c r="I144" s="6"/>
      <c r="J144" s="6"/>
      <c r="K144" s="6"/>
      <c r="L144" s="51"/>
      <c r="M144" s="6"/>
      <c r="N144" s="6"/>
      <c r="O144" s="6"/>
      <c r="P144" s="52"/>
    </row>
    <row r="145" spans="1:16" ht="15.75" customHeight="1" x14ac:dyDescent="0.25">
      <c r="A145" s="1"/>
      <c r="B145" s="14"/>
      <c r="C145" s="6"/>
      <c r="D145" s="51"/>
      <c r="E145" s="6"/>
      <c r="F145" s="51"/>
      <c r="G145" s="6"/>
      <c r="H145" s="6"/>
      <c r="I145" s="6"/>
      <c r="J145" s="6"/>
      <c r="K145" s="6"/>
      <c r="L145" s="51"/>
      <c r="M145" s="6"/>
      <c r="N145" s="6"/>
      <c r="O145" s="6"/>
      <c r="P145" s="52"/>
    </row>
    <row r="146" spans="1:16" ht="15.75" customHeight="1" x14ac:dyDescent="0.25">
      <c r="A146" s="1"/>
      <c r="B146" s="14"/>
      <c r="C146" s="6"/>
      <c r="D146" s="51"/>
      <c r="E146" s="6"/>
      <c r="F146" s="51"/>
      <c r="G146" s="6"/>
      <c r="H146" s="6"/>
      <c r="I146" s="6"/>
      <c r="J146" s="6"/>
      <c r="K146" s="6"/>
      <c r="L146" s="51"/>
      <c r="M146" s="6"/>
      <c r="N146" s="6"/>
      <c r="O146" s="6"/>
      <c r="P146" s="52"/>
    </row>
    <row r="147" spans="1:16" ht="15.75" customHeight="1" x14ac:dyDescent="0.25">
      <c r="A147" s="1"/>
      <c r="B147" s="14"/>
      <c r="C147" s="6"/>
      <c r="D147" s="51"/>
      <c r="E147" s="6"/>
      <c r="F147" s="51"/>
      <c r="G147" s="6"/>
      <c r="H147" s="6"/>
      <c r="I147" s="6"/>
      <c r="J147" s="6"/>
      <c r="K147" s="6"/>
      <c r="L147" s="51"/>
      <c r="M147" s="6"/>
      <c r="N147" s="6"/>
      <c r="O147" s="6"/>
      <c r="P147" s="52"/>
    </row>
    <row r="148" spans="1:16" ht="15.75" customHeight="1" x14ac:dyDescent="0.25">
      <c r="A148" s="1"/>
      <c r="B148" s="14"/>
      <c r="C148" s="6"/>
      <c r="D148" s="51"/>
      <c r="E148" s="6"/>
      <c r="F148" s="51"/>
      <c r="G148" s="6"/>
      <c r="H148" s="6"/>
      <c r="I148" s="6"/>
      <c r="J148" s="6"/>
      <c r="K148" s="6"/>
      <c r="L148" s="51"/>
      <c r="M148" s="6"/>
      <c r="N148" s="6"/>
      <c r="O148" s="6"/>
      <c r="P148" s="52"/>
    </row>
    <row r="149" spans="1:16" ht="15.75" customHeight="1" x14ac:dyDescent="0.25">
      <c r="A149" s="1"/>
      <c r="B149" s="14"/>
      <c r="C149" s="6"/>
      <c r="D149" s="51"/>
      <c r="E149" s="6"/>
      <c r="F149" s="51"/>
      <c r="G149" s="6"/>
      <c r="H149" s="6"/>
      <c r="I149" s="6"/>
      <c r="J149" s="6"/>
      <c r="K149" s="6"/>
      <c r="L149" s="51"/>
      <c r="M149" s="6"/>
      <c r="N149" s="6"/>
      <c r="O149" s="6"/>
      <c r="P149" s="52"/>
    </row>
    <row r="150" spans="1:16" ht="15.75" customHeight="1" x14ac:dyDescent="0.25">
      <c r="A150" s="1"/>
      <c r="B150" s="14"/>
      <c r="C150" s="6"/>
      <c r="D150" s="51"/>
      <c r="E150" s="6"/>
      <c r="F150" s="51"/>
      <c r="G150" s="6"/>
      <c r="H150" s="6"/>
      <c r="I150" s="6"/>
      <c r="J150" s="6"/>
      <c r="K150" s="6"/>
      <c r="L150" s="51"/>
      <c r="M150" s="6"/>
      <c r="N150" s="6"/>
      <c r="O150" s="6"/>
      <c r="P150" s="52"/>
    </row>
    <row r="151" spans="1:16" ht="15.75" customHeight="1" x14ac:dyDescent="0.25">
      <c r="A151" s="1"/>
      <c r="B151" s="14"/>
      <c r="C151" s="6"/>
      <c r="D151" s="51"/>
      <c r="E151" s="6"/>
      <c r="F151" s="51"/>
      <c r="G151" s="6"/>
      <c r="H151" s="6"/>
      <c r="I151" s="6"/>
      <c r="J151" s="6"/>
      <c r="K151" s="6"/>
      <c r="L151" s="51"/>
      <c r="M151" s="6"/>
      <c r="N151" s="6"/>
      <c r="O151" s="6"/>
      <c r="P151" s="52"/>
    </row>
    <row r="152" spans="1:16" ht="15.75" customHeight="1" x14ac:dyDescent="0.25">
      <c r="A152" s="1"/>
      <c r="B152" s="14"/>
      <c r="C152" s="6"/>
      <c r="D152" s="51"/>
      <c r="E152" s="6"/>
      <c r="F152" s="51"/>
      <c r="G152" s="6"/>
      <c r="H152" s="6"/>
      <c r="I152" s="6"/>
      <c r="J152" s="6"/>
      <c r="K152" s="6"/>
      <c r="L152" s="51"/>
      <c r="M152" s="6"/>
      <c r="N152" s="6"/>
      <c r="O152" s="6"/>
      <c r="P152" s="52"/>
    </row>
    <row r="153" spans="1:16" ht="15.75" customHeight="1" x14ac:dyDescent="0.25">
      <c r="A153" s="1"/>
      <c r="B153" s="14"/>
      <c r="C153" s="6"/>
      <c r="D153" s="51"/>
      <c r="E153" s="6"/>
      <c r="F153" s="51"/>
      <c r="G153" s="6"/>
      <c r="H153" s="6"/>
      <c r="I153" s="6"/>
      <c r="J153" s="6"/>
      <c r="K153" s="6"/>
      <c r="L153" s="51"/>
      <c r="M153" s="6"/>
      <c r="N153" s="6"/>
      <c r="O153" s="6"/>
      <c r="P153" s="52"/>
    </row>
    <row r="154" spans="1:16" ht="15.75" customHeight="1" x14ac:dyDescent="0.25">
      <c r="A154" s="1"/>
      <c r="B154" s="14"/>
      <c r="C154" s="6"/>
      <c r="D154" s="51"/>
      <c r="E154" s="6"/>
      <c r="F154" s="51"/>
      <c r="G154" s="6"/>
      <c r="H154" s="6"/>
      <c r="I154" s="6"/>
      <c r="J154" s="6"/>
      <c r="K154" s="6"/>
      <c r="L154" s="51"/>
      <c r="M154" s="6"/>
      <c r="N154" s="6"/>
      <c r="O154" s="6"/>
      <c r="P154" s="52"/>
    </row>
    <row r="155" spans="1:16" ht="15.75" customHeight="1" x14ac:dyDescent="0.25">
      <c r="A155" s="1"/>
      <c r="B155" s="14"/>
      <c r="C155" s="6"/>
      <c r="D155" s="51"/>
      <c r="E155" s="6"/>
      <c r="F155" s="51"/>
      <c r="G155" s="6"/>
      <c r="H155" s="6"/>
      <c r="I155" s="6"/>
      <c r="J155" s="6"/>
      <c r="K155" s="6"/>
      <c r="L155" s="51"/>
      <c r="M155" s="6"/>
      <c r="N155" s="6"/>
      <c r="O155" s="6"/>
      <c r="P155" s="52"/>
    </row>
    <row r="156" spans="1:16" ht="15.75" customHeight="1" x14ac:dyDescent="0.25">
      <c r="A156" s="1"/>
      <c r="B156" s="14"/>
      <c r="C156" s="6"/>
      <c r="D156" s="51"/>
      <c r="E156" s="6"/>
      <c r="F156" s="51"/>
      <c r="G156" s="6"/>
      <c r="H156" s="6"/>
      <c r="I156" s="6"/>
      <c r="J156" s="6"/>
      <c r="K156" s="6"/>
      <c r="L156" s="51"/>
      <c r="M156" s="6"/>
      <c r="N156" s="6"/>
      <c r="O156" s="6"/>
      <c r="P156" s="52"/>
    </row>
    <row r="157" spans="1:16" ht="15.75" customHeight="1" x14ac:dyDescent="0.25">
      <c r="A157" s="1"/>
      <c r="B157" s="14"/>
      <c r="C157" s="6"/>
      <c r="D157" s="51"/>
      <c r="E157" s="6"/>
      <c r="F157" s="51"/>
      <c r="G157" s="6"/>
      <c r="H157" s="6"/>
      <c r="I157" s="6"/>
      <c r="J157" s="6"/>
      <c r="K157" s="6"/>
      <c r="L157" s="51"/>
      <c r="M157" s="6"/>
      <c r="N157" s="6"/>
      <c r="O157" s="6"/>
      <c r="P157" s="52"/>
    </row>
    <row r="158" spans="1:16" ht="15.75" customHeight="1" x14ac:dyDescent="0.25">
      <c r="A158" s="1"/>
      <c r="B158" s="14"/>
      <c r="C158" s="6"/>
      <c r="D158" s="51"/>
      <c r="E158" s="6"/>
      <c r="F158" s="51"/>
      <c r="G158" s="6"/>
      <c r="H158" s="6"/>
      <c r="I158" s="6"/>
      <c r="J158" s="6"/>
      <c r="K158" s="6"/>
      <c r="L158" s="51"/>
      <c r="M158" s="6"/>
      <c r="N158" s="6"/>
      <c r="O158" s="6"/>
      <c r="P158" s="52"/>
    </row>
    <row r="159" spans="1:16" ht="15.75" customHeight="1" x14ac:dyDescent="0.25">
      <c r="A159" s="1"/>
      <c r="B159" s="14"/>
      <c r="C159" s="6"/>
      <c r="D159" s="51"/>
      <c r="E159" s="6"/>
      <c r="F159" s="51"/>
      <c r="G159" s="6"/>
      <c r="H159" s="6"/>
      <c r="I159" s="6"/>
      <c r="J159" s="6"/>
      <c r="K159" s="6"/>
      <c r="L159" s="51"/>
      <c r="M159" s="6"/>
      <c r="N159" s="6"/>
      <c r="O159" s="6"/>
      <c r="P159" s="52"/>
    </row>
    <row r="160" spans="1:16" ht="15.75" customHeight="1" x14ac:dyDescent="0.25">
      <c r="A160" s="1"/>
      <c r="B160" s="14"/>
      <c r="C160" s="6"/>
      <c r="D160" s="51"/>
      <c r="E160" s="6"/>
      <c r="F160" s="51"/>
      <c r="G160" s="6"/>
      <c r="H160" s="6"/>
      <c r="I160" s="6"/>
      <c r="J160" s="6"/>
      <c r="K160" s="6"/>
      <c r="L160" s="51"/>
      <c r="M160" s="6"/>
      <c r="N160" s="6"/>
      <c r="O160" s="6"/>
      <c r="P160" s="52"/>
    </row>
    <row r="161" spans="1:16" ht="15.75" customHeight="1" x14ac:dyDescent="0.25">
      <c r="A161" s="1"/>
      <c r="B161" s="14"/>
      <c r="C161" s="6"/>
      <c r="D161" s="51"/>
      <c r="E161" s="6"/>
      <c r="F161" s="51"/>
      <c r="G161" s="6"/>
      <c r="H161" s="6"/>
      <c r="I161" s="6"/>
      <c r="J161" s="6"/>
      <c r="K161" s="6"/>
      <c r="L161" s="51"/>
      <c r="M161" s="6"/>
      <c r="N161" s="6"/>
      <c r="O161" s="6"/>
      <c r="P161" s="52"/>
    </row>
    <row r="162" spans="1:16" ht="15.75" customHeight="1" x14ac:dyDescent="0.25">
      <c r="A162" s="1"/>
      <c r="B162" s="14"/>
      <c r="C162" s="6"/>
      <c r="D162" s="51"/>
      <c r="E162" s="6"/>
      <c r="F162" s="51"/>
      <c r="G162" s="6"/>
      <c r="H162" s="6"/>
      <c r="I162" s="6"/>
      <c r="J162" s="6"/>
      <c r="K162" s="6"/>
      <c r="L162" s="51"/>
      <c r="M162" s="6"/>
      <c r="N162" s="6"/>
      <c r="O162" s="6"/>
      <c r="P162" s="52"/>
    </row>
    <row r="163" spans="1:16" ht="15.75" customHeight="1" x14ac:dyDescent="0.25">
      <c r="A163" s="1"/>
      <c r="B163" s="14"/>
      <c r="C163" s="6"/>
      <c r="D163" s="51"/>
      <c r="E163" s="6"/>
      <c r="F163" s="51"/>
      <c r="G163" s="6"/>
      <c r="H163" s="6"/>
      <c r="I163" s="6"/>
      <c r="J163" s="6"/>
      <c r="K163" s="6"/>
      <c r="L163" s="51"/>
      <c r="M163" s="6"/>
      <c r="N163" s="6"/>
      <c r="O163" s="6"/>
      <c r="P163" s="52"/>
    </row>
    <row r="164" spans="1:16" ht="15.75" customHeight="1" x14ac:dyDescent="0.25">
      <c r="A164" s="1"/>
      <c r="B164" s="14"/>
      <c r="C164" s="6"/>
      <c r="D164" s="51"/>
      <c r="E164" s="6"/>
      <c r="F164" s="51"/>
      <c r="G164" s="6"/>
      <c r="H164" s="6"/>
      <c r="I164" s="6"/>
      <c r="J164" s="6"/>
      <c r="K164" s="6"/>
      <c r="L164" s="51"/>
      <c r="M164" s="6"/>
      <c r="N164" s="6"/>
      <c r="O164" s="6"/>
      <c r="P164" s="52"/>
    </row>
    <row r="165" spans="1:16" ht="15.75" customHeight="1" x14ac:dyDescent="0.25">
      <c r="A165" s="1"/>
      <c r="B165" s="14"/>
      <c r="C165" s="6"/>
      <c r="D165" s="51"/>
      <c r="E165" s="6"/>
      <c r="F165" s="51"/>
      <c r="G165" s="6"/>
      <c r="H165" s="6"/>
      <c r="I165" s="6"/>
      <c r="J165" s="6"/>
      <c r="K165" s="6"/>
      <c r="L165" s="51"/>
      <c r="M165" s="6"/>
      <c r="N165" s="6"/>
      <c r="O165" s="6"/>
      <c r="P165" s="52"/>
    </row>
    <row r="166" spans="1:16" ht="15.75" customHeight="1" x14ac:dyDescent="0.25">
      <c r="A166" s="1"/>
      <c r="B166" s="14"/>
      <c r="C166" s="6"/>
      <c r="D166" s="51"/>
      <c r="E166" s="6"/>
      <c r="F166" s="51"/>
      <c r="G166" s="6"/>
      <c r="H166" s="6"/>
      <c r="I166" s="6"/>
      <c r="J166" s="6"/>
      <c r="K166" s="6"/>
      <c r="L166" s="51"/>
      <c r="M166" s="6"/>
      <c r="N166" s="6"/>
      <c r="O166" s="6"/>
      <c r="P166" s="52"/>
    </row>
    <row r="167" spans="1:16" ht="15.75" customHeight="1" x14ac:dyDescent="0.25">
      <c r="A167" s="1"/>
      <c r="B167" s="14"/>
      <c r="C167" s="6"/>
      <c r="D167" s="51"/>
      <c r="E167" s="6"/>
      <c r="F167" s="51"/>
      <c r="G167" s="6"/>
      <c r="H167" s="6"/>
      <c r="I167" s="6"/>
      <c r="J167" s="6"/>
      <c r="K167" s="6"/>
      <c r="L167" s="51"/>
      <c r="M167" s="6"/>
      <c r="N167" s="6"/>
      <c r="O167" s="6"/>
      <c r="P167" s="52"/>
    </row>
    <row r="168" spans="1:16" ht="15.75" customHeight="1" x14ac:dyDescent="0.25">
      <c r="A168" s="1"/>
      <c r="B168" s="14"/>
      <c r="C168" s="6"/>
      <c r="D168" s="51"/>
      <c r="E168" s="6"/>
      <c r="F168" s="51"/>
      <c r="G168" s="6"/>
      <c r="H168" s="6"/>
      <c r="I168" s="6"/>
      <c r="J168" s="6"/>
      <c r="K168" s="6"/>
      <c r="L168" s="51"/>
      <c r="M168" s="6"/>
      <c r="N168" s="6"/>
      <c r="O168" s="6"/>
      <c r="P168" s="52"/>
    </row>
    <row r="169" spans="1:16" ht="15.75" customHeight="1" x14ac:dyDescent="0.25">
      <c r="A169" s="1"/>
      <c r="B169" s="14"/>
      <c r="C169" s="6"/>
      <c r="D169" s="51"/>
      <c r="E169" s="6"/>
      <c r="F169" s="51"/>
      <c r="G169" s="6"/>
      <c r="H169" s="6"/>
      <c r="I169" s="6"/>
      <c r="J169" s="6"/>
      <c r="K169" s="6"/>
      <c r="L169" s="51"/>
      <c r="M169" s="6"/>
      <c r="N169" s="6"/>
      <c r="O169" s="6"/>
      <c r="P169" s="52"/>
    </row>
    <row r="170" spans="1:16" ht="15.75" customHeight="1" x14ac:dyDescent="0.25">
      <c r="A170" s="1"/>
      <c r="B170" s="14"/>
      <c r="C170" s="6"/>
      <c r="D170" s="51"/>
      <c r="E170" s="6"/>
      <c r="F170" s="51"/>
      <c r="G170" s="6"/>
      <c r="H170" s="6"/>
      <c r="I170" s="6"/>
      <c r="J170" s="6"/>
      <c r="K170" s="6"/>
      <c r="L170" s="51"/>
      <c r="M170" s="6"/>
      <c r="N170" s="6"/>
      <c r="O170" s="6"/>
      <c r="P170" s="52"/>
    </row>
    <row r="171" spans="1:16" ht="15.75" customHeight="1" x14ac:dyDescent="0.25">
      <c r="A171" s="1"/>
      <c r="B171" s="14"/>
      <c r="C171" s="6"/>
      <c r="D171" s="51"/>
      <c r="E171" s="6"/>
      <c r="F171" s="51"/>
      <c r="G171" s="6"/>
      <c r="H171" s="6"/>
      <c r="I171" s="6"/>
      <c r="J171" s="6"/>
      <c r="K171" s="6"/>
      <c r="L171" s="51"/>
      <c r="M171" s="6"/>
      <c r="N171" s="6"/>
      <c r="O171" s="6"/>
      <c r="P171" s="52"/>
    </row>
    <row r="172" spans="1:16" ht="15.75" customHeight="1" x14ac:dyDescent="0.25">
      <c r="A172" s="1"/>
      <c r="B172" s="14"/>
      <c r="C172" s="6"/>
      <c r="D172" s="51"/>
      <c r="E172" s="6"/>
      <c r="F172" s="51"/>
      <c r="G172" s="6"/>
      <c r="H172" s="6"/>
      <c r="I172" s="6"/>
      <c r="J172" s="6"/>
      <c r="K172" s="6"/>
      <c r="L172" s="51"/>
      <c r="M172" s="6"/>
      <c r="N172" s="6"/>
      <c r="O172" s="6"/>
      <c r="P172" s="52"/>
    </row>
    <row r="173" spans="1:16" ht="15.75" customHeight="1" x14ac:dyDescent="0.25">
      <c r="A173" s="1"/>
      <c r="B173" s="14"/>
      <c r="C173" s="6"/>
      <c r="D173" s="51"/>
      <c r="E173" s="6"/>
      <c r="F173" s="51"/>
      <c r="G173" s="6"/>
      <c r="H173" s="6"/>
      <c r="I173" s="6"/>
      <c r="J173" s="6"/>
      <c r="K173" s="6"/>
      <c r="L173" s="51"/>
      <c r="M173" s="6"/>
      <c r="N173" s="6"/>
      <c r="O173" s="6"/>
      <c r="P173" s="52"/>
    </row>
    <row r="174" spans="1:16" ht="15.75" customHeight="1" x14ac:dyDescent="0.25">
      <c r="A174" s="1"/>
      <c r="B174" s="14"/>
      <c r="C174" s="6"/>
      <c r="D174" s="51"/>
      <c r="E174" s="6"/>
      <c r="F174" s="51"/>
      <c r="G174" s="6"/>
      <c r="H174" s="6"/>
      <c r="I174" s="6"/>
      <c r="J174" s="6"/>
      <c r="K174" s="6"/>
      <c r="L174" s="51"/>
      <c r="M174" s="6"/>
      <c r="N174" s="6"/>
      <c r="O174" s="6"/>
      <c r="P174" s="52"/>
    </row>
    <row r="175" spans="1:16" ht="15.75" customHeight="1" x14ac:dyDescent="0.25">
      <c r="A175" s="1"/>
      <c r="B175" s="14"/>
      <c r="C175" s="6"/>
      <c r="D175" s="51"/>
      <c r="E175" s="6"/>
      <c r="F175" s="51"/>
      <c r="G175" s="6"/>
      <c r="H175" s="6"/>
      <c r="I175" s="6"/>
      <c r="J175" s="6"/>
      <c r="K175" s="6"/>
      <c r="L175" s="51"/>
      <c r="M175" s="6"/>
      <c r="N175" s="6"/>
      <c r="O175" s="6"/>
      <c r="P175" s="52"/>
    </row>
    <row r="176" spans="1:16" ht="15.75" customHeight="1" x14ac:dyDescent="0.25">
      <c r="A176" s="1"/>
      <c r="B176" s="14"/>
      <c r="C176" s="6"/>
      <c r="D176" s="51"/>
      <c r="E176" s="6"/>
      <c r="F176" s="51"/>
      <c r="G176" s="6"/>
      <c r="H176" s="6"/>
      <c r="I176" s="6"/>
      <c r="J176" s="6"/>
      <c r="K176" s="6"/>
      <c r="L176" s="51"/>
      <c r="M176" s="6"/>
      <c r="N176" s="6"/>
      <c r="O176" s="6"/>
      <c r="P176" s="52"/>
    </row>
    <row r="177" spans="1:16" ht="15.75" customHeight="1" x14ac:dyDescent="0.25">
      <c r="A177" s="1"/>
      <c r="B177" s="14"/>
      <c r="C177" s="6"/>
      <c r="D177" s="51"/>
      <c r="E177" s="6"/>
      <c r="F177" s="51"/>
      <c r="G177" s="6"/>
      <c r="H177" s="6"/>
      <c r="I177" s="6"/>
      <c r="J177" s="6"/>
      <c r="K177" s="6"/>
      <c r="L177" s="51"/>
      <c r="M177" s="6"/>
      <c r="N177" s="6"/>
      <c r="O177" s="6"/>
      <c r="P177" s="52"/>
    </row>
    <row r="178" spans="1:16" ht="15.75" customHeight="1" x14ac:dyDescent="0.25">
      <c r="A178" s="1"/>
      <c r="B178" s="14"/>
      <c r="C178" s="6"/>
      <c r="D178" s="51"/>
      <c r="E178" s="6"/>
      <c r="F178" s="51"/>
      <c r="G178" s="6"/>
      <c r="H178" s="6"/>
      <c r="I178" s="6"/>
      <c r="J178" s="6"/>
      <c r="K178" s="6"/>
      <c r="L178" s="51"/>
      <c r="M178" s="6"/>
      <c r="N178" s="6"/>
      <c r="O178" s="6"/>
      <c r="P178" s="52"/>
    </row>
    <row r="179" spans="1:16" ht="15.75" customHeight="1" x14ac:dyDescent="0.25">
      <c r="A179" s="1"/>
      <c r="B179" s="14"/>
      <c r="C179" s="6"/>
      <c r="D179" s="51"/>
      <c r="E179" s="6"/>
      <c r="F179" s="51"/>
      <c r="G179" s="6"/>
      <c r="H179" s="6"/>
      <c r="I179" s="6"/>
      <c r="J179" s="6"/>
      <c r="K179" s="6"/>
      <c r="L179" s="51"/>
      <c r="M179" s="6"/>
      <c r="N179" s="6"/>
      <c r="O179" s="6"/>
      <c r="P179" s="52"/>
    </row>
    <row r="180" spans="1:16" ht="15.75" customHeight="1" x14ac:dyDescent="0.25">
      <c r="A180" s="1"/>
      <c r="B180" s="14"/>
      <c r="C180" s="6"/>
      <c r="D180" s="51"/>
      <c r="E180" s="6"/>
      <c r="F180" s="51"/>
      <c r="G180" s="6"/>
      <c r="H180" s="6"/>
      <c r="I180" s="6"/>
      <c r="J180" s="6"/>
      <c r="K180" s="6"/>
      <c r="L180" s="51"/>
      <c r="M180" s="6"/>
      <c r="N180" s="6"/>
      <c r="O180" s="6"/>
      <c r="P180" s="52"/>
    </row>
    <row r="181" spans="1:16" ht="15.75" customHeight="1" x14ac:dyDescent="0.25">
      <c r="A181" s="1"/>
      <c r="B181" s="14"/>
      <c r="C181" s="6"/>
      <c r="D181" s="51"/>
      <c r="E181" s="6"/>
      <c r="F181" s="51"/>
      <c r="G181" s="6"/>
      <c r="H181" s="6"/>
      <c r="I181" s="6"/>
      <c r="J181" s="6"/>
      <c r="K181" s="6"/>
      <c r="L181" s="51"/>
      <c r="M181" s="6"/>
      <c r="N181" s="6"/>
      <c r="O181" s="6"/>
      <c r="P181" s="52"/>
    </row>
    <row r="182" spans="1:16" ht="15.75" customHeight="1" x14ac:dyDescent="0.25">
      <c r="A182" s="1"/>
      <c r="B182" s="14"/>
      <c r="C182" s="6"/>
      <c r="D182" s="51"/>
      <c r="E182" s="6"/>
      <c r="F182" s="51"/>
      <c r="G182" s="6"/>
      <c r="H182" s="6"/>
      <c r="I182" s="6"/>
      <c r="J182" s="6"/>
      <c r="K182" s="6"/>
      <c r="L182" s="51"/>
      <c r="M182" s="6"/>
      <c r="N182" s="6"/>
      <c r="O182" s="6"/>
      <c r="P182" s="52"/>
    </row>
    <row r="183" spans="1:16" ht="15.75" customHeight="1" x14ac:dyDescent="0.25">
      <c r="A183" s="1"/>
      <c r="B183" s="14"/>
      <c r="C183" s="6"/>
      <c r="D183" s="51"/>
      <c r="E183" s="6"/>
      <c r="F183" s="51"/>
      <c r="G183" s="6"/>
      <c r="H183" s="6"/>
      <c r="I183" s="6"/>
      <c r="J183" s="6"/>
      <c r="K183" s="6"/>
      <c r="L183" s="51"/>
      <c r="M183" s="6"/>
      <c r="N183" s="6"/>
      <c r="O183" s="6"/>
      <c r="P183" s="52"/>
    </row>
    <row r="184" spans="1:16" ht="15.75" customHeight="1" x14ac:dyDescent="0.25">
      <c r="A184" s="1"/>
      <c r="B184" s="14"/>
      <c r="C184" s="6"/>
      <c r="D184" s="51"/>
      <c r="E184" s="6"/>
      <c r="F184" s="51"/>
      <c r="G184" s="6"/>
      <c r="H184" s="6"/>
      <c r="I184" s="6"/>
      <c r="J184" s="6"/>
      <c r="K184" s="6"/>
      <c r="L184" s="51"/>
      <c r="M184" s="6"/>
      <c r="N184" s="6"/>
      <c r="O184" s="6"/>
      <c r="P184" s="52"/>
    </row>
    <row r="185" spans="1:16" ht="15.75" customHeight="1" x14ac:dyDescent="0.25">
      <c r="A185" s="1"/>
      <c r="B185" s="14"/>
      <c r="C185" s="6"/>
      <c r="D185" s="51"/>
      <c r="E185" s="6"/>
      <c r="F185" s="51"/>
      <c r="G185" s="6"/>
      <c r="H185" s="6"/>
      <c r="I185" s="6"/>
      <c r="J185" s="6"/>
      <c r="K185" s="6"/>
      <c r="L185" s="51"/>
      <c r="M185" s="6"/>
      <c r="N185" s="6"/>
      <c r="O185" s="6"/>
      <c r="P185" s="52"/>
    </row>
    <row r="186" spans="1:16" ht="15.75" customHeight="1" x14ac:dyDescent="0.25">
      <c r="A186" s="1"/>
      <c r="B186" s="14"/>
      <c r="C186" s="6"/>
      <c r="D186" s="51"/>
      <c r="E186" s="6"/>
      <c r="F186" s="51"/>
      <c r="G186" s="6"/>
      <c r="H186" s="6"/>
      <c r="I186" s="6"/>
      <c r="J186" s="6"/>
      <c r="K186" s="6"/>
      <c r="L186" s="51"/>
      <c r="M186" s="6"/>
      <c r="N186" s="6"/>
      <c r="O186" s="6"/>
      <c r="P186" s="52"/>
    </row>
    <row r="187" spans="1:16" ht="15.75" customHeight="1" x14ac:dyDescent="0.25">
      <c r="A187" s="1"/>
      <c r="B187" s="14"/>
      <c r="C187" s="6"/>
      <c r="D187" s="51"/>
      <c r="E187" s="6"/>
      <c r="F187" s="51"/>
      <c r="G187" s="6"/>
      <c r="H187" s="6"/>
      <c r="I187" s="6"/>
      <c r="J187" s="6"/>
      <c r="K187" s="6"/>
      <c r="L187" s="51"/>
      <c r="M187" s="6"/>
      <c r="N187" s="6"/>
      <c r="O187" s="6"/>
      <c r="P187" s="52"/>
    </row>
    <row r="188" spans="1:16" ht="15.75" customHeight="1" x14ac:dyDescent="0.25">
      <c r="A188" s="1"/>
      <c r="B188" s="14"/>
      <c r="C188" s="6"/>
      <c r="D188" s="51"/>
      <c r="E188" s="6"/>
      <c r="F188" s="51"/>
      <c r="G188" s="6"/>
      <c r="H188" s="6"/>
      <c r="I188" s="6"/>
      <c r="J188" s="6"/>
      <c r="K188" s="6"/>
      <c r="L188" s="51"/>
      <c r="M188" s="6"/>
      <c r="N188" s="6"/>
      <c r="O188" s="6"/>
      <c r="P188" s="52"/>
    </row>
    <row r="189" spans="1:16" ht="15.75" customHeight="1" x14ac:dyDescent="0.25">
      <c r="A189" s="1"/>
      <c r="B189" s="14"/>
      <c r="C189" s="6"/>
      <c r="D189" s="51"/>
      <c r="E189" s="6"/>
      <c r="F189" s="51"/>
      <c r="G189" s="6"/>
      <c r="H189" s="6"/>
      <c r="I189" s="6"/>
      <c r="J189" s="6"/>
      <c r="K189" s="6"/>
      <c r="L189" s="51"/>
      <c r="M189" s="6"/>
      <c r="N189" s="6"/>
      <c r="O189" s="6"/>
      <c r="P189" s="52"/>
    </row>
    <row r="190" spans="1:16" ht="15.75" customHeight="1" x14ac:dyDescent="0.25">
      <c r="A190" s="1"/>
      <c r="B190" s="14"/>
      <c r="C190" s="6"/>
      <c r="D190" s="51"/>
      <c r="E190" s="6"/>
      <c r="F190" s="51"/>
      <c r="G190" s="6"/>
      <c r="H190" s="6"/>
      <c r="I190" s="6"/>
      <c r="J190" s="6"/>
      <c r="K190" s="6"/>
      <c r="L190" s="51"/>
      <c r="M190" s="6"/>
      <c r="N190" s="6"/>
      <c r="O190" s="6"/>
      <c r="P190" s="52"/>
    </row>
    <row r="191" spans="1:16" ht="15.75" customHeight="1" x14ac:dyDescent="0.25">
      <c r="A191" s="1"/>
      <c r="B191" s="14"/>
      <c r="C191" s="6"/>
      <c r="D191" s="51"/>
      <c r="E191" s="6"/>
      <c r="F191" s="51"/>
      <c r="G191" s="6"/>
      <c r="H191" s="6"/>
      <c r="I191" s="6"/>
      <c r="J191" s="6"/>
      <c r="K191" s="6"/>
      <c r="L191" s="51"/>
      <c r="M191" s="6"/>
      <c r="N191" s="6"/>
      <c r="O191" s="6"/>
      <c r="P191" s="52"/>
    </row>
    <row r="192" spans="1:16" ht="15.75" customHeight="1" x14ac:dyDescent="0.25">
      <c r="A192" s="1"/>
      <c r="B192" s="14"/>
      <c r="C192" s="6"/>
      <c r="D192" s="51"/>
      <c r="E192" s="6"/>
      <c r="F192" s="51"/>
      <c r="G192" s="6"/>
      <c r="H192" s="6"/>
      <c r="I192" s="6"/>
      <c r="J192" s="6"/>
      <c r="K192" s="6"/>
      <c r="L192" s="51"/>
      <c r="M192" s="6"/>
      <c r="N192" s="6"/>
      <c r="O192" s="6"/>
      <c r="P192" s="52"/>
    </row>
    <row r="193" spans="1:16" ht="15.75" customHeight="1" x14ac:dyDescent="0.25">
      <c r="A193" s="1"/>
      <c r="B193" s="14"/>
      <c r="C193" s="6"/>
      <c r="D193" s="51"/>
      <c r="E193" s="6"/>
      <c r="F193" s="51"/>
      <c r="G193" s="6"/>
      <c r="H193" s="6"/>
      <c r="I193" s="6"/>
      <c r="J193" s="6"/>
      <c r="K193" s="6"/>
      <c r="L193" s="51"/>
      <c r="M193" s="6"/>
      <c r="N193" s="6"/>
      <c r="O193" s="6"/>
      <c r="P193" s="52"/>
    </row>
    <row r="194" spans="1:16" ht="15.75" customHeight="1" x14ac:dyDescent="0.25">
      <c r="A194" s="1"/>
      <c r="B194" s="14"/>
      <c r="C194" s="6"/>
      <c r="D194" s="51"/>
      <c r="E194" s="6"/>
      <c r="F194" s="51"/>
      <c r="G194" s="6"/>
      <c r="H194" s="6"/>
      <c r="I194" s="6"/>
      <c r="J194" s="6"/>
      <c r="K194" s="6"/>
      <c r="L194" s="51"/>
      <c r="M194" s="6"/>
      <c r="N194" s="6"/>
      <c r="O194" s="6"/>
      <c r="P194" s="52"/>
    </row>
    <row r="195" spans="1:16" ht="15.75" customHeight="1" x14ac:dyDescent="0.25">
      <c r="A195" s="1"/>
      <c r="B195" s="14"/>
      <c r="C195" s="6"/>
      <c r="D195" s="51"/>
      <c r="E195" s="6"/>
      <c r="F195" s="51"/>
      <c r="G195" s="6"/>
      <c r="H195" s="6"/>
      <c r="I195" s="6"/>
      <c r="J195" s="6"/>
      <c r="K195" s="6"/>
      <c r="L195" s="51"/>
      <c r="M195" s="6"/>
      <c r="N195" s="6"/>
      <c r="O195" s="6"/>
      <c r="P195" s="52"/>
    </row>
    <row r="196" spans="1:16" ht="15.75" customHeight="1" x14ac:dyDescent="0.25">
      <c r="A196" s="1"/>
      <c r="B196" s="14"/>
      <c r="C196" s="6"/>
      <c r="D196" s="51"/>
      <c r="E196" s="6"/>
      <c r="F196" s="51"/>
      <c r="G196" s="6"/>
      <c r="H196" s="6"/>
      <c r="I196" s="6"/>
      <c r="J196" s="6"/>
      <c r="K196" s="6"/>
      <c r="L196" s="51"/>
      <c r="M196" s="6"/>
      <c r="N196" s="6"/>
      <c r="O196" s="6"/>
      <c r="P196" s="52"/>
    </row>
    <row r="197" spans="1:16" ht="15.75" customHeight="1" x14ac:dyDescent="0.25">
      <c r="A197" s="1"/>
      <c r="B197" s="14"/>
      <c r="C197" s="6"/>
      <c r="D197" s="51"/>
      <c r="E197" s="6"/>
      <c r="F197" s="51"/>
      <c r="G197" s="6"/>
      <c r="H197" s="6"/>
      <c r="I197" s="6"/>
      <c r="J197" s="6"/>
      <c r="K197" s="6"/>
      <c r="L197" s="51"/>
      <c r="M197" s="6"/>
      <c r="N197" s="6"/>
      <c r="O197" s="6"/>
      <c r="P197" s="52"/>
    </row>
    <row r="198" spans="1:16" ht="15.75" customHeight="1" x14ac:dyDescent="0.25">
      <c r="A198" s="1"/>
      <c r="B198" s="14"/>
      <c r="C198" s="6"/>
      <c r="D198" s="51"/>
      <c r="E198" s="6"/>
      <c r="F198" s="51"/>
      <c r="G198" s="6"/>
      <c r="H198" s="6"/>
      <c r="I198" s="6"/>
      <c r="J198" s="6"/>
      <c r="K198" s="6"/>
      <c r="L198" s="51"/>
      <c r="M198" s="6"/>
      <c r="N198" s="6"/>
      <c r="O198" s="6"/>
      <c r="P198" s="52"/>
    </row>
    <row r="199" spans="1:16" ht="15.75" customHeight="1" x14ac:dyDescent="0.25">
      <c r="A199" s="1"/>
      <c r="B199" s="14"/>
      <c r="C199" s="6"/>
      <c r="D199" s="51"/>
      <c r="E199" s="6"/>
      <c r="F199" s="51"/>
      <c r="G199" s="6"/>
      <c r="H199" s="6"/>
      <c r="I199" s="6"/>
      <c r="J199" s="6"/>
      <c r="K199" s="6"/>
      <c r="L199" s="51"/>
      <c r="M199" s="6"/>
      <c r="N199" s="6"/>
      <c r="O199" s="6"/>
      <c r="P199" s="52"/>
    </row>
    <row r="200" spans="1:16" ht="15.75" customHeight="1" x14ac:dyDescent="0.25">
      <c r="A200" s="1"/>
      <c r="B200" s="14"/>
      <c r="C200" s="6"/>
      <c r="D200" s="51"/>
      <c r="E200" s="6"/>
      <c r="F200" s="51"/>
      <c r="G200" s="6"/>
      <c r="H200" s="6"/>
      <c r="I200" s="6"/>
      <c r="J200" s="6"/>
      <c r="K200" s="6"/>
      <c r="L200" s="51"/>
      <c r="M200" s="6"/>
      <c r="N200" s="6"/>
      <c r="O200" s="6"/>
      <c r="P200" s="52"/>
    </row>
    <row r="201" spans="1:16" ht="15.75" customHeight="1" x14ac:dyDescent="0.25">
      <c r="A201" s="1"/>
      <c r="B201" s="14"/>
      <c r="C201" s="6"/>
      <c r="D201" s="51"/>
      <c r="E201" s="6"/>
      <c r="F201" s="51"/>
      <c r="G201" s="6"/>
      <c r="H201" s="6"/>
      <c r="I201" s="6"/>
      <c r="J201" s="6"/>
      <c r="K201" s="6"/>
      <c r="L201" s="51"/>
      <c r="M201" s="6"/>
      <c r="N201" s="6"/>
      <c r="O201" s="6"/>
      <c r="P201" s="52"/>
    </row>
    <row r="202" spans="1:16" ht="15.75" customHeight="1" x14ac:dyDescent="0.25">
      <c r="A202" s="1"/>
      <c r="B202" s="14"/>
      <c r="C202" s="6"/>
      <c r="D202" s="51"/>
      <c r="E202" s="6"/>
      <c r="F202" s="51"/>
      <c r="G202" s="6"/>
      <c r="H202" s="6"/>
      <c r="I202" s="6"/>
      <c r="J202" s="6"/>
      <c r="K202" s="6"/>
      <c r="L202" s="51"/>
      <c r="M202" s="6"/>
      <c r="N202" s="6"/>
      <c r="O202" s="6"/>
      <c r="P202" s="52"/>
    </row>
    <row r="203" spans="1:16" ht="15.75" customHeight="1" x14ac:dyDescent="0.25">
      <c r="A203" s="1"/>
      <c r="B203" s="14"/>
      <c r="C203" s="6"/>
      <c r="D203" s="51"/>
      <c r="E203" s="6"/>
      <c r="F203" s="51"/>
      <c r="G203" s="6"/>
      <c r="H203" s="6"/>
      <c r="I203" s="6"/>
      <c r="J203" s="6"/>
      <c r="K203" s="6"/>
      <c r="L203" s="51"/>
      <c r="M203" s="6"/>
      <c r="N203" s="6"/>
      <c r="O203" s="6"/>
      <c r="P203" s="52"/>
    </row>
    <row r="204" spans="1:16" ht="15.75" customHeight="1" x14ac:dyDescent="0.25">
      <c r="A204" s="1"/>
      <c r="B204" s="14"/>
      <c r="C204" s="6"/>
      <c r="D204" s="51"/>
      <c r="E204" s="6"/>
      <c r="F204" s="51"/>
      <c r="G204" s="6"/>
      <c r="H204" s="6"/>
      <c r="I204" s="6"/>
      <c r="J204" s="6"/>
      <c r="K204" s="6"/>
      <c r="L204" s="51"/>
      <c r="M204" s="6"/>
      <c r="N204" s="6"/>
      <c r="O204" s="6"/>
      <c r="P204" s="52"/>
    </row>
    <row r="205" spans="1:16" ht="15.75" customHeight="1" x14ac:dyDescent="0.25">
      <c r="A205" s="1"/>
      <c r="B205" s="14"/>
      <c r="C205" s="6"/>
      <c r="D205" s="51"/>
      <c r="E205" s="6"/>
      <c r="F205" s="51"/>
      <c r="G205" s="6"/>
      <c r="H205" s="6"/>
      <c r="I205" s="6"/>
      <c r="J205" s="6"/>
      <c r="K205" s="6"/>
      <c r="L205" s="51"/>
      <c r="M205" s="6"/>
      <c r="N205" s="6"/>
      <c r="O205" s="6"/>
      <c r="P205" s="52"/>
    </row>
    <row r="206" spans="1:16" ht="15.75" customHeight="1" x14ac:dyDescent="0.25">
      <c r="A206" s="1"/>
      <c r="B206" s="14"/>
      <c r="C206" s="6"/>
      <c r="D206" s="51"/>
      <c r="E206" s="6"/>
      <c r="F206" s="51"/>
      <c r="G206" s="6"/>
      <c r="H206" s="6"/>
      <c r="I206" s="6"/>
      <c r="J206" s="6"/>
      <c r="K206" s="6"/>
      <c r="L206" s="51"/>
      <c r="M206" s="6"/>
      <c r="N206" s="6"/>
      <c r="O206" s="6"/>
      <c r="P206" s="52"/>
    </row>
    <row r="207" spans="1:16" ht="15.75" customHeight="1" x14ac:dyDescent="0.25">
      <c r="A207" s="1"/>
      <c r="B207" s="14"/>
      <c r="C207" s="6"/>
      <c r="D207" s="51"/>
      <c r="E207" s="6"/>
      <c r="F207" s="51"/>
      <c r="G207" s="6"/>
      <c r="H207" s="6"/>
      <c r="I207" s="6"/>
      <c r="J207" s="6"/>
      <c r="K207" s="6"/>
      <c r="L207" s="51"/>
      <c r="M207" s="6"/>
      <c r="N207" s="6"/>
      <c r="O207" s="6"/>
      <c r="P207" s="52"/>
    </row>
    <row r="208" spans="1:16" ht="15.75" customHeight="1" x14ac:dyDescent="0.25">
      <c r="A208" s="1"/>
      <c r="B208" s="14"/>
      <c r="C208" s="6"/>
      <c r="D208" s="51"/>
      <c r="E208" s="6"/>
      <c r="F208" s="51"/>
      <c r="G208" s="6"/>
      <c r="H208" s="6"/>
      <c r="I208" s="6"/>
      <c r="J208" s="6"/>
      <c r="K208" s="6"/>
      <c r="L208" s="51"/>
      <c r="M208" s="6"/>
      <c r="N208" s="6"/>
      <c r="O208" s="6"/>
      <c r="P208" s="52"/>
    </row>
    <row r="209" spans="1:16" ht="15.75" customHeight="1" x14ac:dyDescent="0.25">
      <c r="A209" s="1"/>
      <c r="B209" s="14"/>
      <c r="C209" s="6"/>
      <c r="D209" s="51"/>
      <c r="E209" s="6"/>
      <c r="F209" s="51"/>
      <c r="G209" s="6"/>
      <c r="H209" s="6"/>
      <c r="I209" s="6"/>
      <c r="J209" s="6"/>
      <c r="K209" s="6"/>
      <c r="L209" s="51"/>
      <c r="M209" s="6"/>
      <c r="N209" s="6"/>
      <c r="O209" s="6"/>
      <c r="P209" s="52"/>
    </row>
    <row r="210" spans="1:16" ht="15.75" customHeight="1" x14ac:dyDescent="0.25">
      <c r="A210" s="1"/>
      <c r="B210" s="14"/>
      <c r="C210" s="6"/>
      <c r="D210" s="51"/>
      <c r="E210" s="6"/>
      <c r="F210" s="51"/>
      <c r="G210" s="6"/>
      <c r="H210" s="6"/>
      <c r="I210" s="6"/>
      <c r="J210" s="6"/>
      <c r="K210" s="6"/>
      <c r="L210" s="51"/>
      <c r="M210" s="6"/>
      <c r="N210" s="6"/>
      <c r="O210" s="6"/>
      <c r="P210" s="52"/>
    </row>
    <row r="211" spans="1:16" ht="15.75" customHeight="1" x14ac:dyDescent="0.25">
      <c r="A211" s="1"/>
      <c r="B211" s="14"/>
      <c r="C211" s="6"/>
      <c r="D211" s="51"/>
      <c r="E211" s="6"/>
      <c r="F211" s="51"/>
      <c r="G211" s="6"/>
      <c r="H211" s="6"/>
      <c r="I211" s="6"/>
      <c r="J211" s="6"/>
      <c r="K211" s="6"/>
      <c r="L211" s="51"/>
      <c r="M211" s="6"/>
      <c r="N211" s="6"/>
      <c r="O211" s="6"/>
      <c r="P211" s="52"/>
    </row>
    <row r="212" spans="1:16" ht="15.75" customHeight="1" x14ac:dyDescent="0.25">
      <c r="A212" s="1"/>
      <c r="B212" s="14"/>
      <c r="C212" s="6"/>
      <c r="D212" s="51"/>
      <c r="E212" s="6"/>
      <c r="F212" s="51"/>
      <c r="G212" s="6"/>
      <c r="H212" s="6"/>
      <c r="I212" s="6"/>
      <c r="J212" s="6"/>
      <c r="K212" s="6"/>
      <c r="L212" s="51"/>
      <c r="M212" s="6"/>
      <c r="N212" s="6"/>
      <c r="O212" s="6"/>
      <c r="P212" s="52"/>
    </row>
    <row r="213" spans="1:16" ht="15.75" customHeight="1" x14ac:dyDescent="0.25">
      <c r="A213" s="1"/>
      <c r="B213" s="14"/>
      <c r="C213" s="6"/>
      <c r="D213" s="51"/>
      <c r="E213" s="6"/>
      <c r="F213" s="51"/>
      <c r="G213" s="6"/>
      <c r="H213" s="6"/>
      <c r="I213" s="6"/>
      <c r="J213" s="6"/>
      <c r="K213" s="6"/>
      <c r="L213" s="51"/>
      <c r="M213" s="6"/>
      <c r="N213" s="6"/>
      <c r="O213" s="6"/>
      <c r="P213" s="52"/>
    </row>
    <row r="214" spans="1:16" ht="15.75" customHeight="1" x14ac:dyDescent="0.25">
      <c r="A214" s="1"/>
      <c r="B214" s="14"/>
      <c r="C214" s="6"/>
      <c r="D214" s="51"/>
      <c r="E214" s="6"/>
      <c r="F214" s="51"/>
      <c r="G214" s="6"/>
      <c r="H214" s="6"/>
      <c r="I214" s="6"/>
      <c r="J214" s="6"/>
      <c r="K214" s="6"/>
      <c r="L214" s="51"/>
      <c r="M214" s="6"/>
      <c r="N214" s="6"/>
      <c r="O214" s="6"/>
      <c r="P214" s="52"/>
    </row>
    <row r="215" spans="1:16" ht="15.75" customHeight="1" x14ac:dyDescent="0.25">
      <c r="A215" s="1"/>
      <c r="B215" s="14"/>
      <c r="C215" s="6"/>
      <c r="D215" s="51"/>
      <c r="E215" s="6"/>
      <c r="F215" s="51"/>
      <c r="G215" s="6"/>
      <c r="H215" s="6"/>
      <c r="I215" s="6"/>
      <c r="J215" s="6"/>
      <c r="K215" s="6"/>
      <c r="L215" s="51"/>
      <c r="M215" s="6"/>
      <c r="N215" s="6"/>
      <c r="O215" s="6"/>
      <c r="P215" s="52"/>
    </row>
    <row r="216" spans="1:16" ht="15.75" customHeight="1" x14ac:dyDescent="0.25">
      <c r="A216" s="1"/>
      <c r="B216" s="14"/>
      <c r="C216" s="6"/>
      <c r="D216" s="51"/>
      <c r="E216" s="6"/>
      <c r="F216" s="51"/>
      <c r="G216" s="6"/>
      <c r="H216" s="6"/>
      <c r="I216" s="6"/>
      <c r="J216" s="6"/>
      <c r="K216" s="6"/>
      <c r="L216" s="51"/>
      <c r="M216" s="6"/>
      <c r="N216" s="6"/>
      <c r="O216" s="6"/>
      <c r="P216" s="52"/>
    </row>
    <row r="217" spans="1:16" ht="15.75" customHeight="1" x14ac:dyDescent="0.25">
      <c r="A217" s="1"/>
      <c r="B217" s="14"/>
      <c r="C217" s="6"/>
      <c r="D217" s="51"/>
      <c r="E217" s="6"/>
      <c r="F217" s="51"/>
      <c r="G217" s="6"/>
      <c r="H217" s="6"/>
      <c r="I217" s="6"/>
      <c r="J217" s="6"/>
      <c r="K217" s="6"/>
      <c r="L217" s="51"/>
      <c r="M217" s="6"/>
      <c r="N217" s="6"/>
      <c r="O217" s="6"/>
      <c r="P217" s="52"/>
    </row>
    <row r="218" spans="1:16" ht="15.75" customHeight="1" x14ac:dyDescent="0.25">
      <c r="A218" s="1"/>
      <c r="B218" s="14"/>
      <c r="C218" s="6"/>
      <c r="D218" s="51"/>
      <c r="E218" s="6"/>
      <c r="F218" s="51"/>
      <c r="G218" s="6"/>
      <c r="H218" s="6"/>
      <c r="I218" s="6"/>
      <c r="J218" s="6"/>
      <c r="K218" s="6"/>
      <c r="L218" s="51"/>
      <c r="M218" s="6"/>
      <c r="N218" s="6"/>
      <c r="O218" s="6"/>
      <c r="P218" s="52"/>
    </row>
    <row r="219" spans="1:16" ht="15.75" customHeight="1" x14ac:dyDescent="0.25">
      <c r="A219" s="1"/>
      <c r="B219" s="14"/>
      <c r="C219" s="6"/>
      <c r="D219" s="51"/>
      <c r="E219" s="6"/>
      <c r="F219" s="51"/>
      <c r="G219" s="6"/>
      <c r="H219" s="6"/>
      <c r="I219" s="6"/>
      <c r="J219" s="6"/>
      <c r="K219" s="6"/>
      <c r="L219" s="51"/>
      <c r="M219" s="6"/>
      <c r="N219" s="6"/>
      <c r="O219" s="6"/>
      <c r="P219" s="52"/>
    </row>
    <row r="220" spans="1:16" ht="15.75" customHeight="1" x14ac:dyDescent="0.25">
      <c r="A220" s="1"/>
      <c r="B220" s="14"/>
      <c r="C220" s="6"/>
      <c r="D220" s="51"/>
      <c r="E220" s="6"/>
      <c r="F220" s="51"/>
      <c r="G220" s="6"/>
      <c r="H220" s="6"/>
      <c r="I220" s="6"/>
      <c r="J220" s="6"/>
      <c r="K220" s="6"/>
      <c r="L220" s="51"/>
      <c r="M220" s="6"/>
      <c r="N220" s="6"/>
      <c r="O220" s="6"/>
      <c r="P220" s="52"/>
    </row>
    <row r="221" spans="1:16" ht="15.75" customHeight="1" x14ac:dyDescent="0.25">
      <c r="A221" s="1"/>
      <c r="B221" s="14"/>
      <c r="C221" s="6"/>
      <c r="D221" s="51"/>
      <c r="E221" s="6"/>
      <c r="F221" s="51"/>
      <c r="G221" s="6"/>
      <c r="H221" s="6"/>
      <c r="I221" s="6"/>
      <c r="J221" s="6"/>
      <c r="K221" s="6"/>
      <c r="L221" s="51"/>
      <c r="M221" s="6"/>
      <c r="N221" s="6"/>
      <c r="O221" s="6"/>
      <c r="P221" s="52"/>
    </row>
    <row r="222" spans="1:16" ht="15.75" customHeight="1" x14ac:dyDescent="0.25">
      <c r="A222" s="1"/>
      <c r="B222" s="14"/>
      <c r="C222" s="6"/>
      <c r="D222" s="51"/>
      <c r="E222" s="6"/>
      <c r="F222" s="51"/>
      <c r="G222" s="6"/>
      <c r="H222" s="6"/>
      <c r="I222" s="6"/>
      <c r="J222" s="6"/>
      <c r="K222" s="6"/>
      <c r="L222" s="51"/>
      <c r="M222" s="6"/>
      <c r="N222" s="6"/>
      <c r="O222" s="6"/>
      <c r="P222" s="52"/>
    </row>
    <row r="223" spans="1:16" ht="15.75" customHeight="1" x14ac:dyDescent="0.25">
      <c r="A223" s="1"/>
      <c r="B223" s="14"/>
      <c r="C223" s="6"/>
      <c r="D223" s="51"/>
      <c r="E223" s="6"/>
      <c r="F223" s="51"/>
      <c r="G223" s="6"/>
      <c r="H223" s="6"/>
      <c r="I223" s="6"/>
      <c r="J223" s="6"/>
      <c r="K223" s="6"/>
      <c r="L223" s="51"/>
      <c r="M223" s="6"/>
      <c r="N223" s="6"/>
      <c r="O223" s="6"/>
      <c r="P223" s="52"/>
    </row>
    <row r="224" spans="1:16" ht="15.75" customHeight="1" x14ac:dyDescent="0.25">
      <c r="A224" s="1"/>
      <c r="B224" s="14"/>
      <c r="C224" s="6"/>
      <c r="D224" s="51"/>
      <c r="E224" s="6"/>
      <c r="F224" s="51"/>
      <c r="G224" s="6"/>
      <c r="H224" s="6"/>
      <c r="I224" s="6"/>
      <c r="J224" s="6"/>
      <c r="K224" s="6"/>
      <c r="L224" s="51"/>
      <c r="M224" s="6"/>
      <c r="N224" s="6"/>
      <c r="O224" s="6"/>
      <c r="P224" s="52"/>
    </row>
    <row r="225" spans="1:16" ht="15.75" customHeight="1" x14ac:dyDescent="0.25">
      <c r="A225" s="1"/>
      <c r="B225" s="14"/>
      <c r="C225" s="6"/>
      <c r="D225" s="51"/>
      <c r="E225" s="6"/>
      <c r="F225" s="51"/>
      <c r="G225" s="6"/>
      <c r="H225" s="6"/>
      <c r="I225" s="6"/>
      <c r="J225" s="6"/>
      <c r="K225" s="6"/>
      <c r="L225" s="51"/>
      <c r="M225" s="6"/>
      <c r="N225" s="6"/>
      <c r="O225" s="6"/>
      <c r="P225" s="52"/>
    </row>
    <row r="226" spans="1:16" ht="15.75" customHeight="1" x14ac:dyDescent="0.25">
      <c r="A226" s="1"/>
      <c r="B226" s="14"/>
      <c r="C226" s="6"/>
      <c r="D226" s="51"/>
      <c r="E226" s="6"/>
      <c r="F226" s="51"/>
      <c r="G226" s="6"/>
      <c r="H226" s="6"/>
      <c r="I226" s="6"/>
      <c r="J226" s="6"/>
      <c r="K226" s="6"/>
      <c r="L226" s="51"/>
      <c r="M226" s="6"/>
      <c r="N226" s="6"/>
      <c r="O226" s="6"/>
      <c r="P226" s="52"/>
    </row>
    <row r="227" spans="1:16" ht="15.75" customHeight="1" x14ac:dyDescent="0.25">
      <c r="A227" s="1"/>
      <c r="B227" s="14"/>
      <c r="C227" s="6"/>
      <c r="D227" s="51"/>
      <c r="E227" s="6"/>
      <c r="F227" s="51"/>
      <c r="G227" s="6"/>
      <c r="H227" s="6"/>
      <c r="I227" s="6"/>
      <c r="J227" s="6"/>
      <c r="K227" s="6"/>
      <c r="L227" s="51"/>
      <c r="M227" s="6"/>
      <c r="N227" s="6"/>
      <c r="O227" s="6"/>
      <c r="P227" s="52"/>
    </row>
    <row r="228" spans="1:16" ht="15.75" customHeight="1" x14ac:dyDescent="0.25">
      <c r="A228" s="1"/>
      <c r="B228" s="14"/>
      <c r="C228" s="6"/>
      <c r="D228" s="51"/>
      <c r="E228" s="6"/>
      <c r="F228" s="51"/>
      <c r="G228" s="6"/>
      <c r="H228" s="6"/>
      <c r="I228" s="6"/>
      <c r="J228" s="6"/>
      <c r="K228" s="6"/>
      <c r="L228" s="51"/>
      <c r="M228" s="6"/>
      <c r="N228" s="6"/>
      <c r="O228" s="6"/>
      <c r="P228" s="52"/>
    </row>
    <row r="229" spans="1:16" ht="15.75" customHeight="1" x14ac:dyDescent="0.25">
      <c r="A229" s="1"/>
      <c r="B229" s="14"/>
      <c r="C229" s="6"/>
      <c r="D229" s="51"/>
      <c r="E229" s="6"/>
      <c r="F229" s="51"/>
      <c r="G229" s="6"/>
      <c r="H229" s="6"/>
      <c r="I229" s="6"/>
      <c r="J229" s="6"/>
      <c r="K229" s="6"/>
      <c r="L229" s="51"/>
      <c r="M229" s="6"/>
      <c r="N229" s="6"/>
      <c r="O229" s="6"/>
      <c r="P229" s="52"/>
    </row>
    <row r="230" spans="1:16" ht="15.75" customHeight="1" x14ac:dyDescent="0.25">
      <c r="A230" s="1"/>
      <c r="B230" s="14"/>
      <c r="C230" s="6"/>
      <c r="D230" s="51"/>
      <c r="E230" s="6"/>
      <c r="F230" s="51"/>
      <c r="G230" s="6"/>
      <c r="H230" s="6"/>
      <c r="I230" s="6"/>
      <c r="J230" s="6"/>
      <c r="K230" s="6"/>
      <c r="L230" s="51"/>
      <c r="M230" s="6"/>
      <c r="N230" s="6"/>
      <c r="O230" s="6"/>
      <c r="P230" s="52"/>
    </row>
    <row r="231" spans="1:16" ht="15.75" customHeight="1" x14ac:dyDescent="0.25">
      <c r="A231" s="1"/>
      <c r="B231" s="14"/>
      <c r="C231" s="6"/>
      <c r="D231" s="51"/>
      <c r="E231" s="6"/>
      <c r="F231" s="51"/>
      <c r="G231" s="6"/>
      <c r="H231" s="6"/>
      <c r="I231" s="6"/>
      <c r="J231" s="6"/>
      <c r="K231" s="6"/>
      <c r="L231" s="51"/>
      <c r="M231" s="6"/>
      <c r="N231" s="6"/>
      <c r="O231" s="6"/>
      <c r="P231" s="52"/>
    </row>
    <row r="232" spans="1:16" ht="15.75" customHeight="1" x14ac:dyDescent="0.25">
      <c r="A232" s="1"/>
      <c r="B232" s="14"/>
      <c r="C232" s="6"/>
      <c r="D232" s="51"/>
      <c r="E232" s="6"/>
      <c r="F232" s="51"/>
      <c r="G232" s="6"/>
      <c r="H232" s="6"/>
      <c r="I232" s="6"/>
      <c r="J232" s="6"/>
      <c r="K232" s="6"/>
      <c r="L232" s="51"/>
      <c r="M232" s="6"/>
      <c r="N232" s="6"/>
      <c r="O232" s="6"/>
      <c r="P232" s="52"/>
    </row>
    <row r="233" spans="1:16" ht="15.75" customHeight="1" x14ac:dyDescent="0.25">
      <c r="A233" s="1"/>
      <c r="B233" s="14"/>
      <c r="C233" s="6"/>
      <c r="D233" s="51"/>
      <c r="E233" s="6"/>
      <c r="F233" s="51"/>
      <c r="G233" s="6"/>
      <c r="H233" s="6"/>
      <c r="I233" s="6"/>
      <c r="J233" s="6"/>
      <c r="K233" s="6"/>
      <c r="L233" s="51"/>
      <c r="M233" s="6"/>
      <c r="N233" s="6"/>
      <c r="O233" s="6"/>
      <c r="P233" s="52"/>
    </row>
    <row r="234" spans="1:16" ht="15.75" customHeight="1" x14ac:dyDescent="0.25">
      <c r="A234" s="1"/>
      <c r="B234" s="14"/>
      <c r="C234" s="6"/>
      <c r="D234" s="51"/>
      <c r="E234" s="6"/>
      <c r="F234" s="51"/>
      <c r="G234" s="6"/>
      <c r="H234" s="6"/>
      <c r="I234" s="6"/>
      <c r="J234" s="6"/>
      <c r="K234" s="6"/>
      <c r="L234" s="51"/>
      <c r="M234" s="6"/>
      <c r="N234" s="6"/>
      <c r="O234" s="6"/>
      <c r="P234" s="52"/>
    </row>
    <row r="235" spans="1:16" ht="15.75" customHeight="1" x14ac:dyDescent="0.25">
      <c r="A235" s="1"/>
      <c r="B235" s="14"/>
      <c r="C235" s="6"/>
      <c r="D235" s="51"/>
      <c r="E235" s="6"/>
      <c r="F235" s="51"/>
      <c r="G235" s="6"/>
      <c r="H235" s="6"/>
      <c r="I235" s="6"/>
      <c r="J235" s="6"/>
      <c r="K235" s="6"/>
      <c r="L235" s="51"/>
      <c r="M235" s="6"/>
      <c r="N235" s="6"/>
      <c r="O235" s="6"/>
      <c r="P235" s="52"/>
    </row>
    <row r="236" spans="1:16" ht="15.75" customHeight="1" x14ac:dyDescent="0.25">
      <c r="A236" s="1"/>
      <c r="B236" s="14"/>
      <c r="C236" s="6"/>
      <c r="D236" s="51"/>
      <c r="E236" s="6"/>
      <c r="F236" s="51"/>
      <c r="G236" s="6"/>
      <c r="H236" s="6"/>
      <c r="I236" s="6"/>
      <c r="J236" s="6"/>
      <c r="K236" s="6"/>
      <c r="L236" s="51"/>
      <c r="M236" s="6"/>
      <c r="N236" s="6"/>
      <c r="O236" s="6"/>
      <c r="P236" s="52"/>
    </row>
    <row r="237" spans="1:16" ht="15.75" customHeight="1" x14ac:dyDescent="0.25">
      <c r="A237" s="1"/>
      <c r="B237" s="14"/>
      <c r="C237" s="6"/>
      <c r="D237" s="51"/>
      <c r="E237" s="6"/>
      <c r="F237" s="51"/>
      <c r="G237" s="6"/>
      <c r="H237" s="6"/>
      <c r="I237" s="6"/>
      <c r="J237" s="6"/>
      <c r="K237" s="6"/>
      <c r="L237" s="51"/>
      <c r="M237" s="6"/>
      <c r="N237" s="6"/>
      <c r="O237" s="6"/>
      <c r="P237" s="52"/>
    </row>
    <row r="238" spans="1:16" ht="15.75" customHeight="1" x14ac:dyDescent="0.25">
      <c r="A238" s="1"/>
      <c r="B238" s="14"/>
      <c r="C238" s="6"/>
      <c r="D238" s="51"/>
      <c r="E238" s="6"/>
      <c r="F238" s="51"/>
      <c r="G238" s="6"/>
      <c r="H238" s="6"/>
      <c r="I238" s="6"/>
      <c r="J238" s="6"/>
      <c r="K238" s="6"/>
      <c r="L238" s="51"/>
      <c r="M238" s="6"/>
      <c r="N238" s="6"/>
      <c r="O238" s="6"/>
      <c r="P238" s="52"/>
    </row>
    <row r="239" spans="1:16" ht="15.75" customHeight="1" x14ac:dyDescent="0.25">
      <c r="A239" s="1"/>
      <c r="B239" s="14"/>
      <c r="C239" s="6"/>
      <c r="D239" s="51"/>
      <c r="E239" s="6"/>
      <c r="F239" s="51"/>
      <c r="G239" s="6"/>
      <c r="H239" s="6"/>
      <c r="I239" s="6"/>
      <c r="J239" s="6"/>
      <c r="K239" s="6"/>
      <c r="L239" s="51"/>
      <c r="M239" s="6"/>
      <c r="N239" s="6"/>
      <c r="O239" s="6"/>
      <c r="P239" s="52"/>
    </row>
    <row r="240" spans="1:16" ht="15.75" customHeight="1" x14ac:dyDescent="0.25">
      <c r="A240" s="1"/>
      <c r="B240" s="14"/>
      <c r="C240" s="6"/>
      <c r="D240" s="51"/>
      <c r="E240" s="6"/>
      <c r="F240" s="51"/>
      <c r="G240" s="6"/>
      <c r="H240" s="6"/>
      <c r="I240" s="6"/>
      <c r="J240" s="6"/>
      <c r="K240" s="6"/>
      <c r="L240" s="51"/>
      <c r="M240" s="6"/>
      <c r="N240" s="6"/>
      <c r="O240" s="6"/>
      <c r="P240" s="52"/>
    </row>
    <row r="241" spans="1:16" ht="15.75" customHeight="1" x14ac:dyDescent="0.25">
      <c r="A241" s="1"/>
      <c r="B241" s="14"/>
      <c r="C241" s="6"/>
      <c r="D241" s="51"/>
      <c r="E241" s="6"/>
      <c r="F241" s="51"/>
      <c r="G241" s="6"/>
      <c r="H241" s="6"/>
      <c r="I241" s="6"/>
      <c r="J241" s="6"/>
      <c r="K241" s="6"/>
      <c r="L241" s="51"/>
      <c r="M241" s="6"/>
      <c r="N241" s="6"/>
      <c r="O241" s="6"/>
      <c r="P241" s="52"/>
    </row>
    <row r="242" spans="1:16" ht="15.75" customHeight="1" x14ac:dyDescent="0.25">
      <c r="A242" s="1"/>
      <c r="B242" s="14"/>
      <c r="C242" s="6"/>
      <c r="D242" s="51"/>
      <c r="E242" s="6"/>
      <c r="F242" s="51"/>
      <c r="G242" s="6"/>
      <c r="H242" s="6"/>
      <c r="I242" s="6"/>
      <c r="J242" s="6"/>
      <c r="K242" s="6"/>
      <c r="L242" s="51"/>
      <c r="M242" s="6"/>
      <c r="N242" s="6"/>
      <c r="O242" s="6"/>
      <c r="P242" s="52"/>
    </row>
    <row r="243" spans="1:16" ht="15.75" customHeight="1" x14ac:dyDescent="0.25">
      <c r="A243" s="1"/>
      <c r="B243" s="14"/>
      <c r="C243" s="6"/>
      <c r="D243" s="51"/>
      <c r="E243" s="6"/>
      <c r="F243" s="51"/>
      <c r="G243" s="6"/>
      <c r="H243" s="6"/>
      <c r="I243" s="6"/>
      <c r="J243" s="6"/>
      <c r="K243" s="6"/>
      <c r="L243" s="51"/>
      <c r="M243" s="6"/>
      <c r="N243" s="6"/>
      <c r="O243" s="6"/>
      <c r="P243" s="52"/>
    </row>
    <row r="244" spans="1:16" ht="15.75" customHeight="1" x14ac:dyDescent="0.25">
      <c r="A244" s="1"/>
      <c r="B244" s="14"/>
      <c r="C244" s="6"/>
      <c r="D244" s="51"/>
      <c r="E244" s="6"/>
      <c r="F244" s="51"/>
      <c r="G244" s="6"/>
      <c r="H244" s="6"/>
      <c r="I244" s="6"/>
      <c r="J244" s="6"/>
      <c r="K244" s="6"/>
      <c r="L244" s="51"/>
      <c r="M244" s="6"/>
      <c r="N244" s="6"/>
      <c r="O244" s="6"/>
      <c r="P244" s="52"/>
    </row>
    <row r="245" spans="1:16" ht="15.75" customHeight="1" x14ac:dyDescent="0.25">
      <c r="A245" s="1"/>
      <c r="B245" s="14"/>
      <c r="C245" s="6"/>
      <c r="D245" s="51"/>
      <c r="E245" s="6"/>
      <c r="F245" s="51"/>
      <c r="G245" s="6"/>
      <c r="H245" s="6"/>
      <c r="I245" s="6"/>
      <c r="J245" s="6"/>
      <c r="K245" s="6"/>
      <c r="L245" s="51"/>
      <c r="M245" s="6"/>
      <c r="N245" s="6"/>
      <c r="O245" s="6"/>
      <c r="P245" s="52"/>
    </row>
    <row r="246" spans="1:16" ht="15.75" customHeight="1" x14ac:dyDescent="0.25">
      <c r="A246" s="1"/>
      <c r="B246" s="14"/>
      <c r="C246" s="6"/>
      <c r="D246" s="51"/>
      <c r="E246" s="6"/>
      <c r="F246" s="51"/>
      <c r="G246" s="6"/>
      <c r="H246" s="6"/>
      <c r="I246" s="6"/>
      <c r="J246" s="6"/>
      <c r="K246" s="6"/>
      <c r="L246" s="51"/>
      <c r="M246" s="6"/>
      <c r="N246" s="6"/>
      <c r="O246" s="6"/>
      <c r="P246" s="52"/>
    </row>
    <row r="247" spans="1:16" ht="15.75" customHeight="1" x14ac:dyDescent="0.25">
      <c r="A247" s="1"/>
      <c r="B247" s="14"/>
      <c r="C247" s="6"/>
      <c r="D247" s="51"/>
      <c r="E247" s="6"/>
      <c r="F247" s="51"/>
      <c r="G247" s="6"/>
      <c r="H247" s="6"/>
      <c r="I247" s="6"/>
      <c r="J247" s="6"/>
      <c r="K247" s="6"/>
      <c r="L247" s="51"/>
      <c r="M247" s="6"/>
      <c r="N247" s="6"/>
      <c r="O247" s="6"/>
      <c r="P247" s="52"/>
    </row>
    <row r="248" spans="1:16" ht="15.75" customHeight="1" x14ac:dyDescent="0.25">
      <c r="A248" s="1"/>
      <c r="B248" s="14"/>
      <c r="C248" s="6"/>
      <c r="D248" s="51"/>
      <c r="E248" s="6"/>
      <c r="F248" s="51"/>
      <c r="G248" s="6"/>
      <c r="H248" s="6"/>
      <c r="I248" s="6"/>
      <c r="J248" s="6"/>
      <c r="K248" s="6"/>
      <c r="L248" s="51"/>
      <c r="M248" s="6"/>
      <c r="N248" s="6"/>
      <c r="O248" s="6"/>
      <c r="P248" s="52"/>
    </row>
    <row r="249" spans="1:16" ht="15.75" customHeight="1" x14ac:dyDescent="0.25">
      <c r="A249" s="1"/>
      <c r="B249" s="14"/>
      <c r="C249" s="6"/>
      <c r="D249" s="51"/>
      <c r="E249" s="6"/>
      <c r="F249" s="51"/>
      <c r="G249" s="6"/>
      <c r="H249" s="6"/>
      <c r="I249" s="6"/>
      <c r="J249" s="6"/>
      <c r="K249" s="6"/>
      <c r="L249" s="51"/>
      <c r="M249" s="6"/>
      <c r="N249" s="6"/>
      <c r="O249" s="6"/>
      <c r="P249" s="52"/>
    </row>
    <row r="250" spans="1:16" ht="15.75" customHeight="1" x14ac:dyDescent="0.25">
      <c r="A250" s="1"/>
      <c r="B250" s="14"/>
      <c r="C250" s="6"/>
      <c r="D250" s="51"/>
      <c r="E250" s="6"/>
      <c r="F250" s="51"/>
      <c r="G250" s="6"/>
      <c r="H250" s="6"/>
      <c r="I250" s="6"/>
      <c r="J250" s="6"/>
      <c r="K250" s="6"/>
      <c r="L250" s="51"/>
      <c r="M250" s="6"/>
      <c r="N250" s="6"/>
      <c r="O250" s="6"/>
      <c r="P250" s="52"/>
    </row>
    <row r="251" spans="1:16" ht="15.75" customHeight="1" x14ac:dyDescent="0.25">
      <c r="A251" s="1"/>
      <c r="B251" s="14"/>
      <c r="C251" s="6"/>
      <c r="D251" s="51"/>
      <c r="E251" s="6"/>
      <c r="F251" s="51"/>
      <c r="G251" s="6"/>
      <c r="H251" s="6"/>
      <c r="I251" s="6"/>
      <c r="J251" s="6"/>
      <c r="K251" s="6"/>
      <c r="L251" s="51"/>
      <c r="M251" s="6"/>
      <c r="N251" s="6"/>
      <c r="O251" s="6"/>
      <c r="P251" s="52"/>
    </row>
    <row r="252" spans="1:16" ht="15.75" customHeight="1" x14ac:dyDescent="0.25">
      <c r="A252" s="1"/>
      <c r="B252" s="14"/>
      <c r="C252" s="6"/>
      <c r="D252" s="51"/>
      <c r="E252" s="6"/>
      <c r="F252" s="51"/>
      <c r="G252" s="6"/>
      <c r="H252" s="6"/>
      <c r="I252" s="6"/>
      <c r="J252" s="6"/>
      <c r="K252" s="6"/>
      <c r="L252" s="51"/>
      <c r="M252" s="6"/>
      <c r="N252" s="6"/>
      <c r="O252" s="6"/>
      <c r="P252" s="52"/>
    </row>
    <row r="253" spans="1:16" ht="15.75" customHeight="1" x14ac:dyDescent="0.25">
      <c r="A253" s="1"/>
      <c r="B253" s="14"/>
      <c r="C253" s="6"/>
      <c r="D253" s="51"/>
      <c r="E253" s="6"/>
      <c r="F253" s="51"/>
      <c r="G253" s="6"/>
      <c r="H253" s="6"/>
      <c r="I253" s="6"/>
      <c r="J253" s="6"/>
      <c r="K253" s="6"/>
      <c r="L253" s="51"/>
      <c r="M253" s="6"/>
      <c r="N253" s="6"/>
      <c r="O253" s="6"/>
      <c r="P253" s="52"/>
    </row>
    <row r="254" spans="1:16" ht="15.75" customHeight="1" x14ac:dyDescent="0.25">
      <c r="A254" s="1"/>
      <c r="B254" s="14"/>
      <c r="C254" s="6"/>
      <c r="D254" s="51"/>
      <c r="E254" s="6"/>
      <c r="F254" s="51"/>
      <c r="G254" s="6"/>
      <c r="H254" s="6"/>
      <c r="I254" s="6"/>
      <c r="J254" s="6"/>
      <c r="K254" s="6"/>
      <c r="L254" s="51"/>
      <c r="M254" s="6"/>
      <c r="N254" s="6"/>
      <c r="O254" s="6"/>
      <c r="P254" s="52"/>
    </row>
    <row r="255" spans="1:16" ht="15.75" customHeight="1" x14ac:dyDescent="0.25">
      <c r="A255" s="1"/>
      <c r="B255" s="14"/>
      <c r="C255" s="6"/>
      <c r="D255" s="51"/>
      <c r="E255" s="6"/>
      <c r="F255" s="51"/>
      <c r="G255" s="6"/>
      <c r="H255" s="6"/>
      <c r="I255" s="6"/>
      <c r="J255" s="6"/>
      <c r="K255" s="6"/>
      <c r="L255" s="51"/>
      <c r="M255" s="6"/>
      <c r="N255" s="6"/>
      <c r="O255" s="6"/>
      <c r="P255" s="52"/>
    </row>
    <row r="256" spans="1:16" ht="15.75" customHeight="1" x14ac:dyDescent="0.25">
      <c r="A256" s="1"/>
      <c r="B256" s="14"/>
      <c r="C256" s="6"/>
      <c r="D256" s="51"/>
      <c r="E256" s="6"/>
      <c r="F256" s="51"/>
      <c r="G256" s="6"/>
      <c r="H256" s="6"/>
      <c r="I256" s="6"/>
      <c r="J256" s="6"/>
      <c r="K256" s="6"/>
      <c r="L256" s="51"/>
      <c r="M256" s="6"/>
      <c r="N256" s="6"/>
      <c r="O256" s="6"/>
      <c r="P256" s="52"/>
    </row>
    <row r="257" spans="1:16" ht="15.75" customHeight="1" x14ac:dyDescent="0.25">
      <c r="A257" s="1"/>
      <c r="B257" s="14"/>
      <c r="C257" s="6"/>
      <c r="D257" s="51"/>
      <c r="E257" s="6"/>
      <c r="F257" s="51"/>
      <c r="G257" s="6"/>
      <c r="H257" s="6"/>
      <c r="I257" s="6"/>
      <c r="J257" s="6"/>
      <c r="K257" s="6"/>
      <c r="L257" s="51"/>
      <c r="M257" s="6"/>
      <c r="N257" s="6"/>
      <c r="O257" s="6"/>
      <c r="P257" s="52"/>
    </row>
    <row r="258" spans="1:16" ht="15.75" customHeight="1" x14ac:dyDescent="0.25">
      <c r="A258" s="1"/>
      <c r="B258" s="14"/>
      <c r="C258" s="6"/>
      <c r="D258" s="51"/>
      <c r="E258" s="6"/>
      <c r="F258" s="51"/>
      <c r="G258" s="6"/>
      <c r="H258" s="6"/>
      <c r="I258" s="6"/>
      <c r="J258" s="6"/>
      <c r="K258" s="6"/>
      <c r="L258" s="51"/>
      <c r="M258" s="6"/>
      <c r="N258" s="6"/>
      <c r="O258" s="6"/>
      <c r="P258" s="52"/>
    </row>
    <row r="259" spans="1:16" ht="15.75" customHeight="1" x14ac:dyDescent="0.25">
      <c r="A259" s="1"/>
      <c r="B259" s="14"/>
      <c r="C259" s="6"/>
      <c r="D259" s="51"/>
      <c r="E259" s="6"/>
      <c r="F259" s="51"/>
      <c r="G259" s="6"/>
      <c r="H259" s="6"/>
      <c r="I259" s="6"/>
      <c r="J259" s="6"/>
      <c r="K259" s="6"/>
      <c r="L259" s="51"/>
      <c r="M259" s="6"/>
      <c r="N259" s="6"/>
      <c r="O259" s="6"/>
      <c r="P259" s="52"/>
    </row>
    <row r="260" spans="1:16" ht="15.75" customHeight="1" x14ac:dyDescent="0.25">
      <c r="A260" s="1"/>
      <c r="B260" s="14"/>
      <c r="C260" s="6"/>
      <c r="D260" s="51"/>
      <c r="E260" s="6"/>
      <c r="F260" s="51"/>
      <c r="G260" s="6"/>
      <c r="H260" s="6"/>
      <c r="I260" s="6"/>
      <c r="J260" s="6"/>
      <c r="K260" s="6"/>
      <c r="L260" s="51"/>
      <c r="M260" s="6"/>
      <c r="N260" s="6"/>
      <c r="O260" s="6"/>
      <c r="P260" s="52"/>
    </row>
    <row r="261" spans="1:16" ht="15.75" customHeight="1" x14ac:dyDescent="0.25">
      <c r="A261" s="1"/>
      <c r="B261" s="14"/>
      <c r="C261" s="6"/>
      <c r="D261" s="51"/>
      <c r="E261" s="6"/>
      <c r="F261" s="51"/>
      <c r="G261" s="6"/>
      <c r="H261" s="6"/>
      <c r="I261" s="6"/>
      <c r="J261" s="6"/>
      <c r="K261" s="6"/>
      <c r="L261" s="51"/>
      <c r="M261" s="6"/>
      <c r="N261" s="6"/>
      <c r="O261" s="6"/>
      <c r="P261" s="52"/>
    </row>
    <row r="262" spans="1:16" ht="15.75" customHeight="1" x14ac:dyDescent="0.25">
      <c r="A262" s="1"/>
      <c r="B262" s="14"/>
      <c r="C262" s="6"/>
      <c r="D262" s="51"/>
      <c r="E262" s="6"/>
      <c r="F262" s="51"/>
      <c r="G262" s="6"/>
      <c r="H262" s="6"/>
      <c r="I262" s="6"/>
      <c r="J262" s="6"/>
      <c r="K262" s="6"/>
      <c r="L262" s="51"/>
      <c r="M262" s="6"/>
      <c r="N262" s="6"/>
      <c r="O262" s="6"/>
      <c r="P262" s="52"/>
    </row>
    <row r="263" spans="1:16" ht="15.75" customHeight="1" x14ac:dyDescent="0.25">
      <c r="A263" s="1"/>
      <c r="B263" s="14"/>
      <c r="C263" s="6"/>
      <c r="D263" s="51"/>
      <c r="E263" s="6"/>
      <c r="F263" s="51"/>
      <c r="G263" s="6"/>
      <c r="H263" s="6"/>
      <c r="I263" s="6"/>
      <c r="J263" s="6"/>
      <c r="K263" s="6"/>
      <c r="L263" s="51"/>
      <c r="M263" s="6"/>
      <c r="N263" s="6"/>
      <c r="O263" s="6"/>
      <c r="P263" s="52"/>
    </row>
    <row r="264" spans="1:16" ht="15.75" customHeight="1" x14ac:dyDescent="0.25">
      <c r="A264" s="1"/>
      <c r="B264" s="14"/>
      <c r="C264" s="6"/>
      <c r="D264" s="51"/>
      <c r="E264" s="6"/>
      <c r="F264" s="51"/>
      <c r="G264" s="6"/>
      <c r="H264" s="6"/>
      <c r="I264" s="6"/>
      <c r="J264" s="6"/>
      <c r="K264" s="6"/>
      <c r="L264" s="51"/>
      <c r="M264" s="6"/>
      <c r="N264" s="6"/>
      <c r="O264" s="6"/>
      <c r="P264" s="52"/>
    </row>
    <row r="265" spans="1:16" ht="15.75" customHeight="1" x14ac:dyDescent="0.25">
      <c r="A265" s="1"/>
      <c r="B265" s="14"/>
      <c r="C265" s="6"/>
      <c r="D265" s="51"/>
      <c r="E265" s="6"/>
      <c r="F265" s="51"/>
      <c r="G265" s="6"/>
      <c r="H265" s="6"/>
      <c r="I265" s="6"/>
      <c r="J265" s="6"/>
      <c r="K265" s="6"/>
      <c r="L265" s="51"/>
      <c r="M265" s="6"/>
      <c r="N265" s="6"/>
      <c r="O265" s="6"/>
      <c r="P265" s="52"/>
    </row>
    <row r="266" spans="1:16" ht="15.75" customHeight="1" x14ac:dyDescent="0.25">
      <c r="A266" s="1"/>
      <c r="B266" s="14"/>
      <c r="C266" s="6"/>
      <c r="D266" s="51"/>
      <c r="E266" s="6"/>
      <c r="F266" s="51"/>
      <c r="G266" s="6"/>
      <c r="H266" s="6"/>
      <c r="I266" s="6"/>
      <c r="J266" s="6"/>
      <c r="K266" s="6"/>
      <c r="L266" s="51"/>
      <c r="M266" s="6"/>
      <c r="N266" s="6"/>
      <c r="O266" s="6"/>
      <c r="P266" s="52"/>
    </row>
    <row r="267" spans="1:16" ht="15.75" customHeight="1" x14ac:dyDescent="0.25">
      <c r="A267" s="1"/>
      <c r="B267" s="14"/>
      <c r="C267" s="6"/>
      <c r="D267" s="51"/>
      <c r="E267" s="6"/>
      <c r="F267" s="51"/>
      <c r="G267" s="6"/>
      <c r="H267" s="6"/>
      <c r="I267" s="6"/>
      <c r="J267" s="6"/>
      <c r="K267" s="6"/>
      <c r="L267" s="51"/>
      <c r="M267" s="6"/>
      <c r="N267" s="6"/>
      <c r="O267" s="6"/>
      <c r="P267" s="52"/>
    </row>
    <row r="268" spans="1:16" ht="15.75" customHeight="1" x14ac:dyDescent="0.25">
      <c r="A268" s="1"/>
      <c r="B268" s="14"/>
      <c r="C268" s="6"/>
      <c r="D268" s="51"/>
      <c r="E268" s="6"/>
      <c r="F268" s="51"/>
      <c r="G268" s="6"/>
      <c r="H268" s="6"/>
      <c r="I268" s="6"/>
      <c r="J268" s="6"/>
      <c r="K268" s="6"/>
      <c r="L268" s="51"/>
      <c r="M268" s="6"/>
      <c r="N268" s="6"/>
      <c r="O268" s="6"/>
      <c r="P268" s="52"/>
    </row>
    <row r="269" spans="1:16" ht="15.75" customHeight="1" x14ac:dyDescent="0.25">
      <c r="A269" s="1"/>
      <c r="B269" s="14"/>
      <c r="C269" s="6"/>
      <c r="D269" s="51"/>
      <c r="E269" s="6"/>
      <c r="F269" s="51"/>
      <c r="G269" s="6"/>
      <c r="H269" s="6"/>
      <c r="I269" s="6"/>
      <c r="J269" s="6"/>
      <c r="K269" s="6"/>
      <c r="L269" s="51"/>
      <c r="M269" s="6"/>
      <c r="N269" s="6"/>
      <c r="O269" s="6"/>
      <c r="P269" s="52"/>
    </row>
    <row r="270" spans="1:16" ht="15.75" customHeight="1" x14ac:dyDescent="0.25">
      <c r="A270" s="1"/>
      <c r="B270" s="14"/>
      <c r="C270" s="6"/>
      <c r="D270" s="51"/>
      <c r="E270" s="6"/>
      <c r="F270" s="51"/>
      <c r="G270" s="6"/>
      <c r="H270" s="6"/>
      <c r="I270" s="6"/>
      <c r="J270" s="6"/>
      <c r="K270" s="6"/>
      <c r="L270" s="51"/>
      <c r="M270" s="6"/>
      <c r="N270" s="6"/>
      <c r="O270" s="6"/>
      <c r="P270" s="52"/>
    </row>
    <row r="271" spans="1:16" ht="15.75" customHeight="1" x14ac:dyDescent="0.25">
      <c r="A271" s="1"/>
      <c r="B271" s="14"/>
      <c r="C271" s="6"/>
      <c r="D271" s="51"/>
      <c r="E271" s="6"/>
      <c r="F271" s="51"/>
      <c r="G271" s="6"/>
      <c r="H271" s="6"/>
      <c r="I271" s="6"/>
      <c r="J271" s="6"/>
      <c r="K271" s="6"/>
      <c r="L271" s="51"/>
      <c r="M271" s="6"/>
      <c r="N271" s="6"/>
      <c r="O271" s="6"/>
      <c r="P271" s="52"/>
    </row>
    <row r="272" spans="1:16" ht="15.75" customHeight="1" x14ac:dyDescent="0.25">
      <c r="A272" s="1"/>
      <c r="B272" s="14"/>
      <c r="C272" s="6"/>
      <c r="D272" s="51"/>
      <c r="E272" s="6"/>
      <c r="F272" s="51"/>
      <c r="G272" s="6"/>
      <c r="H272" s="6"/>
      <c r="I272" s="6"/>
      <c r="J272" s="6"/>
      <c r="K272" s="6"/>
      <c r="L272" s="51"/>
      <c r="M272" s="6"/>
      <c r="N272" s="6"/>
      <c r="O272" s="6"/>
      <c r="P272" s="52"/>
    </row>
    <row r="273" spans="1:16" ht="15.75" customHeight="1" x14ac:dyDescent="0.25">
      <c r="A273" s="1"/>
      <c r="B273" s="14"/>
      <c r="C273" s="6"/>
      <c r="D273" s="51"/>
      <c r="E273" s="6"/>
      <c r="F273" s="51"/>
      <c r="G273" s="6"/>
      <c r="H273" s="6"/>
      <c r="I273" s="6"/>
      <c r="J273" s="6"/>
      <c r="K273" s="6"/>
      <c r="L273" s="51"/>
      <c r="M273" s="6"/>
      <c r="N273" s="6"/>
      <c r="O273" s="6"/>
      <c r="P273" s="52"/>
    </row>
    <row r="274" spans="1:16" ht="15.75" customHeight="1" x14ac:dyDescent="0.25">
      <c r="A274" s="1"/>
      <c r="B274" s="14"/>
      <c r="C274" s="6"/>
      <c r="D274" s="51"/>
      <c r="E274" s="6"/>
      <c r="F274" s="51"/>
      <c r="G274" s="6"/>
      <c r="H274" s="6"/>
      <c r="I274" s="6"/>
      <c r="J274" s="6"/>
      <c r="K274" s="6"/>
      <c r="L274" s="51"/>
      <c r="M274" s="6"/>
      <c r="N274" s="6"/>
      <c r="O274" s="6"/>
      <c r="P274" s="52"/>
    </row>
    <row r="275" spans="1:16" ht="15.75" customHeight="1" x14ac:dyDescent="0.25">
      <c r="A275" s="1"/>
      <c r="B275" s="14"/>
      <c r="C275" s="6"/>
      <c r="D275" s="51"/>
      <c r="E275" s="6"/>
      <c r="F275" s="51"/>
      <c r="G275" s="6"/>
      <c r="H275" s="6"/>
      <c r="I275" s="6"/>
      <c r="J275" s="6"/>
      <c r="K275" s="6"/>
      <c r="L275" s="51"/>
      <c r="M275" s="6"/>
      <c r="N275" s="6"/>
      <c r="O275" s="6"/>
      <c r="P275" s="52"/>
    </row>
    <row r="276" spans="1:16" ht="15.75" customHeight="1" x14ac:dyDescent="0.25">
      <c r="A276" s="1"/>
      <c r="B276" s="14"/>
      <c r="C276" s="6"/>
      <c r="D276" s="51"/>
      <c r="E276" s="6"/>
      <c r="F276" s="51"/>
      <c r="G276" s="6"/>
      <c r="H276" s="6"/>
      <c r="I276" s="6"/>
      <c r="J276" s="6"/>
      <c r="K276" s="6"/>
      <c r="L276" s="51"/>
      <c r="M276" s="6"/>
      <c r="N276" s="6"/>
      <c r="O276" s="6"/>
      <c r="P276" s="52"/>
    </row>
    <row r="277" spans="1:16" ht="15.75" customHeight="1" x14ac:dyDescent="0.25">
      <c r="A277" s="1"/>
      <c r="B277" s="14"/>
      <c r="C277" s="6"/>
      <c r="D277" s="51"/>
      <c r="E277" s="6"/>
      <c r="F277" s="51"/>
      <c r="G277" s="6"/>
      <c r="H277" s="6"/>
      <c r="I277" s="6"/>
      <c r="J277" s="6"/>
      <c r="K277" s="6"/>
      <c r="L277" s="51"/>
      <c r="M277" s="6"/>
      <c r="N277" s="6"/>
      <c r="O277" s="6"/>
      <c r="P277" s="52"/>
    </row>
    <row r="278" spans="1:16" ht="15.75" customHeight="1" x14ac:dyDescent="0.25">
      <c r="A278" s="1"/>
      <c r="B278" s="14"/>
      <c r="C278" s="6"/>
      <c r="D278" s="51"/>
      <c r="E278" s="6"/>
      <c r="F278" s="51"/>
      <c r="G278" s="6"/>
      <c r="H278" s="6"/>
      <c r="I278" s="6"/>
      <c r="J278" s="6"/>
      <c r="K278" s="6"/>
      <c r="L278" s="51"/>
      <c r="M278" s="6"/>
      <c r="N278" s="6"/>
      <c r="O278" s="6"/>
      <c r="P278" s="52"/>
    </row>
    <row r="279" spans="1:16" ht="15.75" customHeight="1" x14ac:dyDescent="0.25">
      <c r="A279" s="1"/>
      <c r="B279" s="14"/>
      <c r="C279" s="6"/>
      <c r="D279" s="51"/>
      <c r="E279" s="6"/>
      <c r="F279" s="51"/>
      <c r="G279" s="6"/>
      <c r="H279" s="6"/>
      <c r="I279" s="6"/>
      <c r="J279" s="6"/>
      <c r="K279" s="6"/>
      <c r="L279" s="51"/>
      <c r="M279" s="6"/>
      <c r="N279" s="6"/>
      <c r="O279" s="6"/>
      <c r="P279" s="52"/>
    </row>
    <row r="280" spans="1:16" ht="15.75" customHeight="1" x14ac:dyDescent="0.25">
      <c r="A280" s="1"/>
      <c r="B280" s="14"/>
      <c r="C280" s="6"/>
      <c r="D280" s="51"/>
      <c r="E280" s="6"/>
      <c r="F280" s="51"/>
      <c r="G280" s="6"/>
      <c r="H280" s="6"/>
      <c r="I280" s="6"/>
      <c r="J280" s="6"/>
      <c r="K280" s="6"/>
      <c r="L280" s="51"/>
      <c r="M280" s="6"/>
      <c r="N280" s="6"/>
      <c r="O280" s="6"/>
      <c r="P280" s="52"/>
    </row>
    <row r="281" spans="1:16" ht="15.75" customHeight="1" x14ac:dyDescent="0.25">
      <c r="A281" s="1"/>
      <c r="B281" s="14"/>
      <c r="C281" s="6"/>
      <c r="D281" s="51"/>
      <c r="E281" s="6"/>
      <c r="F281" s="51"/>
      <c r="G281" s="6"/>
      <c r="H281" s="6"/>
      <c r="I281" s="6"/>
      <c r="J281" s="6"/>
      <c r="K281" s="6"/>
      <c r="L281" s="51"/>
      <c r="M281" s="6"/>
      <c r="N281" s="6"/>
      <c r="O281" s="6"/>
      <c r="P281" s="52"/>
    </row>
    <row r="282" spans="1:16" ht="15.75" customHeight="1" x14ac:dyDescent="0.25">
      <c r="A282" s="1"/>
      <c r="B282" s="14"/>
      <c r="C282" s="6"/>
      <c r="D282" s="51"/>
      <c r="E282" s="6"/>
      <c r="F282" s="51"/>
      <c r="G282" s="6"/>
      <c r="H282" s="6"/>
      <c r="I282" s="6"/>
      <c r="J282" s="6"/>
      <c r="K282" s="6"/>
      <c r="L282" s="51"/>
      <c r="M282" s="6"/>
      <c r="N282" s="6"/>
      <c r="O282" s="6"/>
      <c r="P282" s="52"/>
    </row>
    <row r="283" spans="1:16" ht="15.75" customHeight="1" x14ac:dyDescent="0.25">
      <c r="A283" s="1"/>
      <c r="B283" s="14"/>
      <c r="C283" s="6"/>
      <c r="D283" s="51"/>
      <c r="E283" s="6"/>
      <c r="F283" s="51"/>
      <c r="G283" s="6"/>
      <c r="H283" s="6"/>
      <c r="I283" s="6"/>
      <c r="J283" s="6"/>
      <c r="K283" s="6"/>
      <c r="L283" s="51"/>
      <c r="M283" s="6"/>
      <c r="N283" s="6"/>
      <c r="O283" s="6"/>
      <c r="P283" s="52"/>
    </row>
    <row r="284" spans="1:16" ht="15.75" customHeight="1" x14ac:dyDescent="0.25">
      <c r="A284" s="1"/>
      <c r="B284" s="14"/>
      <c r="C284" s="6"/>
      <c r="D284" s="51"/>
      <c r="E284" s="6"/>
      <c r="F284" s="51"/>
      <c r="G284" s="6"/>
      <c r="H284" s="6"/>
      <c r="I284" s="6"/>
      <c r="J284" s="6"/>
      <c r="K284" s="6"/>
      <c r="L284" s="51"/>
      <c r="M284" s="6"/>
      <c r="N284" s="6"/>
      <c r="O284" s="6"/>
      <c r="P284" s="52"/>
    </row>
    <row r="285" spans="1:16" ht="15.75" customHeight="1" x14ac:dyDescent="0.25">
      <c r="A285" s="1"/>
      <c r="B285" s="14"/>
      <c r="C285" s="6"/>
      <c r="D285" s="51"/>
      <c r="E285" s="6"/>
      <c r="F285" s="51"/>
      <c r="G285" s="6"/>
      <c r="H285" s="6"/>
      <c r="I285" s="6"/>
      <c r="J285" s="6"/>
      <c r="K285" s="6"/>
      <c r="L285" s="51"/>
      <c r="M285" s="6"/>
      <c r="N285" s="6"/>
      <c r="O285" s="6"/>
      <c r="P285" s="52"/>
    </row>
    <row r="286" spans="1:16" ht="15.75" customHeight="1" x14ac:dyDescent="0.25">
      <c r="A286" s="1"/>
      <c r="B286" s="14"/>
      <c r="C286" s="6"/>
      <c r="D286" s="51"/>
      <c r="E286" s="6"/>
      <c r="F286" s="51"/>
      <c r="G286" s="6"/>
      <c r="H286" s="6"/>
      <c r="I286" s="6"/>
      <c r="J286" s="6"/>
      <c r="K286" s="6"/>
      <c r="L286" s="51"/>
      <c r="M286" s="6"/>
      <c r="N286" s="6"/>
      <c r="O286" s="6"/>
      <c r="P286" s="52"/>
    </row>
    <row r="287" spans="1:16" ht="15.75" customHeight="1" x14ac:dyDescent="0.25">
      <c r="A287" s="1"/>
      <c r="B287" s="14"/>
      <c r="C287" s="6"/>
      <c r="D287" s="51"/>
      <c r="E287" s="6"/>
      <c r="F287" s="51"/>
      <c r="G287" s="6"/>
      <c r="H287" s="6"/>
      <c r="I287" s="6"/>
      <c r="J287" s="6"/>
      <c r="K287" s="6"/>
      <c r="L287" s="51"/>
      <c r="M287" s="6"/>
      <c r="N287" s="6"/>
      <c r="O287" s="6"/>
      <c r="P287" s="52"/>
    </row>
    <row r="288" spans="1:16" ht="15.75" customHeight="1" x14ac:dyDescent="0.25">
      <c r="A288" s="1"/>
      <c r="B288" s="14"/>
      <c r="C288" s="6"/>
      <c r="D288" s="51"/>
      <c r="E288" s="6"/>
      <c r="F288" s="51"/>
      <c r="G288" s="6"/>
      <c r="H288" s="6"/>
      <c r="I288" s="6"/>
      <c r="J288" s="6"/>
      <c r="K288" s="6"/>
      <c r="L288" s="51"/>
      <c r="M288" s="6"/>
      <c r="N288" s="6"/>
      <c r="O288" s="6"/>
      <c r="P288" s="52"/>
    </row>
    <row r="289" spans="1:16" ht="15.75" customHeight="1" x14ac:dyDescent="0.25">
      <c r="A289" s="1"/>
      <c r="B289" s="14"/>
      <c r="C289" s="6"/>
      <c r="D289" s="51"/>
      <c r="E289" s="6"/>
      <c r="F289" s="51"/>
      <c r="G289" s="6"/>
      <c r="H289" s="6"/>
      <c r="I289" s="6"/>
      <c r="J289" s="6"/>
      <c r="K289" s="6"/>
      <c r="L289" s="51"/>
      <c r="M289" s="6"/>
      <c r="N289" s="6"/>
      <c r="O289" s="6"/>
      <c r="P289" s="52"/>
    </row>
    <row r="290" spans="1:16" ht="15.75" customHeight="1" x14ac:dyDescent="0.25">
      <c r="A290" s="1"/>
      <c r="B290" s="14"/>
      <c r="C290" s="6"/>
      <c r="D290" s="51"/>
      <c r="E290" s="6"/>
      <c r="F290" s="51"/>
      <c r="G290" s="6"/>
      <c r="H290" s="6"/>
      <c r="I290" s="6"/>
      <c r="J290" s="6"/>
      <c r="K290" s="6"/>
      <c r="L290" s="51"/>
      <c r="M290" s="6"/>
      <c r="N290" s="6"/>
      <c r="O290" s="6"/>
      <c r="P290" s="52"/>
    </row>
    <row r="291" spans="1:16" ht="15.75" customHeight="1" x14ac:dyDescent="0.25">
      <c r="A291" s="1"/>
      <c r="B291" s="14"/>
      <c r="C291" s="6"/>
      <c r="D291" s="51"/>
      <c r="E291" s="6"/>
      <c r="F291" s="51"/>
      <c r="G291" s="6"/>
      <c r="H291" s="6"/>
      <c r="I291" s="6"/>
      <c r="J291" s="6"/>
      <c r="K291" s="6"/>
      <c r="L291" s="51"/>
      <c r="M291" s="6"/>
      <c r="N291" s="6"/>
      <c r="O291" s="6"/>
      <c r="P291" s="52"/>
    </row>
    <row r="292" spans="1:16" ht="15.75" customHeight="1" x14ac:dyDescent="0.25">
      <c r="A292" s="1"/>
      <c r="B292" s="14"/>
      <c r="C292" s="6"/>
      <c r="D292" s="51"/>
      <c r="E292" s="6"/>
      <c r="F292" s="51"/>
      <c r="G292" s="6"/>
      <c r="H292" s="6"/>
      <c r="I292" s="6"/>
      <c r="J292" s="6"/>
      <c r="K292" s="6"/>
      <c r="L292" s="51"/>
      <c r="M292" s="6"/>
      <c r="N292" s="6"/>
      <c r="O292" s="6"/>
      <c r="P292" s="52"/>
    </row>
    <row r="293" spans="1:16" ht="15.75" customHeight="1" x14ac:dyDescent="0.25">
      <c r="A293" s="1"/>
      <c r="B293" s="14"/>
      <c r="C293" s="6"/>
      <c r="D293" s="51"/>
      <c r="E293" s="6"/>
      <c r="F293" s="51"/>
      <c r="G293" s="6"/>
      <c r="H293" s="6"/>
      <c r="I293" s="6"/>
      <c r="J293" s="6"/>
      <c r="K293" s="6"/>
      <c r="L293" s="51"/>
      <c r="M293" s="6"/>
      <c r="N293" s="6"/>
      <c r="O293" s="6"/>
      <c r="P293" s="52"/>
    </row>
    <row r="294" spans="1:16" ht="15.75" customHeight="1" x14ac:dyDescent="0.25">
      <c r="A294" s="1"/>
      <c r="B294" s="14"/>
      <c r="C294" s="6"/>
      <c r="D294" s="51"/>
      <c r="E294" s="6"/>
      <c r="F294" s="51"/>
      <c r="G294" s="6"/>
      <c r="H294" s="6"/>
      <c r="I294" s="6"/>
      <c r="J294" s="6"/>
      <c r="K294" s="6"/>
      <c r="L294" s="51"/>
      <c r="M294" s="6"/>
      <c r="N294" s="6"/>
      <c r="O294" s="6"/>
      <c r="P294" s="52"/>
    </row>
    <row r="295" spans="1:16" ht="15.75" customHeight="1" x14ac:dyDescent="0.25">
      <c r="A295" s="1"/>
      <c r="B295" s="14"/>
      <c r="C295" s="6"/>
      <c r="D295" s="51"/>
      <c r="E295" s="6"/>
      <c r="F295" s="51"/>
      <c r="G295" s="6"/>
      <c r="H295" s="6"/>
      <c r="I295" s="6"/>
      <c r="J295" s="6"/>
      <c r="K295" s="6"/>
      <c r="L295" s="51"/>
      <c r="M295" s="6"/>
      <c r="N295" s="6"/>
      <c r="O295" s="6"/>
      <c r="P295" s="52"/>
    </row>
    <row r="296" spans="1:16" ht="15.75" customHeight="1" x14ac:dyDescent="0.25">
      <c r="A296" s="1"/>
      <c r="B296" s="14"/>
      <c r="C296" s="6"/>
      <c r="D296" s="51"/>
      <c r="E296" s="6"/>
      <c r="F296" s="51"/>
      <c r="G296" s="6"/>
      <c r="H296" s="6"/>
      <c r="I296" s="6"/>
      <c r="J296" s="6"/>
      <c r="K296" s="6"/>
      <c r="L296" s="51"/>
      <c r="M296" s="6"/>
      <c r="N296" s="6"/>
      <c r="O296" s="6"/>
      <c r="P296" s="52"/>
    </row>
    <row r="297" spans="1:16" ht="15.75" customHeight="1" x14ac:dyDescent="0.25">
      <c r="A297" s="1"/>
      <c r="B297" s="14"/>
      <c r="C297" s="6"/>
      <c r="D297" s="51"/>
      <c r="E297" s="6"/>
      <c r="F297" s="51"/>
      <c r="G297" s="6"/>
      <c r="H297" s="6"/>
      <c r="I297" s="6"/>
      <c r="J297" s="6"/>
      <c r="K297" s="6"/>
      <c r="L297" s="51"/>
      <c r="M297" s="6"/>
      <c r="N297" s="6"/>
      <c r="O297" s="6"/>
      <c r="P297" s="52"/>
    </row>
    <row r="298" spans="1:16" ht="15.75" customHeight="1" x14ac:dyDescent="0.25">
      <c r="A298" s="1"/>
      <c r="B298" s="14"/>
      <c r="C298" s="6"/>
      <c r="D298" s="51"/>
      <c r="E298" s="6"/>
      <c r="F298" s="51"/>
      <c r="G298" s="6"/>
      <c r="H298" s="6"/>
      <c r="I298" s="6"/>
      <c r="J298" s="6"/>
      <c r="K298" s="6"/>
      <c r="L298" s="51"/>
      <c r="M298" s="6"/>
      <c r="N298" s="6"/>
      <c r="O298" s="6"/>
      <c r="P298" s="52"/>
    </row>
    <row r="299" spans="1:16" ht="15.75" customHeight="1" x14ac:dyDescent="0.25">
      <c r="A299" s="1"/>
      <c r="B299" s="14"/>
      <c r="C299" s="6"/>
      <c r="D299" s="51"/>
      <c r="E299" s="6"/>
      <c r="F299" s="51"/>
      <c r="G299" s="6"/>
      <c r="H299" s="6"/>
      <c r="I299" s="6"/>
      <c r="J299" s="6"/>
      <c r="K299" s="6"/>
      <c r="L299" s="51"/>
      <c r="M299" s="6"/>
      <c r="N299" s="6"/>
      <c r="O299" s="6"/>
      <c r="P299" s="52"/>
    </row>
    <row r="300" spans="1:16" ht="15.75" customHeight="1" x14ac:dyDescent="0.25">
      <c r="A300" s="1"/>
      <c r="B300" s="14"/>
      <c r="C300" s="6"/>
      <c r="D300" s="51"/>
      <c r="E300" s="6"/>
      <c r="F300" s="51"/>
      <c r="G300" s="6"/>
      <c r="H300" s="6"/>
      <c r="I300" s="6"/>
      <c r="J300" s="6"/>
      <c r="K300" s="6"/>
      <c r="L300" s="51"/>
      <c r="M300" s="6"/>
      <c r="N300" s="6"/>
      <c r="O300" s="6"/>
      <c r="P300" s="52"/>
    </row>
    <row r="301" spans="1:16" ht="15.75" customHeight="1" x14ac:dyDescent="0.25">
      <c r="A301" s="1"/>
      <c r="B301" s="14"/>
      <c r="C301" s="6"/>
      <c r="D301" s="51"/>
      <c r="E301" s="6"/>
      <c r="F301" s="51"/>
      <c r="G301" s="6"/>
      <c r="H301" s="6"/>
      <c r="I301" s="6"/>
      <c r="J301" s="6"/>
      <c r="K301" s="6"/>
      <c r="L301" s="51"/>
      <c r="M301" s="6"/>
      <c r="N301" s="6"/>
      <c r="O301" s="6"/>
      <c r="P301" s="52"/>
    </row>
    <row r="302" spans="1:16" ht="15.75" customHeight="1" x14ac:dyDescent="0.25">
      <c r="A302" s="1"/>
      <c r="B302" s="14"/>
      <c r="C302" s="6"/>
      <c r="D302" s="51"/>
      <c r="E302" s="6"/>
      <c r="F302" s="51"/>
      <c r="G302" s="6"/>
      <c r="H302" s="6"/>
      <c r="I302" s="6"/>
      <c r="J302" s="6"/>
      <c r="K302" s="6"/>
      <c r="L302" s="51"/>
      <c r="M302" s="6"/>
      <c r="N302" s="6"/>
      <c r="O302" s="6"/>
      <c r="P302" s="52"/>
    </row>
    <row r="303" spans="1:16" ht="15.75" customHeight="1" x14ac:dyDescent="0.25">
      <c r="A303" s="1"/>
      <c r="B303" s="14"/>
      <c r="C303" s="6"/>
      <c r="D303" s="51"/>
      <c r="E303" s="6"/>
      <c r="F303" s="51"/>
      <c r="G303" s="6"/>
      <c r="H303" s="6"/>
      <c r="I303" s="6"/>
      <c r="J303" s="6"/>
      <c r="K303" s="6"/>
      <c r="L303" s="51"/>
      <c r="M303" s="6"/>
      <c r="N303" s="6"/>
      <c r="O303" s="6"/>
      <c r="P303" s="52"/>
    </row>
    <row r="304" spans="1:16" ht="15.75" customHeight="1" x14ac:dyDescent="0.25">
      <c r="A304" s="1"/>
      <c r="B304" s="14"/>
      <c r="C304" s="6"/>
      <c r="D304" s="51"/>
      <c r="E304" s="6"/>
      <c r="F304" s="51"/>
      <c r="G304" s="6"/>
      <c r="H304" s="6"/>
      <c r="I304" s="6"/>
      <c r="J304" s="6"/>
      <c r="K304" s="6"/>
      <c r="L304" s="51"/>
      <c r="M304" s="6"/>
      <c r="N304" s="6"/>
      <c r="O304" s="6"/>
      <c r="P304" s="52"/>
    </row>
    <row r="305" spans="1:16" ht="15.75" customHeight="1" x14ac:dyDescent="0.25">
      <c r="A305" s="1"/>
      <c r="B305" s="14"/>
      <c r="C305" s="6"/>
      <c r="D305" s="51"/>
      <c r="E305" s="6"/>
      <c r="F305" s="51"/>
      <c r="G305" s="6"/>
      <c r="H305" s="6"/>
      <c r="I305" s="6"/>
      <c r="J305" s="6"/>
      <c r="K305" s="6"/>
      <c r="L305" s="51"/>
      <c r="M305" s="6"/>
      <c r="N305" s="6"/>
      <c r="O305" s="6"/>
      <c r="P305" s="52"/>
    </row>
    <row r="306" spans="1:16" ht="15.75" customHeight="1" x14ac:dyDescent="0.25">
      <c r="A306" s="1"/>
      <c r="B306" s="14"/>
      <c r="C306" s="6"/>
      <c r="D306" s="51"/>
      <c r="E306" s="6"/>
      <c r="F306" s="51"/>
      <c r="G306" s="6"/>
      <c r="H306" s="6"/>
      <c r="I306" s="6"/>
      <c r="J306" s="6"/>
      <c r="K306" s="6"/>
      <c r="L306" s="51"/>
      <c r="M306" s="6"/>
      <c r="N306" s="6"/>
      <c r="O306" s="6"/>
      <c r="P306" s="52"/>
    </row>
    <row r="307" spans="1:16" ht="15.75" customHeight="1" x14ac:dyDescent="0.25">
      <c r="A307" s="1"/>
      <c r="B307" s="14"/>
      <c r="C307" s="6"/>
      <c r="D307" s="51"/>
      <c r="E307" s="6"/>
      <c r="F307" s="51"/>
      <c r="G307" s="6"/>
      <c r="H307" s="6"/>
      <c r="I307" s="6"/>
      <c r="J307" s="6"/>
      <c r="K307" s="6"/>
      <c r="L307" s="51"/>
      <c r="M307" s="6"/>
      <c r="N307" s="6"/>
      <c r="O307" s="6"/>
      <c r="P307" s="52"/>
    </row>
    <row r="308" spans="1:16" ht="15.75" customHeight="1" x14ac:dyDescent="0.25">
      <c r="A308" s="1"/>
      <c r="B308" s="14"/>
      <c r="C308" s="6"/>
      <c r="D308" s="51"/>
      <c r="E308" s="6"/>
      <c r="F308" s="51"/>
      <c r="G308" s="6"/>
      <c r="H308" s="6"/>
      <c r="I308" s="6"/>
      <c r="J308" s="6"/>
      <c r="K308" s="6"/>
      <c r="L308" s="51"/>
      <c r="M308" s="6"/>
      <c r="N308" s="6"/>
      <c r="O308" s="6"/>
      <c r="P308" s="52"/>
    </row>
    <row r="309" spans="1:16" ht="15.75" customHeight="1" x14ac:dyDescent="0.25">
      <c r="A309" s="1"/>
      <c r="B309" s="14"/>
      <c r="C309" s="6"/>
      <c r="D309" s="51"/>
      <c r="E309" s="6"/>
      <c r="F309" s="51"/>
      <c r="G309" s="6"/>
      <c r="H309" s="6"/>
      <c r="I309" s="6"/>
      <c r="J309" s="6"/>
      <c r="K309" s="6"/>
      <c r="L309" s="51"/>
      <c r="M309" s="6"/>
      <c r="N309" s="6"/>
      <c r="O309" s="6"/>
      <c r="P309" s="52"/>
    </row>
    <row r="310" spans="1:16" ht="15.75" customHeight="1" x14ac:dyDescent="0.25">
      <c r="A310" s="1"/>
      <c r="B310" s="14"/>
      <c r="C310" s="6"/>
      <c r="D310" s="51"/>
      <c r="E310" s="6"/>
      <c r="F310" s="51"/>
      <c r="G310" s="6"/>
      <c r="H310" s="6"/>
      <c r="I310" s="6"/>
      <c r="J310" s="6"/>
      <c r="K310" s="6"/>
      <c r="L310" s="51"/>
      <c r="M310" s="6"/>
      <c r="N310" s="6"/>
      <c r="O310" s="6"/>
      <c r="P310" s="52"/>
    </row>
    <row r="311" spans="1:16" ht="15.75" customHeight="1" x14ac:dyDescent="0.25">
      <c r="A311" s="1"/>
      <c r="B311" s="14"/>
      <c r="C311" s="6"/>
      <c r="D311" s="51"/>
      <c r="E311" s="6"/>
      <c r="F311" s="51"/>
      <c r="G311" s="6"/>
      <c r="H311" s="6"/>
      <c r="I311" s="6"/>
      <c r="J311" s="6"/>
      <c r="K311" s="6"/>
      <c r="L311" s="51"/>
      <c r="M311" s="6"/>
      <c r="N311" s="6"/>
      <c r="O311" s="6"/>
      <c r="P311" s="52"/>
    </row>
    <row r="312" spans="1:16" ht="15.75" customHeight="1" x14ac:dyDescent="0.25">
      <c r="A312" s="1"/>
      <c r="B312" s="14"/>
      <c r="C312" s="6"/>
      <c r="D312" s="51"/>
      <c r="E312" s="6"/>
      <c r="F312" s="51"/>
      <c r="G312" s="6"/>
      <c r="H312" s="6"/>
      <c r="I312" s="6"/>
      <c r="J312" s="6"/>
      <c r="K312" s="6"/>
      <c r="L312" s="51"/>
      <c r="M312" s="6"/>
      <c r="N312" s="6"/>
      <c r="O312" s="6"/>
      <c r="P312" s="52"/>
    </row>
    <row r="313" spans="1:16" ht="15.75" customHeight="1" x14ac:dyDescent="0.25">
      <c r="A313" s="1"/>
      <c r="B313" s="14"/>
      <c r="C313" s="6"/>
      <c r="D313" s="51"/>
      <c r="E313" s="6"/>
      <c r="F313" s="51"/>
      <c r="G313" s="6"/>
      <c r="H313" s="6"/>
      <c r="I313" s="6"/>
      <c r="J313" s="6"/>
      <c r="K313" s="6"/>
      <c r="L313" s="51"/>
      <c r="M313" s="6"/>
      <c r="N313" s="6"/>
      <c r="O313" s="6"/>
      <c r="P313" s="52"/>
    </row>
    <row r="314" spans="1:16" ht="15.75" customHeight="1" x14ac:dyDescent="0.25">
      <c r="A314" s="1"/>
      <c r="B314" s="14"/>
      <c r="C314" s="6"/>
      <c r="D314" s="51"/>
      <c r="E314" s="6"/>
      <c r="F314" s="51"/>
      <c r="G314" s="6"/>
      <c r="H314" s="6"/>
      <c r="I314" s="6"/>
      <c r="J314" s="6"/>
      <c r="K314" s="6"/>
      <c r="L314" s="51"/>
      <c r="M314" s="6"/>
      <c r="N314" s="6"/>
      <c r="O314" s="6"/>
      <c r="P314" s="52"/>
    </row>
    <row r="315" spans="1:16" ht="15.75" customHeight="1" x14ac:dyDescent="0.25">
      <c r="A315" s="1"/>
      <c r="B315" s="14"/>
      <c r="C315" s="6"/>
      <c r="D315" s="51"/>
      <c r="E315" s="6"/>
      <c r="F315" s="51"/>
      <c r="G315" s="6"/>
      <c r="H315" s="6"/>
      <c r="I315" s="6"/>
      <c r="J315" s="6"/>
      <c r="K315" s="6"/>
      <c r="L315" s="51"/>
      <c r="M315" s="6"/>
      <c r="N315" s="6"/>
      <c r="O315" s="6"/>
      <c r="P315" s="52"/>
    </row>
    <row r="316" spans="1:16" ht="15.75" customHeight="1" x14ac:dyDescent="0.25">
      <c r="A316" s="1"/>
      <c r="B316" s="14"/>
      <c r="C316" s="6"/>
      <c r="D316" s="51"/>
      <c r="E316" s="6"/>
      <c r="F316" s="51"/>
      <c r="G316" s="6"/>
      <c r="H316" s="6"/>
      <c r="I316" s="6"/>
      <c r="J316" s="6"/>
      <c r="K316" s="6"/>
      <c r="L316" s="51"/>
      <c r="M316" s="6"/>
      <c r="N316" s="6"/>
      <c r="O316" s="6"/>
      <c r="P316" s="52"/>
    </row>
    <row r="317" spans="1:16" ht="15.75" customHeight="1" x14ac:dyDescent="0.25">
      <c r="A317" s="1"/>
      <c r="B317" s="14"/>
      <c r="C317" s="6"/>
      <c r="D317" s="51"/>
      <c r="E317" s="6"/>
      <c r="F317" s="51"/>
      <c r="G317" s="6"/>
      <c r="H317" s="6"/>
      <c r="I317" s="6"/>
      <c r="J317" s="6"/>
      <c r="K317" s="6"/>
      <c r="L317" s="51"/>
      <c r="M317" s="6"/>
      <c r="N317" s="6"/>
      <c r="O317" s="6"/>
      <c r="P317" s="52"/>
    </row>
    <row r="318" spans="1:16" ht="15.75" customHeight="1" x14ac:dyDescent="0.25">
      <c r="A318" s="1"/>
      <c r="B318" s="14"/>
      <c r="C318" s="6"/>
      <c r="D318" s="51"/>
      <c r="E318" s="6"/>
      <c r="F318" s="51"/>
      <c r="G318" s="6"/>
      <c r="H318" s="6"/>
      <c r="I318" s="6"/>
      <c r="J318" s="6"/>
      <c r="K318" s="6"/>
      <c r="L318" s="51"/>
      <c r="M318" s="6"/>
      <c r="N318" s="6"/>
      <c r="O318" s="6"/>
      <c r="P318" s="52"/>
    </row>
    <row r="319" spans="1:16" ht="15.75" customHeight="1" x14ac:dyDescent="0.25">
      <c r="A319" s="1"/>
      <c r="B319" s="14"/>
      <c r="C319" s="6"/>
      <c r="D319" s="51"/>
      <c r="E319" s="6"/>
      <c r="F319" s="51"/>
      <c r="G319" s="6"/>
      <c r="H319" s="6"/>
      <c r="I319" s="6"/>
      <c r="J319" s="6"/>
      <c r="K319" s="6"/>
      <c r="L319" s="51"/>
      <c r="M319" s="6"/>
      <c r="N319" s="6"/>
      <c r="O319" s="6"/>
      <c r="P319" s="52"/>
    </row>
    <row r="320" spans="1:16" ht="15.75" customHeight="1" x14ac:dyDescent="0.25">
      <c r="A320" s="1"/>
      <c r="B320" s="14"/>
      <c r="C320" s="6"/>
      <c r="D320" s="51"/>
      <c r="E320" s="6"/>
      <c r="F320" s="51"/>
      <c r="G320" s="6"/>
      <c r="H320" s="6"/>
      <c r="I320" s="6"/>
      <c r="J320" s="6"/>
      <c r="K320" s="6"/>
      <c r="L320" s="51"/>
      <c r="M320" s="6"/>
      <c r="N320" s="6"/>
      <c r="O320" s="6"/>
      <c r="P320" s="52"/>
    </row>
    <row r="321" spans="1:16" ht="15.75" customHeight="1" x14ac:dyDescent="0.25">
      <c r="A321" s="1"/>
      <c r="B321" s="14"/>
      <c r="C321" s="6"/>
      <c r="D321" s="51"/>
      <c r="E321" s="6"/>
      <c r="F321" s="51"/>
      <c r="G321" s="6"/>
      <c r="H321" s="6"/>
      <c r="I321" s="6"/>
      <c r="J321" s="6"/>
      <c r="K321" s="6"/>
      <c r="L321" s="51"/>
      <c r="M321" s="6"/>
      <c r="N321" s="6"/>
      <c r="O321" s="6"/>
      <c r="P321" s="52"/>
    </row>
    <row r="322" spans="1:16" ht="15.75" customHeight="1" x14ac:dyDescent="0.25">
      <c r="A322" s="1"/>
      <c r="B322" s="14"/>
      <c r="C322" s="6"/>
      <c r="D322" s="51"/>
      <c r="E322" s="6"/>
      <c r="F322" s="51"/>
      <c r="G322" s="6"/>
      <c r="H322" s="6"/>
      <c r="I322" s="6"/>
      <c r="J322" s="6"/>
      <c r="K322" s="6"/>
      <c r="L322" s="51"/>
      <c r="M322" s="6"/>
      <c r="N322" s="6"/>
      <c r="O322" s="6"/>
      <c r="P322" s="52"/>
    </row>
    <row r="323" spans="1:16" ht="15.75" customHeight="1" x14ac:dyDescent="0.25">
      <c r="A323" s="1"/>
      <c r="B323" s="14"/>
      <c r="C323" s="6"/>
      <c r="D323" s="51"/>
      <c r="E323" s="6"/>
      <c r="F323" s="51"/>
      <c r="G323" s="6"/>
      <c r="H323" s="6"/>
      <c r="I323" s="6"/>
      <c r="J323" s="6"/>
      <c r="K323" s="6"/>
      <c r="L323" s="51"/>
      <c r="M323" s="6"/>
      <c r="N323" s="6"/>
      <c r="O323" s="6"/>
      <c r="P323" s="52"/>
    </row>
    <row r="324" spans="1:16" ht="15.75" customHeight="1" x14ac:dyDescent="0.25">
      <c r="A324" s="1"/>
      <c r="B324" s="14"/>
      <c r="C324" s="6"/>
      <c r="D324" s="51"/>
      <c r="E324" s="6"/>
      <c r="F324" s="51"/>
      <c r="G324" s="6"/>
      <c r="H324" s="6"/>
      <c r="I324" s="6"/>
      <c r="J324" s="6"/>
      <c r="K324" s="6"/>
      <c r="L324" s="51"/>
      <c r="M324" s="6"/>
      <c r="N324" s="6"/>
      <c r="O324" s="6"/>
      <c r="P324" s="52"/>
    </row>
    <row r="325" spans="1:16" ht="15.75" customHeight="1" x14ac:dyDescent="0.25">
      <c r="A325" s="1"/>
      <c r="B325" s="14"/>
      <c r="C325" s="6"/>
      <c r="D325" s="51"/>
      <c r="E325" s="6"/>
      <c r="F325" s="51"/>
      <c r="G325" s="6"/>
      <c r="H325" s="6"/>
      <c r="I325" s="6"/>
      <c r="J325" s="6"/>
      <c r="K325" s="6"/>
      <c r="L325" s="51"/>
      <c r="M325" s="6"/>
      <c r="N325" s="6"/>
      <c r="O325" s="6"/>
      <c r="P325" s="52"/>
    </row>
    <row r="326" spans="1:16" ht="15.75" customHeight="1" x14ac:dyDescent="0.25">
      <c r="A326" s="1"/>
      <c r="B326" s="14"/>
      <c r="C326" s="6"/>
      <c r="D326" s="51"/>
      <c r="E326" s="6"/>
      <c r="F326" s="51"/>
      <c r="G326" s="6"/>
      <c r="H326" s="6"/>
      <c r="I326" s="6"/>
      <c r="J326" s="6"/>
      <c r="K326" s="6"/>
      <c r="L326" s="51"/>
      <c r="M326" s="6"/>
      <c r="N326" s="6"/>
      <c r="O326" s="6"/>
      <c r="P326" s="52"/>
    </row>
    <row r="327" spans="1:16" ht="15.75" customHeight="1" x14ac:dyDescent="0.25">
      <c r="A327" s="1"/>
      <c r="B327" s="14"/>
      <c r="C327" s="6"/>
      <c r="D327" s="51"/>
      <c r="E327" s="6"/>
      <c r="F327" s="51"/>
      <c r="G327" s="6"/>
      <c r="H327" s="6"/>
      <c r="I327" s="6"/>
      <c r="J327" s="6"/>
      <c r="K327" s="6"/>
      <c r="L327" s="51"/>
      <c r="M327" s="6"/>
      <c r="N327" s="6"/>
      <c r="O327" s="6"/>
      <c r="P327" s="52"/>
    </row>
    <row r="328" spans="1:16" ht="15.75" customHeight="1" x14ac:dyDescent="0.25">
      <c r="A328" s="1"/>
      <c r="B328" s="14"/>
      <c r="C328" s="6"/>
      <c r="D328" s="51"/>
      <c r="E328" s="6"/>
      <c r="F328" s="51"/>
      <c r="G328" s="6"/>
      <c r="H328" s="6"/>
      <c r="I328" s="6"/>
      <c r="J328" s="6"/>
      <c r="K328" s="6"/>
      <c r="L328" s="51"/>
      <c r="M328" s="6"/>
      <c r="N328" s="6"/>
      <c r="O328" s="6"/>
      <c r="P328" s="52"/>
    </row>
    <row r="329" spans="1:16" ht="15.75" customHeight="1" x14ac:dyDescent="0.25">
      <c r="A329" s="1"/>
      <c r="B329" s="14"/>
      <c r="C329" s="6"/>
      <c r="D329" s="51"/>
      <c r="E329" s="6"/>
      <c r="F329" s="51"/>
      <c r="G329" s="6"/>
      <c r="H329" s="6"/>
      <c r="I329" s="6"/>
      <c r="J329" s="6"/>
      <c r="K329" s="6"/>
      <c r="L329" s="51"/>
      <c r="M329" s="6"/>
      <c r="N329" s="6"/>
      <c r="O329" s="6"/>
      <c r="P329" s="52"/>
    </row>
    <row r="330" spans="1:16" ht="15.75" customHeight="1" x14ac:dyDescent="0.25">
      <c r="A330" s="1"/>
      <c r="B330" s="14"/>
      <c r="C330" s="6"/>
      <c r="D330" s="51"/>
      <c r="E330" s="6"/>
      <c r="F330" s="51"/>
      <c r="G330" s="6"/>
      <c r="H330" s="6"/>
      <c r="I330" s="6"/>
      <c r="J330" s="6"/>
      <c r="K330" s="6"/>
      <c r="L330" s="51"/>
      <c r="M330" s="6"/>
      <c r="N330" s="6"/>
      <c r="O330" s="6"/>
      <c r="P330" s="52"/>
    </row>
    <row r="331" spans="1:16" ht="15.75" customHeight="1" x14ac:dyDescent="0.25">
      <c r="A331" s="1"/>
      <c r="B331" s="14"/>
      <c r="C331" s="6"/>
      <c r="D331" s="51"/>
      <c r="E331" s="6"/>
      <c r="F331" s="51"/>
      <c r="G331" s="6"/>
      <c r="H331" s="6"/>
      <c r="I331" s="6"/>
      <c r="J331" s="6"/>
      <c r="K331" s="6"/>
      <c r="L331" s="51"/>
      <c r="M331" s="6"/>
      <c r="N331" s="6"/>
      <c r="O331" s="6"/>
      <c r="P331" s="52"/>
    </row>
    <row r="332" spans="1:16" ht="15.75" customHeight="1" x14ac:dyDescent="0.25">
      <c r="A332" s="1"/>
      <c r="B332" s="14"/>
      <c r="C332" s="6"/>
      <c r="D332" s="51"/>
      <c r="E332" s="6"/>
      <c r="F332" s="51"/>
      <c r="G332" s="6"/>
      <c r="H332" s="6"/>
      <c r="I332" s="6"/>
      <c r="J332" s="6"/>
      <c r="K332" s="6"/>
      <c r="L332" s="51"/>
      <c r="M332" s="6"/>
      <c r="N332" s="6"/>
      <c r="O332" s="6"/>
      <c r="P332" s="52"/>
    </row>
    <row r="333" spans="1:16" ht="15.75" customHeight="1" x14ac:dyDescent="0.25">
      <c r="A333" s="1"/>
      <c r="B333" s="14"/>
      <c r="C333" s="6"/>
      <c r="D333" s="51"/>
      <c r="E333" s="6"/>
      <c r="F333" s="51"/>
      <c r="G333" s="6"/>
      <c r="H333" s="6"/>
      <c r="I333" s="6"/>
      <c r="J333" s="6"/>
      <c r="K333" s="6"/>
      <c r="L333" s="51"/>
      <c r="M333" s="6"/>
      <c r="N333" s="6"/>
      <c r="O333" s="6"/>
      <c r="P333" s="52"/>
    </row>
    <row r="334" spans="1:16" ht="15.75" customHeight="1" x14ac:dyDescent="0.25">
      <c r="A334" s="1"/>
      <c r="B334" s="14"/>
      <c r="C334" s="6"/>
      <c r="D334" s="51"/>
      <c r="E334" s="6"/>
      <c r="F334" s="51"/>
      <c r="G334" s="6"/>
      <c r="H334" s="6"/>
      <c r="I334" s="6"/>
      <c r="J334" s="6"/>
      <c r="K334" s="6"/>
      <c r="L334" s="51"/>
      <c r="M334" s="6"/>
      <c r="N334" s="6"/>
      <c r="O334" s="6"/>
      <c r="P334" s="52"/>
    </row>
    <row r="335" spans="1:16" ht="15.75" customHeight="1" x14ac:dyDescent="0.25">
      <c r="A335" s="1"/>
      <c r="B335" s="14"/>
      <c r="C335" s="6"/>
      <c r="D335" s="51"/>
      <c r="E335" s="6"/>
      <c r="F335" s="51"/>
      <c r="G335" s="6"/>
      <c r="H335" s="6"/>
      <c r="I335" s="6"/>
      <c r="J335" s="6"/>
      <c r="K335" s="6"/>
      <c r="L335" s="51"/>
      <c r="M335" s="6"/>
      <c r="N335" s="6"/>
      <c r="O335" s="6"/>
      <c r="P335" s="52"/>
    </row>
    <row r="336" spans="1:16" ht="15.75" customHeight="1" x14ac:dyDescent="0.25">
      <c r="A336" s="1"/>
      <c r="B336" s="14"/>
      <c r="C336" s="6"/>
      <c r="D336" s="51"/>
      <c r="E336" s="6"/>
      <c r="F336" s="51"/>
      <c r="G336" s="6"/>
      <c r="H336" s="6"/>
      <c r="I336" s="6"/>
      <c r="J336" s="6"/>
      <c r="K336" s="6"/>
      <c r="L336" s="51"/>
      <c r="M336" s="6"/>
      <c r="N336" s="6"/>
      <c r="O336" s="6"/>
      <c r="P336" s="52"/>
    </row>
    <row r="337" spans="1:16" ht="15.75" customHeight="1" x14ac:dyDescent="0.25">
      <c r="A337" s="1"/>
      <c r="B337" s="14"/>
      <c r="C337" s="6"/>
      <c r="D337" s="51"/>
      <c r="E337" s="6"/>
      <c r="F337" s="51"/>
      <c r="G337" s="6"/>
      <c r="H337" s="6"/>
      <c r="I337" s="6"/>
      <c r="J337" s="6"/>
      <c r="K337" s="6"/>
      <c r="L337" s="51"/>
      <c r="M337" s="6"/>
      <c r="N337" s="6"/>
      <c r="O337" s="6"/>
      <c r="P337" s="52"/>
    </row>
    <row r="338" spans="1:16" ht="15.75" customHeight="1" x14ac:dyDescent="0.25">
      <c r="A338" s="1"/>
      <c r="B338" s="14"/>
      <c r="C338" s="6"/>
      <c r="D338" s="51"/>
      <c r="E338" s="6"/>
      <c r="F338" s="51"/>
      <c r="G338" s="6"/>
      <c r="H338" s="6"/>
      <c r="I338" s="6"/>
      <c r="J338" s="6"/>
      <c r="K338" s="6"/>
      <c r="L338" s="51"/>
      <c r="M338" s="6"/>
      <c r="N338" s="6"/>
      <c r="O338" s="6"/>
      <c r="P338" s="52"/>
    </row>
    <row r="339" spans="1:16" ht="15.75" customHeight="1" x14ac:dyDescent="0.25">
      <c r="A339" s="1"/>
      <c r="B339" s="14"/>
      <c r="C339" s="6"/>
      <c r="D339" s="51"/>
      <c r="E339" s="6"/>
      <c r="F339" s="51"/>
      <c r="G339" s="6"/>
      <c r="H339" s="6"/>
      <c r="I339" s="6"/>
      <c r="J339" s="6"/>
      <c r="K339" s="6"/>
      <c r="L339" s="51"/>
      <c r="M339" s="6"/>
      <c r="N339" s="6"/>
      <c r="O339" s="6"/>
      <c r="P339" s="52"/>
    </row>
    <row r="340" spans="1:16" ht="15.75" customHeight="1" x14ac:dyDescent="0.25">
      <c r="A340" s="1"/>
      <c r="B340" s="14"/>
      <c r="C340" s="6"/>
      <c r="D340" s="51"/>
      <c r="E340" s="6"/>
      <c r="F340" s="51"/>
      <c r="G340" s="6"/>
      <c r="H340" s="6"/>
      <c r="I340" s="6"/>
      <c r="J340" s="6"/>
      <c r="K340" s="6"/>
      <c r="L340" s="51"/>
      <c r="M340" s="6"/>
      <c r="N340" s="6"/>
      <c r="O340" s="6"/>
      <c r="P340" s="52"/>
    </row>
    <row r="341" spans="1:16" ht="15.75" customHeight="1" x14ac:dyDescent="0.25">
      <c r="A341" s="1"/>
      <c r="B341" s="14"/>
      <c r="C341" s="6"/>
      <c r="D341" s="51"/>
      <c r="E341" s="6"/>
      <c r="F341" s="51"/>
      <c r="G341" s="6"/>
      <c r="H341" s="6"/>
      <c r="I341" s="6"/>
      <c r="J341" s="6"/>
      <c r="K341" s="6"/>
      <c r="L341" s="51"/>
      <c r="M341" s="6"/>
      <c r="N341" s="6"/>
      <c r="O341" s="6"/>
      <c r="P341" s="52"/>
    </row>
    <row r="342" spans="1:16" ht="15.75" customHeight="1" x14ac:dyDescent="0.25">
      <c r="A342" s="1"/>
      <c r="B342" s="14"/>
      <c r="C342" s="6"/>
      <c r="D342" s="51"/>
      <c r="E342" s="6"/>
      <c r="F342" s="51"/>
      <c r="G342" s="6"/>
      <c r="H342" s="6"/>
      <c r="I342" s="6"/>
      <c r="J342" s="6"/>
      <c r="K342" s="6"/>
      <c r="L342" s="51"/>
      <c r="M342" s="6"/>
      <c r="N342" s="6"/>
      <c r="O342" s="6"/>
      <c r="P342" s="52"/>
    </row>
    <row r="343" spans="1:16" ht="15.75" customHeight="1" x14ac:dyDescent="0.25">
      <c r="A343" s="1"/>
      <c r="B343" s="14"/>
      <c r="C343" s="6"/>
      <c r="D343" s="51"/>
      <c r="E343" s="6"/>
      <c r="F343" s="51"/>
      <c r="G343" s="6"/>
      <c r="H343" s="6"/>
      <c r="I343" s="6"/>
      <c r="J343" s="6"/>
      <c r="K343" s="6"/>
      <c r="L343" s="51"/>
      <c r="M343" s="6"/>
      <c r="N343" s="6"/>
      <c r="O343" s="6"/>
      <c r="P343" s="52"/>
    </row>
    <row r="344" spans="1:16" ht="15.75" customHeight="1" x14ac:dyDescent="0.25">
      <c r="A344" s="1"/>
      <c r="B344" s="14"/>
      <c r="C344" s="6"/>
      <c r="D344" s="51"/>
      <c r="E344" s="6"/>
      <c r="F344" s="51"/>
      <c r="G344" s="6"/>
      <c r="H344" s="6"/>
      <c r="I344" s="6"/>
      <c r="J344" s="6"/>
      <c r="K344" s="6"/>
      <c r="L344" s="51"/>
      <c r="M344" s="6"/>
      <c r="N344" s="6"/>
      <c r="O344" s="6"/>
      <c r="P344" s="52"/>
    </row>
    <row r="345" spans="1:16" ht="15.75" customHeight="1" x14ac:dyDescent="0.25">
      <c r="A345" s="1"/>
      <c r="B345" s="14"/>
      <c r="C345" s="6"/>
      <c r="D345" s="51"/>
      <c r="E345" s="6"/>
      <c r="F345" s="51"/>
      <c r="G345" s="6"/>
      <c r="H345" s="6"/>
      <c r="I345" s="6"/>
      <c r="J345" s="6"/>
      <c r="K345" s="6"/>
      <c r="L345" s="51"/>
      <c r="M345" s="6"/>
      <c r="N345" s="6"/>
      <c r="O345" s="6"/>
      <c r="P345" s="52"/>
    </row>
    <row r="346" spans="1:16" ht="15.75" customHeight="1" x14ac:dyDescent="0.25">
      <c r="A346" s="1"/>
      <c r="B346" s="14"/>
      <c r="C346" s="6"/>
      <c r="D346" s="51"/>
      <c r="E346" s="6"/>
      <c r="F346" s="51"/>
      <c r="G346" s="6"/>
      <c r="H346" s="6"/>
      <c r="I346" s="6"/>
      <c r="J346" s="6"/>
      <c r="K346" s="6"/>
      <c r="L346" s="51"/>
      <c r="M346" s="6"/>
      <c r="N346" s="6"/>
      <c r="O346" s="6"/>
      <c r="P346" s="52"/>
    </row>
    <row r="347" spans="1:16" ht="15.75" customHeight="1" x14ac:dyDescent="0.25">
      <c r="A347" s="1"/>
      <c r="B347" s="14"/>
      <c r="C347" s="6"/>
      <c r="D347" s="51"/>
      <c r="E347" s="6"/>
      <c r="F347" s="51"/>
      <c r="G347" s="6"/>
      <c r="H347" s="6"/>
      <c r="I347" s="6"/>
      <c r="J347" s="6"/>
      <c r="K347" s="6"/>
      <c r="L347" s="51"/>
      <c r="M347" s="6"/>
      <c r="N347" s="6"/>
      <c r="O347" s="6"/>
      <c r="P347" s="52"/>
    </row>
    <row r="348" spans="1:16" ht="15.75" customHeight="1" x14ac:dyDescent="0.25">
      <c r="A348" s="1"/>
      <c r="B348" s="14"/>
      <c r="C348" s="6"/>
      <c r="D348" s="51"/>
      <c r="E348" s="6"/>
      <c r="F348" s="51"/>
      <c r="G348" s="6"/>
      <c r="H348" s="6"/>
      <c r="I348" s="6"/>
      <c r="J348" s="6"/>
      <c r="K348" s="6"/>
      <c r="L348" s="51"/>
      <c r="M348" s="6"/>
      <c r="N348" s="6"/>
      <c r="O348" s="6"/>
      <c r="P348" s="52"/>
    </row>
    <row r="349" spans="1:16" ht="15.75" customHeight="1" x14ac:dyDescent="0.25">
      <c r="A349" s="1"/>
      <c r="B349" s="14"/>
      <c r="C349" s="6"/>
      <c r="D349" s="51"/>
      <c r="E349" s="6"/>
      <c r="F349" s="51"/>
      <c r="G349" s="6"/>
      <c r="H349" s="6"/>
      <c r="I349" s="6"/>
      <c r="J349" s="6"/>
      <c r="K349" s="6"/>
      <c r="L349" s="51"/>
      <c r="M349" s="6"/>
      <c r="N349" s="6"/>
      <c r="O349" s="6"/>
      <c r="P349" s="52"/>
    </row>
    <row r="350" spans="1:16" ht="15.75" customHeight="1" x14ac:dyDescent="0.25">
      <c r="A350" s="1"/>
      <c r="B350" s="14"/>
      <c r="C350" s="6"/>
      <c r="D350" s="51"/>
      <c r="E350" s="6"/>
      <c r="F350" s="51"/>
      <c r="G350" s="6"/>
      <c r="H350" s="6"/>
      <c r="I350" s="6"/>
      <c r="J350" s="6"/>
      <c r="K350" s="6"/>
      <c r="L350" s="51"/>
      <c r="M350" s="6"/>
      <c r="N350" s="6"/>
      <c r="O350" s="6"/>
      <c r="P350" s="52"/>
    </row>
    <row r="351" spans="1:16" ht="15.75" customHeight="1" x14ac:dyDescent="0.25">
      <c r="A351" s="1"/>
      <c r="B351" s="14"/>
      <c r="C351" s="6"/>
      <c r="D351" s="51"/>
      <c r="E351" s="6"/>
      <c r="F351" s="51"/>
      <c r="G351" s="6"/>
      <c r="H351" s="6"/>
      <c r="I351" s="6"/>
      <c r="J351" s="6"/>
      <c r="K351" s="6"/>
      <c r="L351" s="51"/>
      <c r="M351" s="6"/>
      <c r="N351" s="6"/>
      <c r="O351" s="6"/>
      <c r="P351" s="52"/>
    </row>
    <row r="352" spans="1:16" ht="15.75" customHeight="1" x14ac:dyDescent="0.25">
      <c r="A352" s="1"/>
      <c r="B352" s="14"/>
      <c r="C352" s="6"/>
      <c r="D352" s="51"/>
      <c r="E352" s="6"/>
      <c r="F352" s="51"/>
      <c r="G352" s="6"/>
      <c r="H352" s="6"/>
      <c r="I352" s="6"/>
      <c r="J352" s="6"/>
      <c r="K352" s="6"/>
      <c r="L352" s="51"/>
      <c r="M352" s="6"/>
      <c r="N352" s="6"/>
      <c r="O352" s="6"/>
      <c r="P352" s="52"/>
    </row>
    <row r="353" spans="1:16" ht="15.75" customHeight="1" x14ac:dyDescent="0.25">
      <c r="A353" s="1"/>
      <c r="B353" s="14"/>
      <c r="C353" s="6"/>
      <c r="D353" s="51"/>
      <c r="E353" s="6"/>
      <c r="F353" s="51"/>
      <c r="G353" s="6"/>
      <c r="H353" s="6"/>
      <c r="I353" s="6"/>
      <c r="J353" s="6"/>
      <c r="K353" s="6"/>
      <c r="L353" s="51"/>
      <c r="M353" s="6"/>
      <c r="N353" s="6"/>
      <c r="O353" s="6"/>
      <c r="P353" s="52"/>
    </row>
    <row r="354" spans="1:16" ht="15.75" customHeight="1" x14ac:dyDescent="0.25">
      <c r="A354" s="1"/>
      <c r="B354" s="14"/>
      <c r="C354" s="6"/>
      <c r="D354" s="51"/>
      <c r="E354" s="6"/>
      <c r="F354" s="51"/>
      <c r="G354" s="6"/>
      <c r="H354" s="6"/>
      <c r="I354" s="6"/>
      <c r="J354" s="6"/>
      <c r="K354" s="6"/>
      <c r="L354" s="51"/>
      <c r="M354" s="6"/>
      <c r="N354" s="6"/>
      <c r="O354" s="6"/>
      <c r="P354" s="52"/>
    </row>
    <row r="355" spans="1:16" ht="15.75" customHeight="1" x14ac:dyDescent="0.25">
      <c r="A355" s="1"/>
      <c r="B355" s="14"/>
      <c r="C355" s="6"/>
      <c r="D355" s="51"/>
      <c r="E355" s="6"/>
      <c r="F355" s="51"/>
      <c r="G355" s="6"/>
      <c r="H355" s="6"/>
      <c r="I355" s="6"/>
      <c r="J355" s="6"/>
      <c r="K355" s="6"/>
      <c r="L355" s="51"/>
      <c r="M355" s="6"/>
      <c r="N355" s="6"/>
      <c r="O355" s="6"/>
      <c r="P355" s="52"/>
    </row>
    <row r="356" spans="1:16" ht="15.75" customHeight="1" x14ac:dyDescent="0.25">
      <c r="A356" s="1"/>
      <c r="B356" s="14"/>
      <c r="C356" s="6"/>
      <c r="D356" s="51"/>
      <c r="E356" s="6"/>
      <c r="F356" s="51"/>
      <c r="G356" s="6"/>
      <c r="H356" s="6"/>
      <c r="I356" s="6"/>
      <c r="J356" s="6"/>
      <c r="K356" s="6"/>
      <c r="L356" s="51"/>
      <c r="M356" s="6"/>
      <c r="N356" s="6"/>
      <c r="O356" s="6"/>
      <c r="P356" s="52"/>
    </row>
    <row r="357" spans="1:16" ht="15.75" customHeight="1" x14ac:dyDescent="0.25">
      <c r="A357" s="1"/>
      <c r="B357" s="14"/>
      <c r="C357" s="6"/>
      <c r="D357" s="51"/>
      <c r="E357" s="6"/>
      <c r="F357" s="51"/>
      <c r="G357" s="6"/>
      <c r="H357" s="6"/>
      <c r="I357" s="6"/>
      <c r="J357" s="6"/>
      <c r="K357" s="6"/>
      <c r="L357" s="51"/>
      <c r="M357" s="6"/>
      <c r="N357" s="6"/>
      <c r="O357" s="6"/>
      <c r="P357" s="52"/>
    </row>
    <row r="358" spans="1:16" ht="15.75" customHeight="1" x14ac:dyDescent="0.25">
      <c r="A358" s="1"/>
      <c r="B358" s="14"/>
      <c r="C358" s="6"/>
      <c r="D358" s="51"/>
      <c r="E358" s="6"/>
      <c r="F358" s="51"/>
      <c r="G358" s="6"/>
      <c r="H358" s="6"/>
      <c r="I358" s="6"/>
      <c r="J358" s="6"/>
      <c r="K358" s="6"/>
      <c r="L358" s="51"/>
      <c r="M358" s="6"/>
      <c r="N358" s="6"/>
      <c r="O358" s="6"/>
      <c r="P358" s="52"/>
    </row>
    <row r="359" spans="1:16" ht="15.75" customHeight="1" x14ac:dyDescent="0.25">
      <c r="A359" s="1"/>
      <c r="B359" s="14"/>
      <c r="C359" s="6"/>
      <c r="D359" s="51"/>
      <c r="E359" s="6"/>
      <c r="F359" s="51"/>
      <c r="G359" s="6"/>
      <c r="H359" s="6"/>
      <c r="I359" s="6"/>
      <c r="J359" s="6"/>
      <c r="K359" s="6"/>
      <c r="L359" s="51"/>
      <c r="M359" s="6"/>
      <c r="N359" s="6"/>
      <c r="O359" s="6"/>
      <c r="P359" s="52"/>
    </row>
    <row r="360" spans="1:16" ht="15.75" customHeight="1" x14ac:dyDescent="0.25">
      <c r="A360" s="1"/>
      <c r="B360" s="14"/>
      <c r="C360" s="6"/>
      <c r="D360" s="51"/>
      <c r="E360" s="6"/>
      <c r="F360" s="51"/>
      <c r="G360" s="6"/>
      <c r="H360" s="6"/>
      <c r="I360" s="6"/>
      <c r="J360" s="6"/>
      <c r="K360" s="6"/>
      <c r="L360" s="51"/>
      <c r="M360" s="6"/>
      <c r="N360" s="6"/>
      <c r="O360" s="6"/>
      <c r="P360" s="52"/>
    </row>
    <row r="361" spans="1:16" ht="15.75" customHeight="1" x14ac:dyDescent="0.25">
      <c r="A361" s="1"/>
      <c r="B361" s="14"/>
      <c r="C361" s="6"/>
      <c r="D361" s="51"/>
      <c r="E361" s="6"/>
      <c r="F361" s="51"/>
      <c r="G361" s="6"/>
      <c r="H361" s="6"/>
      <c r="I361" s="6"/>
      <c r="J361" s="6"/>
      <c r="K361" s="6"/>
      <c r="L361" s="51"/>
      <c r="M361" s="6"/>
      <c r="N361" s="6"/>
      <c r="O361" s="6"/>
      <c r="P361" s="52"/>
    </row>
    <row r="362" spans="1:16" ht="15.75" customHeight="1" x14ac:dyDescent="0.25">
      <c r="A362" s="1"/>
      <c r="B362" s="14"/>
      <c r="C362" s="6"/>
      <c r="D362" s="51"/>
      <c r="E362" s="6"/>
      <c r="F362" s="51"/>
      <c r="G362" s="6"/>
      <c r="H362" s="6"/>
      <c r="I362" s="6"/>
      <c r="J362" s="6"/>
      <c r="K362" s="6"/>
      <c r="L362" s="51"/>
      <c r="M362" s="6"/>
      <c r="N362" s="6"/>
      <c r="O362" s="6"/>
      <c r="P362" s="52"/>
    </row>
    <row r="363" spans="1:16" ht="15.75" customHeight="1" x14ac:dyDescent="0.25">
      <c r="A363" s="1"/>
      <c r="B363" s="14"/>
      <c r="C363" s="6"/>
      <c r="D363" s="51"/>
      <c r="E363" s="6"/>
      <c r="F363" s="51"/>
      <c r="G363" s="6"/>
      <c r="H363" s="6"/>
      <c r="I363" s="6"/>
      <c r="J363" s="6"/>
      <c r="K363" s="6"/>
      <c r="L363" s="51"/>
      <c r="M363" s="6"/>
      <c r="N363" s="6"/>
      <c r="O363" s="6"/>
      <c r="P363" s="52"/>
    </row>
    <row r="364" spans="1:16" ht="15.75" customHeight="1" x14ac:dyDescent="0.25">
      <c r="A364" s="1"/>
      <c r="B364" s="14"/>
      <c r="C364" s="6"/>
      <c r="D364" s="51"/>
      <c r="E364" s="6"/>
      <c r="F364" s="51"/>
      <c r="G364" s="6"/>
      <c r="H364" s="6"/>
      <c r="I364" s="6"/>
      <c r="J364" s="6"/>
      <c r="K364" s="6"/>
      <c r="L364" s="51"/>
      <c r="M364" s="6"/>
      <c r="N364" s="6"/>
      <c r="O364" s="6"/>
      <c r="P364" s="52"/>
    </row>
    <row r="365" spans="1:16" ht="15.75" customHeight="1" x14ac:dyDescent="0.25">
      <c r="A365" s="1"/>
      <c r="B365" s="14"/>
      <c r="C365" s="6"/>
      <c r="D365" s="51"/>
      <c r="E365" s="6"/>
      <c r="F365" s="51"/>
      <c r="G365" s="6"/>
      <c r="H365" s="6"/>
      <c r="I365" s="6"/>
      <c r="J365" s="6"/>
      <c r="K365" s="6"/>
      <c r="L365" s="51"/>
      <c r="M365" s="6"/>
      <c r="N365" s="6"/>
      <c r="O365" s="6"/>
      <c r="P365" s="52"/>
    </row>
    <row r="366" spans="1:16" ht="15.75" customHeight="1" x14ac:dyDescent="0.25">
      <c r="A366" s="1"/>
      <c r="B366" s="14"/>
      <c r="C366" s="6"/>
      <c r="D366" s="51"/>
      <c r="E366" s="6"/>
      <c r="F366" s="51"/>
      <c r="G366" s="6"/>
      <c r="H366" s="6"/>
      <c r="I366" s="6"/>
      <c r="J366" s="6"/>
      <c r="K366" s="6"/>
      <c r="L366" s="51"/>
      <c r="M366" s="6"/>
      <c r="N366" s="6"/>
      <c r="O366" s="6"/>
      <c r="P366" s="52"/>
    </row>
    <row r="367" spans="1:16" ht="15.75" customHeight="1" x14ac:dyDescent="0.25">
      <c r="A367" s="1"/>
      <c r="B367" s="14"/>
      <c r="C367" s="6"/>
      <c r="D367" s="51"/>
      <c r="E367" s="6"/>
      <c r="F367" s="51"/>
      <c r="G367" s="6"/>
      <c r="H367" s="6"/>
      <c r="I367" s="6"/>
      <c r="J367" s="6"/>
      <c r="K367" s="6"/>
      <c r="L367" s="51"/>
      <c r="M367" s="6"/>
      <c r="N367" s="6"/>
      <c r="O367" s="6"/>
      <c r="P367" s="52"/>
    </row>
    <row r="368" spans="1:16" ht="15.75" customHeight="1" x14ac:dyDescent="0.25">
      <c r="A368" s="1"/>
      <c r="B368" s="14"/>
      <c r="C368" s="6"/>
      <c r="D368" s="51"/>
      <c r="E368" s="6"/>
      <c r="F368" s="51"/>
      <c r="G368" s="6"/>
      <c r="H368" s="6"/>
      <c r="I368" s="6"/>
      <c r="J368" s="6"/>
      <c r="K368" s="6"/>
      <c r="L368" s="51"/>
      <c r="M368" s="6"/>
      <c r="N368" s="6"/>
      <c r="O368" s="6"/>
      <c r="P368" s="52"/>
    </row>
    <row r="369" spans="1:16" ht="15.75" customHeight="1" x14ac:dyDescent="0.25">
      <c r="A369" s="1"/>
      <c r="B369" s="14"/>
      <c r="C369" s="6"/>
      <c r="D369" s="51"/>
      <c r="E369" s="6"/>
      <c r="F369" s="51"/>
      <c r="G369" s="6"/>
      <c r="H369" s="6"/>
      <c r="I369" s="6"/>
      <c r="J369" s="6"/>
      <c r="K369" s="6"/>
      <c r="L369" s="51"/>
      <c r="M369" s="6"/>
      <c r="N369" s="6"/>
      <c r="O369" s="6"/>
      <c r="P369" s="52"/>
    </row>
    <row r="370" spans="1:16" ht="15.75" customHeight="1" x14ac:dyDescent="0.25">
      <c r="A370" s="1"/>
      <c r="B370" s="14"/>
      <c r="C370" s="6"/>
      <c r="D370" s="51"/>
      <c r="E370" s="6"/>
      <c r="F370" s="51"/>
      <c r="G370" s="6"/>
      <c r="H370" s="6"/>
      <c r="I370" s="6"/>
      <c r="J370" s="6"/>
      <c r="K370" s="6"/>
      <c r="L370" s="51"/>
      <c r="M370" s="6"/>
      <c r="N370" s="6"/>
      <c r="O370" s="6"/>
      <c r="P370" s="52"/>
    </row>
    <row r="371" spans="1:16" ht="15.75" customHeight="1" x14ac:dyDescent="0.25">
      <c r="A371" s="1"/>
      <c r="B371" s="14"/>
      <c r="C371" s="6"/>
      <c r="D371" s="51"/>
      <c r="E371" s="6"/>
      <c r="F371" s="51"/>
      <c r="G371" s="6"/>
      <c r="H371" s="6"/>
      <c r="I371" s="6"/>
      <c r="J371" s="6"/>
      <c r="K371" s="6"/>
      <c r="L371" s="51"/>
      <c r="M371" s="6"/>
      <c r="N371" s="6"/>
      <c r="O371" s="6"/>
      <c r="P371" s="52"/>
    </row>
    <row r="372" spans="1:16" ht="15.75" customHeight="1" x14ac:dyDescent="0.25">
      <c r="A372" s="1"/>
      <c r="B372" s="14"/>
      <c r="C372" s="6"/>
      <c r="D372" s="51"/>
      <c r="E372" s="6"/>
      <c r="F372" s="51"/>
      <c r="G372" s="6"/>
      <c r="H372" s="6"/>
      <c r="I372" s="6"/>
      <c r="J372" s="6"/>
      <c r="K372" s="6"/>
      <c r="L372" s="51"/>
      <c r="M372" s="6"/>
      <c r="N372" s="6"/>
      <c r="O372" s="6"/>
      <c r="P372" s="52"/>
    </row>
    <row r="373" spans="1:16" ht="15.75" customHeight="1" x14ac:dyDescent="0.25">
      <c r="A373" s="1"/>
      <c r="B373" s="14"/>
      <c r="C373" s="6"/>
      <c r="D373" s="51"/>
      <c r="E373" s="6"/>
      <c r="F373" s="51"/>
      <c r="G373" s="6"/>
      <c r="H373" s="6"/>
      <c r="I373" s="6"/>
      <c r="J373" s="6"/>
      <c r="K373" s="6"/>
      <c r="L373" s="51"/>
      <c r="M373" s="6"/>
      <c r="N373" s="6"/>
      <c r="O373" s="6"/>
      <c r="P373" s="52"/>
    </row>
    <row r="374" spans="1:16" ht="15.75" customHeight="1" x14ac:dyDescent="0.25">
      <c r="A374" s="1"/>
      <c r="B374" s="14"/>
      <c r="C374" s="6"/>
      <c r="D374" s="51"/>
      <c r="E374" s="6"/>
      <c r="F374" s="51"/>
      <c r="G374" s="6"/>
      <c r="H374" s="6"/>
      <c r="I374" s="6"/>
      <c r="J374" s="6"/>
      <c r="K374" s="6"/>
      <c r="L374" s="51"/>
      <c r="M374" s="6"/>
      <c r="N374" s="6"/>
      <c r="O374" s="6"/>
      <c r="P374" s="52"/>
    </row>
    <row r="375" spans="1:16" ht="15.75" customHeight="1" x14ac:dyDescent="0.25">
      <c r="A375" s="1"/>
      <c r="B375" s="14"/>
      <c r="C375" s="6"/>
      <c r="D375" s="51"/>
      <c r="E375" s="6"/>
      <c r="F375" s="51"/>
      <c r="G375" s="6"/>
      <c r="H375" s="6"/>
      <c r="I375" s="6"/>
      <c r="J375" s="6"/>
      <c r="K375" s="6"/>
      <c r="L375" s="51"/>
      <c r="M375" s="6"/>
      <c r="N375" s="6"/>
      <c r="O375" s="6"/>
      <c r="P375" s="52"/>
    </row>
    <row r="376" spans="1:16" ht="15.75" customHeight="1" x14ac:dyDescent="0.25">
      <c r="A376" s="1"/>
      <c r="B376" s="14"/>
      <c r="C376" s="6"/>
      <c r="D376" s="51"/>
      <c r="E376" s="6"/>
      <c r="F376" s="51"/>
      <c r="G376" s="6"/>
      <c r="H376" s="6"/>
      <c r="I376" s="6"/>
      <c r="J376" s="6"/>
      <c r="K376" s="6"/>
      <c r="L376" s="51"/>
      <c r="M376" s="6"/>
      <c r="N376" s="6"/>
      <c r="O376" s="6"/>
      <c r="P376" s="52"/>
    </row>
    <row r="377" spans="1:16" ht="15.75" customHeight="1" x14ac:dyDescent="0.25">
      <c r="A377" s="1"/>
      <c r="B377" s="14"/>
      <c r="C377" s="6"/>
      <c r="D377" s="51"/>
      <c r="E377" s="6"/>
      <c r="F377" s="51"/>
      <c r="G377" s="6"/>
      <c r="H377" s="6"/>
      <c r="I377" s="6"/>
      <c r="J377" s="6"/>
      <c r="K377" s="6"/>
      <c r="L377" s="51"/>
      <c r="M377" s="6"/>
      <c r="N377" s="6"/>
      <c r="O377" s="6"/>
      <c r="P377" s="52"/>
    </row>
    <row r="378" spans="1:16" ht="15.75" customHeight="1" x14ac:dyDescent="0.25">
      <c r="A378" s="1"/>
      <c r="B378" s="14"/>
      <c r="C378" s="6"/>
      <c r="D378" s="51"/>
      <c r="E378" s="6"/>
      <c r="F378" s="51"/>
      <c r="G378" s="6"/>
      <c r="H378" s="6"/>
      <c r="I378" s="6"/>
      <c r="J378" s="6"/>
      <c r="K378" s="6"/>
      <c r="L378" s="51"/>
      <c r="M378" s="6"/>
      <c r="N378" s="6"/>
      <c r="O378" s="6"/>
      <c r="P378" s="52"/>
    </row>
    <row r="379" spans="1:16" ht="15.75" customHeight="1" x14ac:dyDescent="0.25">
      <c r="A379" s="1"/>
      <c r="B379" s="14"/>
      <c r="C379" s="6"/>
      <c r="D379" s="51"/>
      <c r="E379" s="6"/>
      <c r="F379" s="51"/>
      <c r="G379" s="6"/>
      <c r="H379" s="6"/>
      <c r="I379" s="6"/>
      <c r="J379" s="6"/>
      <c r="K379" s="6"/>
      <c r="L379" s="51"/>
      <c r="M379" s="6"/>
      <c r="N379" s="6"/>
      <c r="O379" s="6"/>
      <c r="P379" s="52"/>
    </row>
    <row r="380" spans="1:16" ht="15.75" customHeight="1" x14ac:dyDescent="0.25">
      <c r="A380" s="1"/>
      <c r="B380" s="14"/>
      <c r="C380" s="6"/>
      <c r="D380" s="51"/>
      <c r="E380" s="6"/>
      <c r="F380" s="51"/>
      <c r="G380" s="6"/>
      <c r="H380" s="6"/>
      <c r="I380" s="6"/>
      <c r="J380" s="6"/>
      <c r="K380" s="6"/>
      <c r="L380" s="51"/>
      <c r="M380" s="6"/>
      <c r="N380" s="6"/>
      <c r="O380" s="6"/>
      <c r="P380" s="52"/>
    </row>
    <row r="381" spans="1:16" ht="15.75" customHeight="1" x14ac:dyDescent="0.25">
      <c r="A381" s="1"/>
      <c r="B381" s="14"/>
      <c r="C381" s="6"/>
      <c r="D381" s="51"/>
      <c r="E381" s="6"/>
      <c r="F381" s="51"/>
      <c r="G381" s="6"/>
      <c r="H381" s="6"/>
      <c r="I381" s="6"/>
      <c r="J381" s="6"/>
      <c r="K381" s="6"/>
      <c r="L381" s="51"/>
      <c r="M381" s="6"/>
      <c r="N381" s="6"/>
      <c r="O381" s="6"/>
      <c r="P381" s="52"/>
    </row>
    <row r="382" spans="1:16" ht="15.75" customHeight="1" x14ac:dyDescent="0.25">
      <c r="A382" s="1"/>
      <c r="B382" s="14"/>
      <c r="C382" s="6"/>
      <c r="D382" s="51"/>
      <c r="E382" s="6"/>
      <c r="F382" s="51"/>
      <c r="G382" s="6"/>
      <c r="H382" s="6"/>
      <c r="I382" s="6"/>
      <c r="J382" s="6"/>
      <c r="K382" s="6"/>
      <c r="L382" s="51"/>
      <c r="M382" s="6"/>
      <c r="N382" s="6"/>
      <c r="O382" s="6"/>
      <c r="P382" s="52"/>
    </row>
    <row r="383" spans="1:16" ht="15.75" customHeight="1" x14ac:dyDescent="0.25">
      <c r="A383" s="1"/>
      <c r="B383" s="14"/>
      <c r="C383" s="6"/>
      <c r="D383" s="51"/>
      <c r="E383" s="6"/>
      <c r="F383" s="51"/>
      <c r="G383" s="6"/>
      <c r="H383" s="6"/>
      <c r="I383" s="6"/>
      <c r="J383" s="6"/>
      <c r="K383" s="6"/>
      <c r="L383" s="51"/>
      <c r="M383" s="6"/>
      <c r="N383" s="6"/>
      <c r="O383" s="6"/>
      <c r="P383" s="52"/>
    </row>
    <row r="384" spans="1:16" ht="15.75" customHeight="1" x14ac:dyDescent="0.25">
      <c r="A384" s="1"/>
      <c r="B384" s="14"/>
      <c r="C384" s="6"/>
      <c r="D384" s="51"/>
      <c r="E384" s="6"/>
      <c r="F384" s="51"/>
      <c r="G384" s="6"/>
      <c r="H384" s="6"/>
      <c r="I384" s="6"/>
      <c r="J384" s="6"/>
      <c r="K384" s="6"/>
      <c r="L384" s="51"/>
      <c r="M384" s="6"/>
      <c r="N384" s="6"/>
      <c r="O384" s="6"/>
      <c r="P384" s="52"/>
    </row>
    <row r="385" spans="1:16" ht="15.75" customHeight="1" x14ac:dyDescent="0.25">
      <c r="A385" s="1"/>
      <c r="B385" s="14"/>
      <c r="C385" s="6"/>
      <c r="D385" s="51"/>
      <c r="E385" s="6"/>
      <c r="F385" s="51"/>
      <c r="G385" s="6"/>
      <c r="H385" s="6"/>
      <c r="I385" s="6"/>
      <c r="J385" s="6"/>
      <c r="K385" s="6"/>
      <c r="L385" s="51"/>
      <c r="M385" s="6"/>
      <c r="N385" s="6"/>
      <c r="O385" s="6"/>
      <c r="P385" s="52"/>
    </row>
    <row r="386" spans="1:16" ht="15.75" customHeight="1" x14ac:dyDescent="0.25">
      <c r="A386" s="1"/>
      <c r="B386" s="14"/>
      <c r="C386" s="6"/>
      <c r="D386" s="51"/>
      <c r="E386" s="6"/>
      <c r="F386" s="51"/>
      <c r="G386" s="6"/>
      <c r="H386" s="6"/>
      <c r="I386" s="6"/>
      <c r="J386" s="6"/>
      <c r="K386" s="6"/>
      <c r="L386" s="51"/>
      <c r="M386" s="6"/>
      <c r="N386" s="6"/>
      <c r="O386" s="6"/>
      <c r="P386" s="52"/>
    </row>
    <row r="387" spans="1:16" ht="15.75" customHeight="1" x14ac:dyDescent="0.25">
      <c r="A387" s="1"/>
      <c r="B387" s="14"/>
      <c r="C387" s="6"/>
      <c r="D387" s="51"/>
      <c r="E387" s="6"/>
      <c r="F387" s="51"/>
      <c r="G387" s="6"/>
      <c r="H387" s="6"/>
      <c r="I387" s="6"/>
      <c r="J387" s="6"/>
      <c r="K387" s="6"/>
      <c r="L387" s="51"/>
      <c r="M387" s="6"/>
      <c r="N387" s="6"/>
      <c r="O387" s="6"/>
      <c r="P387" s="52"/>
    </row>
    <row r="388" spans="1:16" ht="15.75" customHeight="1" x14ac:dyDescent="0.25">
      <c r="A388" s="1"/>
      <c r="B388" s="14"/>
      <c r="C388" s="6"/>
      <c r="D388" s="51"/>
      <c r="E388" s="6"/>
      <c r="F388" s="51"/>
      <c r="G388" s="6"/>
      <c r="H388" s="6"/>
      <c r="I388" s="6"/>
      <c r="J388" s="6"/>
      <c r="K388" s="6"/>
      <c r="L388" s="51"/>
      <c r="M388" s="6"/>
      <c r="N388" s="6"/>
      <c r="O388" s="6"/>
      <c r="P388" s="52"/>
    </row>
    <row r="389" spans="1:16" ht="15.75" customHeight="1" x14ac:dyDescent="0.25">
      <c r="A389" s="1"/>
      <c r="B389" s="14"/>
      <c r="C389" s="6"/>
      <c r="D389" s="51"/>
      <c r="E389" s="6"/>
      <c r="F389" s="51"/>
      <c r="G389" s="6"/>
      <c r="H389" s="6"/>
      <c r="I389" s="6"/>
      <c r="J389" s="6"/>
      <c r="K389" s="6"/>
      <c r="L389" s="51"/>
      <c r="M389" s="6"/>
      <c r="N389" s="6"/>
      <c r="O389" s="6"/>
      <c r="P389" s="52"/>
    </row>
    <row r="390" spans="1:16" ht="15.75" customHeight="1" x14ac:dyDescent="0.25">
      <c r="A390" s="1"/>
      <c r="B390" s="14"/>
      <c r="C390" s="6"/>
      <c r="D390" s="51"/>
      <c r="E390" s="6"/>
      <c r="F390" s="51"/>
      <c r="G390" s="6"/>
      <c r="H390" s="6"/>
      <c r="I390" s="6"/>
      <c r="J390" s="6"/>
      <c r="K390" s="6"/>
      <c r="L390" s="51"/>
      <c r="M390" s="6"/>
      <c r="N390" s="6"/>
      <c r="O390" s="6"/>
      <c r="P390" s="52"/>
    </row>
    <row r="391" spans="1:16" ht="15.75" customHeight="1" x14ac:dyDescent="0.25">
      <c r="A391" s="1"/>
      <c r="B391" s="14"/>
      <c r="C391" s="6"/>
      <c r="D391" s="51"/>
      <c r="E391" s="6"/>
      <c r="F391" s="51"/>
      <c r="G391" s="6"/>
      <c r="H391" s="6"/>
      <c r="I391" s="6"/>
      <c r="J391" s="6"/>
      <c r="K391" s="6"/>
      <c r="L391" s="51"/>
      <c r="M391" s="6"/>
      <c r="N391" s="6"/>
      <c r="O391" s="6"/>
      <c r="P391" s="52"/>
    </row>
    <row r="392" spans="1:16" ht="15.75" customHeight="1" x14ac:dyDescent="0.25">
      <c r="A392" s="1"/>
      <c r="B392" s="14"/>
      <c r="C392" s="6"/>
      <c r="D392" s="51"/>
      <c r="E392" s="6"/>
      <c r="F392" s="51"/>
      <c r="G392" s="6"/>
      <c r="H392" s="6"/>
      <c r="I392" s="6"/>
      <c r="J392" s="6"/>
      <c r="K392" s="6"/>
      <c r="L392" s="51"/>
      <c r="M392" s="6"/>
      <c r="N392" s="6"/>
      <c r="O392" s="6"/>
      <c r="P392" s="52"/>
    </row>
    <row r="393" spans="1:16" ht="15.75" customHeight="1" x14ac:dyDescent="0.25">
      <c r="A393" s="1"/>
      <c r="B393" s="14"/>
      <c r="C393" s="6"/>
      <c r="D393" s="51"/>
      <c r="E393" s="6"/>
      <c r="F393" s="51"/>
      <c r="G393" s="6"/>
      <c r="H393" s="6"/>
      <c r="I393" s="6"/>
      <c r="J393" s="6"/>
      <c r="K393" s="6"/>
      <c r="L393" s="51"/>
      <c r="M393" s="6"/>
      <c r="N393" s="6"/>
      <c r="O393" s="6"/>
      <c r="P393" s="52"/>
    </row>
    <row r="394" spans="1:16" ht="15.75" customHeight="1" x14ac:dyDescent="0.25">
      <c r="A394" s="1"/>
      <c r="B394" s="14"/>
      <c r="C394" s="6"/>
      <c r="D394" s="51"/>
      <c r="E394" s="6"/>
      <c r="F394" s="51"/>
      <c r="G394" s="6"/>
      <c r="H394" s="6"/>
      <c r="I394" s="6"/>
      <c r="J394" s="6"/>
      <c r="K394" s="6"/>
      <c r="L394" s="51"/>
      <c r="M394" s="6"/>
      <c r="N394" s="6"/>
      <c r="O394" s="6"/>
      <c r="P394" s="52"/>
    </row>
    <row r="395" spans="1:16" ht="15.75" customHeight="1" x14ac:dyDescent="0.25">
      <c r="A395" s="1"/>
      <c r="B395" s="14"/>
      <c r="C395" s="6"/>
      <c r="D395" s="51"/>
      <c r="E395" s="6"/>
      <c r="F395" s="51"/>
      <c r="G395" s="6"/>
      <c r="H395" s="6"/>
      <c r="I395" s="6"/>
      <c r="J395" s="6"/>
      <c r="K395" s="6"/>
      <c r="L395" s="51"/>
      <c r="M395" s="6"/>
      <c r="N395" s="6"/>
      <c r="O395" s="6"/>
      <c r="P395" s="52"/>
    </row>
    <row r="396" spans="1:16" ht="15.75" customHeight="1" x14ac:dyDescent="0.25">
      <c r="A396" s="1"/>
      <c r="B396" s="14"/>
      <c r="C396" s="6"/>
      <c r="D396" s="51"/>
      <c r="E396" s="6"/>
      <c r="F396" s="51"/>
      <c r="G396" s="6"/>
      <c r="H396" s="6"/>
      <c r="I396" s="6"/>
      <c r="J396" s="6"/>
      <c r="K396" s="6"/>
      <c r="L396" s="51"/>
      <c r="M396" s="6"/>
      <c r="N396" s="6"/>
      <c r="O396" s="6"/>
      <c r="P396" s="52"/>
    </row>
    <row r="397" spans="1:16" ht="15.75" customHeight="1" x14ac:dyDescent="0.25">
      <c r="A397" s="1"/>
      <c r="B397" s="14"/>
      <c r="C397" s="6"/>
      <c r="D397" s="51"/>
      <c r="E397" s="6"/>
      <c r="F397" s="51"/>
      <c r="G397" s="6"/>
      <c r="H397" s="6"/>
      <c r="I397" s="6"/>
      <c r="J397" s="6"/>
      <c r="K397" s="6"/>
      <c r="L397" s="51"/>
      <c r="M397" s="6"/>
      <c r="N397" s="6"/>
      <c r="O397" s="6"/>
      <c r="P397" s="52"/>
    </row>
    <row r="398" spans="1:16" ht="15.75" customHeight="1" x14ac:dyDescent="0.25">
      <c r="A398" s="1"/>
      <c r="B398" s="14"/>
      <c r="C398" s="6"/>
      <c r="D398" s="51"/>
      <c r="E398" s="6"/>
      <c r="F398" s="51"/>
      <c r="G398" s="6"/>
      <c r="H398" s="6"/>
      <c r="I398" s="6"/>
      <c r="J398" s="6"/>
      <c r="K398" s="6"/>
      <c r="L398" s="51"/>
      <c r="M398" s="6"/>
      <c r="N398" s="6"/>
      <c r="O398" s="6"/>
      <c r="P398" s="52"/>
    </row>
    <row r="399" spans="1:16" ht="15.75" customHeight="1" x14ac:dyDescent="0.25">
      <c r="A399" s="1"/>
      <c r="B399" s="14"/>
      <c r="C399" s="6"/>
      <c r="D399" s="51"/>
      <c r="E399" s="6"/>
      <c r="F399" s="51"/>
      <c r="G399" s="6"/>
      <c r="H399" s="6"/>
      <c r="I399" s="6"/>
      <c r="J399" s="6"/>
      <c r="K399" s="6"/>
      <c r="L399" s="51"/>
      <c r="M399" s="6"/>
      <c r="N399" s="6"/>
      <c r="O399" s="6"/>
      <c r="P399" s="52"/>
    </row>
    <row r="400" spans="1:16" ht="15.75" customHeight="1" x14ac:dyDescent="0.25">
      <c r="A400" s="1"/>
      <c r="B400" s="14"/>
      <c r="C400" s="6"/>
      <c r="D400" s="51"/>
      <c r="E400" s="6"/>
      <c r="F400" s="51"/>
      <c r="G400" s="6"/>
      <c r="H400" s="6"/>
      <c r="I400" s="6"/>
      <c r="J400" s="6"/>
      <c r="K400" s="6"/>
      <c r="L400" s="51"/>
      <c r="M400" s="6"/>
      <c r="N400" s="6"/>
      <c r="O400" s="6"/>
      <c r="P400" s="52"/>
    </row>
    <row r="401" spans="1:16" ht="15.75" customHeight="1" x14ac:dyDescent="0.25">
      <c r="A401" s="1"/>
      <c r="B401" s="14"/>
      <c r="C401" s="6"/>
      <c r="D401" s="51"/>
      <c r="E401" s="6"/>
      <c r="F401" s="51"/>
      <c r="G401" s="6"/>
      <c r="H401" s="6"/>
      <c r="I401" s="6"/>
      <c r="J401" s="6"/>
      <c r="K401" s="6"/>
      <c r="L401" s="51"/>
      <c r="M401" s="6"/>
      <c r="N401" s="6"/>
      <c r="O401" s="6"/>
      <c r="P401" s="52"/>
    </row>
    <row r="402" spans="1:16" ht="15.75" customHeight="1" x14ac:dyDescent="0.25">
      <c r="A402" s="1"/>
      <c r="B402" s="14"/>
      <c r="C402" s="6"/>
      <c r="D402" s="51"/>
      <c r="E402" s="6"/>
      <c r="F402" s="51"/>
      <c r="G402" s="6"/>
      <c r="H402" s="6"/>
      <c r="I402" s="6"/>
      <c r="J402" s="6"/>
      <c r="K402" s="6"/>
      <c r="L402" s="51"/>
      <c r="M402" s="6"/>
      <c r="N402" s="6"/>
      <c r="O402" s="6"/>
      <c r="P402" s="52"/>
    </row>
    <row r="403" spans="1:16" ht="15.75" customHeight="1" x14ac:dyDescent="0.25">
      <c r="A403" s="1"/>
      <c r="B403" s="14"/>
      <c r="C403" s="6"/>
      <c r="D403" s="51"/>
      <c r="E403" s="6"/>
      <c r="F403" s="51"/>
      <c r="G403" s="6"/>
      <c r="H403" s="6"/>
      <c r="I403" s="6"/>
      <c r="J403" s="6"/>
      <c r="K403" s="6"/>
      <c r="L403" s="51"/>
      <c r="M403" s="6"/>
      <c r="N403" s="6"/>
      <c r="O403" s="6"/>
      <c r="P403" s="52"/>
    </row>
    <row r="404" spans="1:16" ht="15.75" customHeight="1" x14ac:dyDescent="0.25">
      <c r="A404" s="1"/>
      <c r="B404" s="14"/>
      <c r="C404" s="6"/>
      <c r="D404" s="51"/>
      <c r="E404" s="6"/>
      <c r="F404" s="51"/>
      <c r="G404" s="6"/>
      <c r="H404" s="6"/>
      <c r="I404" s="6"/>
      <c r="J404" s="6"/>
      <c r="K404" s="6"/>
      <c r="L404" s="51"/>
      <c r="M404" s="6"/>
      <c r="N404" s="6"/>
      <c r="O404" s="6"/>
      <c r="P404" s="52"/>
    </row>
    <row r="405" spans="1:16" ht="15.75" customHeight="1" x14ac:dyDescent="0.25">
      <c r="A405" s="1"/>
      <c r="B405" s="14"/>
      <c r="C405" s="6"/>
      <c r="D405" s="51"/>
      <c r="E405" s="6"/>
      <c r="F405" s="51"/>
      <c r="G405" s="6"/>
      <c r="H405" s="6"/>
      <c r="I405" s="6"/>
      <c r="J405" s="6"/>
      <c r="K405" s="6"/>
      <c r="L405" s="51"/>
      <c r="M405" s="6"/>
      <c r="N405" s="6"/>
      <c r="O405" s="6"/>
      <c r="P405" s="52"/>
    </row>
    <row r="406" spans="1:16" ht="15.75" customHeight="1" x14ac:dyDescent="0.25">
      <c r="A406" s="1"/>
      <c r="B406" s="14"/>
      <c r="C406" s="6"/>
      <c r="D406" s="51"/>
      <c r="E406" s="6"/>
      <c r="F406" s="51"/>
      <c r="G406" s="6"/>
      <c r="H406" s="6"/>
      <c r="I406" s="6"/>
      <c r="J406" s="6"/>
      <c r="K406" s="6"/>
      <c r="L406" s="51"/>
      <c r="M406" s="6"/>
      <c r="N406" s="6"/>
      <c r="O406" s="6"/>
      <c r="P406" s="52"/>
    </row>
    <row r="407" spans="1:16" ht="15.75" customHeight="1" x14ac:dyDescent="0.25">
      <c r="A407" s="1"/>
      <c r="B407" s="14"/>
      <c r="C407" s="6"/>
      <c r="D407" s="51"/>
      <c r="E407" s="6"/>
      <c r="F407" s="51"/>
      <c r="G407" s="6"/>
      <c r="H407" s="6"/>
      <c r="I407" s="6"/>
      <c r="J407" s="6"/>
      <c r="K407" s="6"/>
      <c r="L407" s="51"/>
      <c r="M407" s="6"/>
      <c r="N407" s="6"/>
      <c r="O407" s="6"/>
      <c r="P407" s="52"/>
    </row>
    <row r="408" spans="1:16" ht="15.75" customHeight="1" x14ac:dyDescent="0.25">
      <c r="A408" s="1"/>
      <c r="B408" s="14"/>
      <c r="C408" s="6"/>
      <c r="D408" s="51"/>
      <c r="E408" s="6"/>
      <c r="F408" s="51"/>
      <c r="G408" s="6"/>
      <c r="H408" s="6"/>
      <c r="I408" s="6"/>
      <c r="J408" s="6"/>
      <c r="K408" s="6"/>
      <c r="L408" s="51"/>
      <c r="M408" s="6"/>
      <c r="N408" s="6"/>
      <c r="O408" s="6"/>
      <c r="P408" s="52"/>
    </row>
    <row r="409" spans="1:16" ht="15.75" customHeight="1" x14ac:dyDescent="0.25">
      <c r="A409" s="1"/>
      <c r="B409" s="14"/>
      <c r="C409" s="6"/>
      <c r="D409" s="51"/>
      <c r="E409" s="6"/>
      <c r="F409" s="51"/>
      <c r="G409" s="6"/>
      <c r="H409" s="6"/>
      <c r="I409" s="6"/>
      <c r="J409" s="6"/>
      <c r="K409" s="6"/>
      <c r="L409" s="51"/>
      <c r="M409" s="6"/>
      <c r="N409" s="6"/>
      <c r="O409" s="6"/>
      <c r="P409" s="52"/>
    </row>
    <row r="410" spans="1:16" ht="15.75" customHeight="1" x14ac:dyDescent="0.25">
      <c r="A410" s="1"/>
      <c r="B410" s="14"/>
      <c r="C410" s="6"/>
      <c r="D410" s="51"/>
      <c r="E410" s="6"/>
      <c r="F410" s="51"/>
      <c r="G410" s="6"/>
      <c r="H410" s="6"/>
      <c r="I410" s="6"/>
      <c r="J410" s="6"/>
      <c r="K410" s="6"/>
      <c r="L410" s="51"/>
      <c r="M410" s="6"/>
      <c r="N410" s="6"/>
      <c r="O410" s="6"/>
      <c r="P410" s="52"/>
    </row>
    <row r="411" spans="1:16" ht="15.75" customHeight="1" x14ac:dyDescent="0.25">
      <c r="A411" s="1"/>
      <c r="B411" s="14"/>
      <c r="C411" s="6"/>
      <c r="D411" s="51"/>
      <c r="E411" s="6"/>
      <c r="F411" s="51"/>
      <c r="G411" s="6"/>
      <c r="H411" s="6"/>
      <c r="I411" s="6"/>
      <c r="J411" s="6"/>
      <c r="K411" s="6"/>
      <c r="L411" s="51"/>
      <c r="M411" s="6"/>
      <c r="N411" s="6"/>
      <c r="O411" s="6"/>
      <c r="P411" s="52"/>
    </row>
    <row r="412" spans="1:16" ht="15.75" customHeight="1" x14ac:dyDescent="0.25">
      <c r="A412" s="1"/>
      <c r="B412" s="14"/>
      <c r="C412" s="6"/>
      <c r="D412" s="51"/>
      <c r="E412" s="6"/>
      <c r="F412" s="51"/>
      <c r="G412" s="6"/>
      <c r="H412" s="6"/>
      <c r="I412" s="6"/>
      <c r="J412" s="6"/>
      <c r="K412" s="6"/>
      <c r="L412" s="51"/>
      <c r="M412" s="6"/>
      <c r="N412" s="6"/>
      <c r="O412" s="6"/>
      <c r="P412" s="52"/>
    </row>
    <row r="413" spans="1:16" ht="15.75" customHeight="1" x14ac:dyDescent="0.25">
      <c r="A413" s="1"/>
      <c r="B413" s="14"/>
      <c r="C413" s="6"/>
      <c r="D413" s="51"/>
      <c r="E413" s="6"/>
      <c r="F413" s="51"/>
      <c r="G413" s="6"/>
      <c r="H413" s="6"/>
      <c r="I413" s="6"/>
      <c r="J413" s="6"/>
      <c r="K413" s="6"/>
      <c r="L413" s="51"/>
      <c r="M413" s="6"/>
      <c r="N413" s="6"/>
      <c r="O413" s="6"/>
      <c r="P413" s="52"/>
    </row>
    <row r="414" spans="1:16" ht="15.75" customHeight="1" x14ac:dyDescent="0.25">
      <c r="A414" s="1"/>
      <c r="B414" s="14"/>
      <c r="C414" s="6"/>
      <c r="D414" s="51"/>
      <c r="E414" s="6"/>
      <c r="F414" s="51"/>
      <c r="G414" s="6"/>
      <c r="H414" s="6"/>
      <c r="I414" s="6"/>
      <c r="J414" s="6"/>
      <c r="K414" s="6"/>
      <c r="L414" s="51"/>
      <c r="M414" s="6"/>
      <c r="N414" s="6"/>
      <c r="O414" s="6"/>
      <c r="P414" s="52"/>
    </row>
    <row r="415" spans="1:16" ht="15.75" customHeight="1" x14ac:dyDescent="0.25">
      <c r="A415" s="1"/>
      <c r="B415" s="14"/>
      <c r="C415" s="6"/>
      <c r="D415" s="51"/>
      <c r="E415" s="6"/>
      <c r="F415" s="51"/>
      <c r="G415" s="6"/>
      <c r="H415" s="6"/>
      <c r="I415" s="6"/>
      <c r="J415" s="6"/>
      <c r="K415" s="6"/>
      <c r="L415" s="51"/>
      <c r="M415" s="6"/>
      <c r="N415" s="6"/>
      <c r="O415" s="6"/>
      <c r="P415" s="52"/>
    </row>
    <row r="416" spans="1:16" ht="15.75" customHeight="1" x14ac:dyDescent="0.25">
      <c r="A416" s="1"/>
      <c r="B416" s="14"/>
      <c r="C416" s="6"/>
      <c r="D416" s="51"/>
      <c r="E416" s="6"/>
      <c r="F416" s="51"/>
      <c r="G416" s="6"/>
      <c r="H416" s="6"/>
      <c r="I416" s="6"/>
      <c r="J416" s="6"/>
      <c r="K416" s="6"/>
      <c r="L416" s="51"/>
      <c r="M416" s="6"/>
      <c r="N416" s="6"/>
      <c r="O416" s="6"/>
      <c r="P416" s="52"/>
    </row>
    <row r="417" spans="1:16" ht="15.75" customHeight="1" x14ac:dyDescent="0.25">
      <c r="A417" s="1"/>
      <c r="B417" s="14"/>
      <c r="C417" s="6"/>
      <c r="D417" s="51"/>
      <c r="E417" s="6"/>
      <c r="F417" s="51"/>
      <c r="G417" s="6"/>
      <c r="H417" s="6"/>
      <c r="I417" s="6"/>
      <c r="J417" s="6"/>
      <c r="K417" s="6"/>
      <c r="L417" s="51"/>
      <c r="M417" s="6"/>
      <c r="N417" s="6"/>
      <c r="O417" s="6"/>
      <c r="P417" s="52"/>
    </row>
    <row r="418" spans="1:16" ht="15.75" customHeight="1" x14ac:dyDescent="0.25">
      <c r="A418" s="1"/>
      <c r="B418" s="14"/>
      <c r="C418" s="6"/>
      <c r="D418" s="51"/>
      <c r="E418" s="6"/>
      <c r="F418" s="51"/>
      <c r="G418" s="6"/>
      <c r="H418" s="6"/>
      <c r="I418" s="6"/>
      <c r="J418" s="6"/>
      <c r="K418" s="6"/>
      <c r="L418" s="51"/>
      <c r="M418" s="6"/>
      <c r="N418" s="6"/>
      <c r="O418" s="6"/>
      <c r="P418" s="52"/>
    </row>
    <row r="419" spans="1:16" ht="15.75" customHeight="1" x14ac:dyDescent="0.25">
      <c r="A419" s="1"/>
      <c r="B419" s="14"/>
      <c r="C419" s="6"/>
      <c r="D419" s="51"/>
      <c r="E419" s="6"/>
      <c r="F419" s="51"/>
      <c r="G419" s="6"/>
      <c r="H419" s="6"/>
      <c r="I419" s="6"/>
      <c r="J419" s="6"/>
      <c r="K419" s="6"/>
      <c r="L419" s="51"/>
      <c r="M419" s="6"/>
      <c r="N419" s="6"/>
      <c r="O419" s="6"/>
      <c r="P419" s="52"/>
    </row>
    <row r="420" spans="1:16" ht="15.75" customHeight="1" x14ac:dyDescent="0.25">
      <c r="A420" s="1"/>
      <c r="B420" s="14"/>
      <c r="C420" s="6"/>
      <c r="D420" s="51"/>
      <c r="E420" s="6"/>
      <c r="F420" s="51"/>
      <c r="G420" s="6"/>
      <c r="H420" s="6"/>
      <c r="I420" s="6"/>
      <c r="J420" s="6"/>
      <c r="K420" s="6"/>
      <c r="L420" s="51"/>
      <c r="M420" s="6"/>
      <c r="N420" s="6"/>
      <c r="O420" s="6"/>
      <c r="P420" s="52"/>
    </row>
    <row r="421" spans="1:16" ht="15.75" customHeight="1" x14ac:dyDescent="0.25">
      <c r="A421" s="1"/>
      <c r="B421" s="14"/>
      <c r="C421" s="6"/>
      <c r="D421" s="51"/>
      <c r="E421" s="6"/>
      <c r="F421" s="51"/>
      <c r="G421" s="6"/>
      <c r="H421" s="6"/>
      <c r="I421" s="6"/>
      <c r="J421" s="6"/>
      <c r="K421" s="6"/>
      <c r="L421" s="51"/>
      <c r="M421" s="6"/>
      <c r="N421" s="6"/>
      <c r="O421" s="6"/>
      <c r="P421" s="52"/>
    </row>
    <row r="422" spans="1:16" ht="15.75" customHeight="1" x14ac:dyDescent="0.25">
      <c r="A422" s="1"/>
      <c r="B422" s="14"/>
      <c r="C422" s="6"/>
      <c r="D422" s="51"/>
      <c r="E422" s="6"/>
      <c r="F422" s="51"/>
      <c r="G422" s="6"/>
      <c r="H422" s="6"/>
      <c r="I422" s="6"/>
      <c r="J422" s="6"/>
      <c r="K422" s="6"/>
      <c r="L422" s="51"/>
      <c r="M422" s="6"/>
      <c r="N422" s="6"/>
      <c r="O422" s="6"/>
      <c r="P422" s="52"/>
    </row>
    <row r="423" spans="1:16" ht="15.75" customHeight="1" x14ac:dyDescent="0.25">
      <c r="A423" s="1"/>
      <c r="B423" s="14"/>
      <c r="C423" s="6"/>
      <c r="D423" s="51"/>
      <c r="E423" s="6"/>
      <c r="F423" s="51"/>
      <c r="G423" s="6"/>
      <c r="H423" s="6"/>
      <c r="I423" s="6"/>
      <c r="J423" s="6"/>
      <c r="K423" s="6"/>
      <c r="L423" s="51"/>
      <c r="M423" s="6"/>
      <c r="N423" s="6"/>
      <c r="O423" s="6"/>
      <c r="P423" s="52"/>
    </row>
    <row r="424" spans="1:16" ht="15.75" customHeight="1" x14ac:dyDescent="0.25">
      <c r="A424" s="1"/>
      <c r="B424" s="14"/>
      <c r="C424" s="6"/>
      <c r="D424" s="51"/>
      <c r="E424" s="6"/>
      <c r="F424" s="51"/>
      <c r="G424" s="6"/>
      <c r="H424" s="6"/>
      <c r="I424" s="6"/>
      <c r="J424" s="6"/>
      <c r="K424" s="6"/>
      <c r="L424" s="51"/>
      <c r="M424" s="6"/>
      <c r="N424" s="6"/>
      <c r="O424" s="6"/>
      <c r="P424" s="52"/>
    </row>
    <row r="425" spans="1:16" ht="15.75" customHeight="1" x14ac:dyDescent="0.25">
      <c r="A425" s="1"/>
      <c r="B425" s="14"/>
      <c r="C425" s="6"/>
      <c r="D425" s="51"/>
      <c r="E425" s="6"/>
      <c r="F425" s="51"/>
      <c r="G425" s="6"/>
      <c r="H425" s="6"/>
      <c r="I425" s="6"/>
      <c r="J425" s="6"/>
      <c r="K425" s="6"/>
      <c r="L425" s="51"/>
      <c r="M425" s="6"/>
      <c r="N425" s="6"/>
      <c r="O425" s="6"/>
      <c r="P425" s="52"/>
    </row>
    <row r="426" spans="1:16" ht="15.75" customHeight="1" x14ac:dyDescent="0.25">
      <c r="A426" s="1"/>
      <c r="B426" s="14"/>
      <c r="C426" s="6"/>
      <c r="D426" s="51"/>
      <c r="E426" s="6"/>
      <c r="F426" s="51"/>
      <c r="G426" s="6"/>
      <c r="H426" s="6"/>
      <c r="I426" s="6"/>
      <c r="J426" s="6"/>
      <c r="K426" s="6"/>
      <c r="L426" s="51"/>
      <c r="M426" s="6"/>
      <c r="N426" s="6"/>
      <c r="O426" s="6"/>
      <c r="P426" s="52"/>
    </row>
    <row r="427" spans="1:16" ht="15.75" customHeight="1" x14ac:dyDescent="0.25">
      <c r="A427" s="1"/>
      <c r="B427" s="14"/>
      <c r="C427" s="6"/>
      <c r="D427" s="51"/>
      <c r="E427" s="6"/>
      <c r="F427" s="51"/>
      <c r="G427" s="6"/>
      <c r="H427" s="6"/>
      <c r="I427" s="6"/>
      <c r="J427" s="6"/>
      <c r="K427" s="6"/>
      <c r="L427" s="51"/>
      <c r="M427" s="6"/>
      <c r="N427" s="6"/>
      <c r="O427" s="6"/>
      <c r="P427" s="52"/>
    </row>
    <row r="428" spans="1:16" ht="15.75" customHeight="1" x14ac:dyDescent="0.25">
      <c r="A428" s="1"/>
      <c r="B428" s="14"/>
      <c r="C428" s="6"/>
      <c r="D428" s="51"/>
      <c r="E428" s="6"/>
      <c r="F428" s="51"/>
      <c r="G428" s="6"/>
      <c r="H428" s="6"/>
      <c r="I428" s="6"/>
      <c r="J428" s="6"/>
      <c r="K428" s="6"/>
      <c r="L428" s="51"/>
      <c r="M428" s="6"/>
      <c r="N428" s="6"/>
      <c r="O428" s="6"/>
      <c r="P428" s="52"/>
    </row>
    <row r="429" spans="1:16" ht="15.75" customHeight="1" x14ac:dyDescent="0.25">
      <c r="A429" s="1"/>
      <c r="B429" s="14"/>
      <c r="C429" s="6"/>
      <c r="D429" s="51"/>
      <c r="E429" s="6"/>
      <c r="F429" s="51"/>
      <c r="G429" s="6"/>
      <c r="H429" s="6"/>
      <c r="I429" s="6"/>
      <c r="J429" s="6"/>
      <c r="K429" s="6"/>
      <c r="L429" s="51"/>
      <c r="M429" s="6"/>
      <c r="N429" s="6"/>
      <c r="O429" s="6"/>
      <c r="P429" s="52"/>
    </row>
    <row r="430" spans="1:16" ht="15.75" customHeight="1" x14ac:dyDescent="0.25">
      <c r="A430" s="1"/>
      <c r="B430" s="14"/>
      <c r="C430" s="6"/>
      <c r="D430" s="51"/>
      <c r="E430" s="6"/>
      <c r="F430" s="51"/>
      <c r="G430" s="6"/>
      <c r="H430" s="6"/>
      <c r="I430" s="6"/>
      <c r="J430" s="6"/>
      <c r="K430" s="6"/>
      <c r="L430" s="51"/>
      <c r="M430" s="6"/>
      <c r="N430" s="6"/>
      <c r="O430" s="6"/>
      <c r="P430" s="52"/>
    </row>
    <row r="431" spans="1:16" ht="15.75" customHeight="1" x14ac:dyDescent="0.25">
      <c r="A431" s="1"/>
      <c r="B431" s="14"/>
      <c r="C431" s="6"/>
      <c r="D431" s="51"/>
      <c r="E431" s="6"/>
      <c r="F431" s="51"/>
      <c r="G431" s="6"/>
      <c r="H431" s="6"/>
      <c r="I431" s="6"/>
      <c r="J431" s="6"/>
      <c r="K431" s="6"/>
      <c r="L431" s="51"/>
      <c r="M431" s="6"/>
      <c r="N431" s="6"/>
      <c r="O431" s="6"/>
      <c r="P431" s="52"/>
    </row>
    <row r="432" spans="1:16" ht="15.75" customHeight="1" x14ac:dyDescent="0.25">
      <c r="A432" s="1"/>
      <c r="B432" s="14"/>
      <c r="C432" s="6"/>
      <c r="D432" s="51"/>
      <c r="E432" s="6"/>
      <c r="F432" s="51"/>
      <c r="G432" s="6"/>
      <c r="H432" s="6"/>
      <c r="I432" s="6"/>
      <c r="J432" s="6"/>
      <c r="K432" s="6"/>
      <c r="L432" s="51"/>
      <c r="M432" s="6"/>
      <c r="N432" s="6"/>
      <c r="O432" s="6"/>
      <c r="P432" s="52"/>
    </row>
    <row r="433" spans="1:16" ht="15.75" customHeight="1" x14ac:dyDescent="0.25">
      <c r="A433" s="1"/>
      <c r="B433" s="14"/>
      <c r="C433" s="6"/>
      <c r="D433" s="51"/>
      <c r="E433" s="6"/>
      <c r="F433" s="51"/>
      <c r="G433" s="6"/>
      <c r="H433" s="6"/>
      <c r="I433" s="6"/>
      <c r="J433" s="6"/>
      <c r="K433" s="6"/>
      <c r="L433" s="51"/>
      <c r="M433" s="6"/>
      <c r="N433" s="6"/>
      <c r="O433" s="6"/>
      <c r="P433" s="52"/>
    </row>
    <row r="434" spans="1:16" ht="15.75" customHeight="1" x14ac:dyDescent="0.25">
      <c r="A434" s="1"/>
      <c r="B434" s="14"/>
      <c r="C434" s="6"/>
      <c r="D434" s="51"/>
      <c r="E434" s="6"/>
      <c r="F434" s="51"/>
      <c r="G434" s="6"/>
      <c r="H434" s="6"/>
      <c r="I434" s="6"/>
      <c r="J434" s="6"/>
      <c r="K434" s="6"/>
      <c r="L434" s="51"/>
      <c r="M434" s="6"/>
      <c r="N434" s="6"/>
      <c r="O434" s="6"/>
      <c r="P434" s="52"/>
    </row>
    <row r="435" spans="1:16" ht="15.75" customHeight="1" x14ac:dyDescent="0.25">
      <c r="A435" s="1"/>
      <c r="B435" s="14"/>
      <c r="C435" s="6"/>
      <c r="D435" s="51"/>
      <c r="E435" s="6"/>
      <c r="F435" s="51"/>
      <c r="G435" s="6"/>
      <c r="H435" s="6"/>
      <c r="I435" s="6"/>
      <c r="J435" s="6"/>
      <c r="K435" s="6"/>
      <c r="L435" s="51"/>
      <c r="M435" s="6"/>
      <c r="N435" s="6"/>
      <c r="O435" s="6"/>
      <c r="P435" s="52"/>
    </row>
    <row r="436" spans="1:16" ht="15.75" customHeight="1" x14ac:dyDescent="0.25">
      <c r="A436" s="1"/>
      <c r="B436" s="14"/>
      <c r="C436" s="6"/>
      <c r="D436" s="51"/>
      <c r="E436" s="6"/>
      <c r="F436" s="51"/>
      <c r="G436" s="6"/>
      <c r="H436" s="6"/>
      <c r="I436" s="6"/>
      <c r="J436" s="6"/>
      <c r="K436" s="6"/>
      <c r="L436" s="51"/>
      <c r="M436" s="6"/>
      <c r="N436" s="6"/>
      <c r="O436" s="6"/>
      <c r="P436" s="52"/>
    </row>
    <row r="437" spans="1:16" ht="15.75" customHeight="1" x14ac:dyDescent="0.25">
      <c r="A437" s="1"/>
      <c r="B437" s="14"/>
      <c r="C437" s="6"/>
      <c r="D437" s="51"/>
      <c r="E437" s="6"/>
      <c r="F437" s="51"/>
      <c r="G437" s="6"/>
      <c r="H437" s="6"/>
      <c r="I437" s="6"/>
      <c r="J437" s="6"/>
      <c r="K437" s="6"/>
      <c r="L437" s="51"/>
      <c r="M437" s="6"/>
      <c r="N437" s="6"/>
      <c r="O437" s="6"/>
      <c r="P437" s="52"/>
    </row>
    <row r="438" spans="1:16" ht="15.75" customHeight="1" x14ac:dyDescent="0.25">
      <c r="A438" s="1"/>
      <c r="B438" s="14"/>
      <c r="C438" s="6"/>
      <c r="D438" s="51"/>
      <c r="E438" s="6"/>
      <c r="F438" s="51"/>
      <c r="G438" s="6"/>
      <c r="H438" s="6"/>
      <c r="I438" s="6"/>
      <c r="J438" s="6"/>
      <c r="K438" s="6"/>
      <c r="L438" s="51"/>
      <c r="M438" s="6"/>
      <c r="N438" s="6"/>
      <c r="O438" s="6"/>
      <c r="P438" s="52"/>
    </row>
    <row r="439" spans="1:16" ht="15.75" customHeight="1" x14ac:dyDescent="0.25">
      <c r="A439" s="1"/>
      <c r="B439" s="14"/>
      <c r="C439" s="6"/>
      <c r="D439" s="51"/>
      <c r="E439" s="6"/>
      <c r="F439" s="51"/>
      <c r="G439" s="6"/>
      <c r="H439" s="6"/>
      <c r="I439" s="6"/>
      <c r="J439" s="6"/>
      <c r="K439" s="6"/>
      <c r="L439" s="51"/>
      <c r="M439" s="6"/>
      <c r="N439" s="6"/>
      <c r="O439" s="6"/>
      <c r="P439" s="52"/>
    </row>
    <row r="440" spans="1:16" ht="15.75" customHeight="1" x14ac:dyDescent="0.25">
      <c r="A440" s="1"/>
      <c r="B440" s="14"/>
      <c r="C440" s="6"/>
      <c r="D440" s="51"/>
      <c r="E440" s="6"/>
      <c r="F440" s="51"/>
      <c r="G440" s="6"/>
      <c r="H440" s="6"/>
      <c r="I440" s="6"/>
      <c r="J440" s="6"/>
      <c r="K440" s="6"/>
      <c r="L440" s="51"/>
      <c r="M440" s="6"/>
      <c r="N440" s="6"/>
      <c r="O440" s="6"/>
      <c r="P440" s="52"/>
    </row>
    <row r="441" spans="1:16" ht="15.75" customHeight="1" x14ac:dyDescent="0.25">
      <c r="A441" s="1"/>
      <c r="B441" s="14"/>
      <c r="C441" s="6"/>
      <c r="D441" s="51"/>
      <c r="E441" s="6"/>
      <c r="F441" s="51"/>
      <c r="G441" s="6"/>
      <c r="H441" s="6"/>
      <c r="I441" s="6"/>
      <c r="J441" s="6"/>
      <c r="K441" s="6"/>
      <c r="L441" s="51"/>
      <c r="M441" s="6"/>
      <c r="N441" s="6"/>
      <c r="O441" s="6"/>
      <c r="P441" s="52"/>
    </row>
    <row r="442" spans="1:16" ht="15.75" customHeight="1" x14ac:dyDescent="0.25">
      <c r="A442" s="1"/>
      <c r="B442" s="14"/>
      <c r="C442" s="6"/>
      <c r="D442" s="51"/>
      <c r="E442" s="6"/>
      <c r="F442" s="51"/>
      <c r="G442" s="6"/>
      <c r="H442" s="6"/>
      <c r="I442" s="6"/>
      <c r="J442" s="6"/>
      <c r="K442" s="6"/>
      <c r="L442" s="51"/>
      <c r="M442" s="6"/>
      <c r="N442" s="6"/>
      <c r="O442" s="6"/>
      <c r="P442" s="52"/>
    </row>
    <row r="443" spans="1:16" ht="15.75" customHeight="1" x14ac:dyDescent="0.25">
      <c r="A443" s="1"/>
      <c r="B443" s="14"/>
      <c r="C443" s="6"/>
      <c r="D443" s="51"/>
      <c r="E443" s="6"/>
      <c r="F443" s="51"/>
      <c r="G443" s="6"/>
      <c r="H443" s="6"/>
      <c r="I443" s="6"/>
      <c r="J443" s="6"/>
      <c r="K443" s="6"/>
      <c r="L443" s="51"/>
      <c r="M443" s="6"/>
      <c r="N443" s="6"/>
      <c r="O443" s="6"/>
      <c r="P443" s="52"/>
    </row>
    <row r="444" spans="1:16" ht="15.75" customHeight="1" x14ac:dyDescent="0.25">
      <c r="A444" s="1"/>
      <c r="B444" s="14"/>
      <c r="C444" s="6"/>
      <c r="D444" s="51"/>
      <c r="E444" s="6"/>
      <c r="F444" s="51"/>
      <c r="G444" s="6"/>
      <c r="H444" s="6"/>
      <c r="I444" s="6"/>
      <c r="J444" s="6"/>
      <c r="K444" s="6"/>
      <c r="L444" s="51"/>
      <c r="M444" s="6"/>
      <c r="N444" s="6"/>
      <c r="O444" s="6"/>
      <c r="P444" s="52"/>
    </row>
    <row r="445" spans="1:16" ht="15.75" customHeight="1" x14ac:dyDescent="0.25">
      <c r="A445" s="1"/>
      <c r="B445" s="14"/>
      <c r="C445" s="6"/>
      <c r="D445" s="51"/>
      <c r="E445" s="6"/>
      <c r="F445" s="51"/>
      <c r="G445" s="6"/>
      <c r="H445" s="6"/>
      <c r="I445" s="6"/>
      <c r="J445" s="6"/>
      <c r="K445" s="6"/>
      <c r="L445" s="51"/>
      <c r="M445" s="6"/>
      <c r="N445" s="6"/>
      <c r="O445" s="6"/>
      <c r="P445" s="52"/>
    </row>
    <row r="446" spans="1:16" ht="15.75" customHeight="1" x14ac:dyDescent="0.25">
      <c r="A446" s="1"/>
      <c r="B446" s="14"/>
      <c r="C446" s="6"/>
      <c r="D446" s="51"/>
      <c r="E446" s="6"/>
      <c r="F446" s="51"/>
      <c r="G446" s="6"/>
      <c r="H446" s="6"/>
      <c r="I446" s="6"/>
      <c r="J446" s="6"/>
      <c r="K446" s="6"/>
      <c r="L446" s="51"/>
      <c r="M446" s="6"/>
      <c r="N446" s="6"/>
      <c r="O446" s="6"/>
      <c r="P446" s="52"/>
    </row>
    <row r="447" spans="1:16" ht="15.75" customHeight="1" x14ac:dyDescent="0.25">
      <c r="A447" s="1"/>
      <c r="B447" s="14"/>
      <c r="C447" s="6"/>
      <c r="D447" s="51"/>
      <c r="E447" s="6"/>
      <c r="F447" s="51"/>
      <c r="G447" s="6"/>
      <c r="H447" s="6"/>
      <c r="I447" s="6"/>
      <c r="J447" s="6"/>
      <c r="K447" s="6"/>
      <c r="L447" s="51"/>
      <c r="M447" s="6"/>
      <c r="N447" s="6"/>
      <c r="O447" s="6"/>
      <c r="P447" s="52"/>
    </row>
    <row r="448" spans="1:16" ht="15.75" customHeight="1" x14ac:dyDescent="0.25">
      <c r="A448" s="1"/>
      <c r="B448" s="14"/>
      <c r="C448" s="6"/>
      <c r="D448" s="51"/>
      <c r="E448" s="6"/>
      <c r="F448" s="51"/>
      <c r="G448" s="6"/>
      <c r="H448" s="6"/>
      <c r="I448" s="6"/>
      <c r="J448" s="6"/>
      <c r="K448" s="6"/>
      <c r="L448" s="51"/>
      <c r="M448" s="6"/>
      <c r="N448" s="6"/>
      <c r="O448" s="6"/>
      <c r="P448" s="52"/>
    </row>
    <row r="449" spans="1:16" ht="15.75" customHeight="1" x14ac:dyDescent="0.25">
      <c r="A449" s="1"/>
      <c r="B449" s="14"/>
      <c r="C449" s="6"/>
      <c r="D449" s="51"/>
      <c r="E449" s="6"/>
      <c r="F449" s="51"/>
      <c r="G449" s="6"/>
      <c r="H449" s="6"/>
      <c r="I449" s="6"/>
      <c r="J449" s="6"/>
      <c r="K449" s="6"/>
      <c r="L449" s="51"/>
      <c r="M449" s="6"/>
      <c r="N449" s="6"/>
      <c r="O449" s="6"/>
      <c r="P449" s="52"/>
    </row>
    <row r="450" spans="1:16" ht="15.75" customHeight="1" x14ac:dyDescent="0.25">
      <c r="A450" s="1"/>
      <c r="B450" s="14"/>
      <c r="C450" s="6"/>
      <c r="D450" s="51"/>
      <c r="E450" s="6"/>
      <c r="F450" s="51"/>
      <c r="G450" s="6"/>
      <c r="H450" s="6"/>
      <c r="I450" s="6"/>
      <c r="J450" s="6"/>
      <c r="K450" s="6"/>
      <c r="L450" s="51"/>
      <c r="M450" s="6"/>
      <c r="N450" s="6"/>
      <c r="O450" s="6"/>
      <c r="P450" s="52"/>
    </row>
    <row r="451" spans="1:16" ht="15.75" customHeight="1" x14ac:dyDescent="0.25">
      <c r="A451" s="1"/>
      <c r="B451" s="14"/>
      <c r="C451" s="6"/>
      <c r="D451" s="51"/>
      <c r="E451" s="6"/>
      <c r="F451" s="51"/>
      <c r="G451" s="6"/>
      <c r="H451" s="6"/>
      <c r="I451" s="6"/>
      <c r="J451" s="6"/>
      <c r="K451" s="6"/>
      <c r="L451" s="51"/>
      <c r="M451" s="6"/>
      <c r="N451" s="6"/>
      <c r="O451" s="6"/>
      <c r="P451" s="52"/>
    </row>
    <row r="452" spans="1:16" ht="15.75" customHeight="1" x14ac:dyDescent="0.25">
      <c r="A452" s="1"/>
      <c r="B452" s="14"/>
      <c r="C452" s="6"/>
      <c r="D452" s="51"/>
      <c r="E452" s="6"/>
      <c r="F452" s="51"/>
      <c r="G452" s="6"/>
      <c r="H452" s="6"/>
      <c r="I452" s="6"/>
      <c r="J452" s="6"/>
      <c r="K452" s="6"/>
      <c r="L452" s="51"/>
      <c r="M452" s="6"/>
      <c r="N452" s="6"/>
      <c r="O452" s="6"/>
      <c r="P452" s="52"/>
    </row>
    <row r="453" spans="1:16" ht="15.75" customHeight="1" x14ac:dyDescent="0.25">
      <c r="A453" s="1"/>
      <c r="B453" s="14"/>
      <c r="C453" s="6"/>
      <c r="D453" s="51"/>
      <c r="E453" s="6"/>
      <c r="F453" s="51"/>
      <c r="G453" s="6"/>
      <c r="H453" s="6"/>
      <c r="I453" s="6"/>
      <c r="J453" s="6"/>
      <c r="K453" s="6"/>
      <c r="L453" s="51"/>
      <c r="M453" s="6"/>
      <c r="N453" s="6"/>
      <c r="O453" s="6"/>
      <c r="P453" s="52"/>
    </row>
    <row r="454" spans="1:16" ht="15.75" customHeight="1" x14ac:dyDescent="0.25">
      <c r="A454" s="1"/>
      <c r="B454" s="14"/>
      <c r="C454" s="6"/>
      <c r="D454" s="51"/>
      <c r="E454" s="6"/>
      <c r="F454" s="51"/>
      <c r="G454" s="6"/>
      <c r="H454" s="6"/>
      <c r="I454" s="6"/>
      <c r="J454" s="6"/>
      <c r="K454" s="6"/>
      <c r="L454" s="51"/>
      <c r="M454" s="6"/>
      <c r="N454" s="6"/>
      <c r="O454" s="6"/>
      <c r="P454" s="52"/>
    </row>
    <row r="455" spans="1:16" ht="15.75" customHeight="1" x14ac:dyDescent="0.25">
      <c r="A455" s="1"/>
      <c r="B455" s="14"/>
      <c r="C455" s="6"/>
      <c r="D455" s="51"/>
      <c r="E455" s="6"/>
      <c r="F455" s="51"/>
      <c r="G455" s="6"/>
      <c r="H455" s="6"/>
      <c r="I455" s="6"/>
      <c r="J455" s="6"/>
      <c r="K455" s="6"/>
      <c r="L455" s="51"/>
      <c r="M455" s="6"/>
      <c r="N455" s="6"/>
      <c r="O455" s="6"/>
      <c r="P455" s="52"/>
    </row>
    <row r="456" spans="1:16" ht="15.75" customHeight="1" x14ac:dyDescent="0.25">
      <c r="A456" s="1"/>
      <c r="B456" s="14"/>
      <c r="C456" s="6"/>
      <c r="D456" s="51"/>
      <c r="E456" s="6"/>
      <c r="F456" s="51"/>
      <c r="G456" s="6"/>
      <c r="H456" s="6"/>
      <c r="I456" s="6"/>
      <c r="J456" s="6"/>
      <c r="K456" s="6"/>
      <c r="L456" s="51"/>
      <c r="M456" s="6"/>
      <c r="N456" s="6"/>
      <c r="O456" s="6"/>
      <c r="P456" s="52"/>
    </row>
    <row r="457" spans="1:16" ht="15.75" customHeight="1" x14ac:dyDescent="0.25">
      <c r="A457" s="1"/>
      <c r="B457" s="14"/>
      <c r="C457" s="6"/>
      <c r="D457" s="51"/>
      <c r="E457" s="6"/>
      <c r="F457" s="51"/>
      <c r="G457" s="6"/>
      <c r="H457" s="6"/>
      <c r="I457" s="6"/>
      <c r="J457" s="6"/>
      <c r="K457" s="6"/>
      <c r="L457" s="51"/>
      <c r="M457" s="6"/>
      <c r="N457" s="6"/>
      <c r="O457" s="6"/>
      <c r="P457" s="52"/>
    </row>
    <row r="458" spans="1:16" ht="15.75" customHeight="1" x14ac:dyDescent="0.25">
      <c r="A458" s="1"/>
      <c r="B458" s="14"/>
      <c r="C458" s="6"/>
      <c r="D458" s="51"/>
      <c r="E458" s="6"/>
      <c r="F458" s="51"/>
      <c r="G458" s="6"/>
      <c r="H458" s="6"/>
      <c r="I458" s="6"/>
      <c r="J458" s="6"/>
      <c r="K458" s="6"/>
      <c r="L458" s="51"/>
      <c r="M458" s="6"/>
      <c r="N458" s="6"/>
      <c r="O458" s="6"/>
      <c r="P458" s="52"/>
    </row>
    <row r="459" spans="1:16" ht="15.75" customHeight="1" x14ac:dyDescent="0.25">
      <c r="A459" s="1"/>
      <c r="B459" s="14"/>
      <c r="C459" s="6"/>
      <c r="D459" s="51"/>
      <c r="E459" s="6"/>
      <c r="F459" s="51"/>
      <c r="G459" s="6"/>
      <c r="H459" s="6"/>
      <c r="I459" s="6"/>
      <c r="J459" s="6"/>
      <c r="K459" s="6"/>
      <c r="L459" s="51"/>
      <c r="M459" s="6"/>
      <c r="N459" s="6"/>
      <c r="O459" s="6"/>
      <c r="P459" s="52"/>
    </row>
    <row r="460" spans="1:16" ht="15.75" customHeight="1" x14ac:dyDescent="0.25">
      <c r="A460" s="1"/>
      <c r="B460" s="14"/>
      <c r="C460" s="6"/>
      <c r="D460" s="51"/>
      <c r="E460" s="6"/>
      <c r="F460" s="51"/>
      <c r="G460" s="6"/>
      <c r="H460" s="6"/>
      <c r="I460" s="6"/>
      <c r="J460" s="6"/>
      <c r="K460" s="6"/>
      <c r="L460" s="51"/>
      <c r="M460" s="6"/>
      <c r="N460" s="6"/>
      <c r="O460" s="6"/>
      <c r="P460" s="52"/>
    </row>
    <row r="461" spans="1:16" ht="15.75" customHeight="1" x14ac:dyDescent="0.25">
      <c r="A461" s="1"/>
      <c r="B461" s="14"/>
      <c r="C461" s="6"/>
      <c r="D461" s="51"/>
      <c r="E461" s="6"/>
      <c r="F461" s="51"/>
      <c r="G461" s="6"/>
      <c r="H461" s="6"/>
      <c r="I461" s="6"/>
      <c r="J461" s="6"/>
      <c r="K461" s="6"/>
      <c r="L461" s="51"/>
      <c r="M461" s="6"/>
      <c r="N461" s="6"/>
      <c r="O461" s="6"/>
      <c r="P461" s="52"/>
    </row>
    <row r="462" spans="1:16" ht="15.75" customHeight="1" x14ac:dyDescent="0.25">
      <c r="A462" s="1"/>
      <c r="B462" s="14"/>
      <c r="C462" s="6"/>
      <c r="D462" s="51"/>
      <c r="E462" s="6"/>
      <c r="F462" s="51"/>
      <c r="G462" s="6"/>
      <c r="H462" s="6"/>
      <c r="I462" s="6"/>
      <c r="J462" s="6"/>
      <c r="K462" s="6"/>
      <c r="L462" s="51"/>
      <c r="M462" s="6"/>
      <c r="N462" s="6"/>
      <c r="O462" s="6"/>
      <c r="P462" s="52"/>
    </row>
    <row r="463" spans="1:16" ht="15.75" customHeight="1" x14ac:dyDescent="0.25">
      <c r="A463" s="1"/>
      <c r="B463" s="14"/>
      <c r="C463" s="6"/>
      <c r="D463" s="51"/>
      <c r="E463" s="6"/>
      <c r="F463" s="51"/>
      <c r="G463" s="6"/>
      <c r="H463" s="6"/>
      <c r="I463" s="6"/>
      <c r="J463" s="6"/>
      <c r="K463" s="6"/>
      <c r="L463" s="51"/>
      <c r="M463" s="6"/>
      <c r="N463" s="6"/>
      <c r="O463" s="6"/>
      <c r="P463" s="52"/>
    </row>
    <row r="464" spans="1:16" ht="15.75" customHeight="1" x14ac:dyDescent="0.25">
      <c r="A464" s="1"/>
      <c r="B464" s="14"/>
      <c r="C464" s="6"/>
      <c r="D464" s="51"/>
      <c r="E464" s="6"/>
      <c r="F464" s="51"/>
      <c r="G464" s="6"/>
      <c r="H464" s="6"/>
      <c r="I464" s="6"/>
      <c r="J464" s="6"/>
      <c r="K464" s="6"/>
      <c r="L464" s="51"/>
      <c r="M464" s="6"/>
      <c r="N464" s="6"/>
      <c r="O464" s="6"/>
      <c r="P464" s="52"/>
    </row>
    <row r="465" spans="1:16" ht="15.75" customHeight="1" x14ac:dyDescent="0.25">
      <c r="A465" s="1"/>
      <c r="B465" s="14"/>
      <c r="C465" s="6"/>
      <c r="D465" s="51"/>
      <c r="E465" s="6"/>
      <c r="F465" s="51"/>
      <c r="G465" s="6"/>
      <c r="H465" s="6"/>
      <c r="I465" s="6"/>
      <c r="J465" s="6"/>
      <c r="K465" s="6"/>
      <c r="L465" s="51"/>
      <c r="M465" s="6"/>
      <c r="N465" s="6"/>
      <c r="O465" s="6"/>
      <c r="P465" s="52"/>
    </row>
    <row r="466" spans="1:16" ht="15.75" customHeight="1" x14ac:dyDescent="0.25">
      <c r="A466" s="1"/>
      <c r="B466" s="14"/>
      <c r="C466" s="6"/>
      <c r="D466" s="51"/>
      <c r="E466" s="6"/>
      <c r="F466" s="51"/>
      <c r="G466" s="6"/>
      <c r="H466" s="6"/>
      <c r="I466" s="6"/>
      <c r="J466" s="6"/>
      <c r="K466" s="6"/>
      <c r="L466" s="51"/>
      <c r="M466" s="6"/>
      <c r="N466" s="6"/>
      <c r="O466" s="6"/>
      <c r="P466" s="52"/>
    </row>
    <row r="467" spans="1:16" ht="15.75" customHeight="1" x14ac:dyDescent="0.25">
      <c r="A467" s="1"/>
      <c r="B467" s="14"/>
      <c r="C467" s="6"/>
      <c r="D467" s="51"/>
      <c r="E467" s="6"/>
      <c r="F467" s="51"/>
      <c r="G467" s="6"/>
      <c r="H467" s="6"/>
      <c r="I467" s="6"/>
      <c r="J467" s="6"/>
      <c r="K467" s="6"/>
      <c r="L467" s="51"/>
      <c r="M467" s="6"/>
      <c r="N467" s="6"/>
      <c r="O467" s="6"/>
      <c r="P467" s="52"/>
    </row>
    <row r="468" spans="1:16" ht="15.75" customHeight="1" x14ac:dyDescent="0.25">
      <c r="A468" s="1"/>
      <c r="B468" s="14"/>
      <c r="C468" s="6"/>
      <c r="D468" s="51"/>
      <c r="E468" s="6"/>
      <c r="F468" s="51"/>
      <c r="G468" s="6"/>
      <c r="H468" s="6"/>
      <c r="I468" s="6"/>
      <c r="J468" s="6"/>
      <c r="K468" s="6"/>
      <c r="L468" s="51"/>
      <c r="M468" s="6"/>
      <c r="N468" s="6"/>
      <c r="O468" s="6"/>
      <c r="P468" s="52"/>
    </row>
    <row r="469" spans="1:16" ht="15.75" customHeight="1" x14ac:dyDescent="0.25">
      <c r="A469" s="1"/>
      <c r="B469" s="14"/>
      <c r="C469" s="6"/>
      <c r="D469" s="51"/>
      <c r="E469" s="6"/>
      <c r="F469" s="51"/>
      <c r="G469" s="6"/>
      <c r="H469" s="6"/>
      <c r="I469" s="6"/>
      <c r="J469" s="6"/>
      <c r="K469" s="6"/>
      <c r="L469" s="51"/>
      <c r="M469" s="6"/>
      <c r="N469" s="6"/>
      <c r="O469" s="6"/>
      <c r="P469" s="52"/>
    </row>
    <row r="470" spans="1:16" ht="15.75" customHeight="1" x14ac:dyDescent="0.25">
      <c r="A470" s="1"/>
      <c r="B470" s="14"/>
      <c r="C470" s="6"/>
      <c r="D470" s="51"/>
      <c r="E470" s="6"/>
      <c r="F470" s="51"/>
      <c r="G470" s="6"/>
      <c r="H470" s="6"/>
      <c r="I470" s="6"/>
      <c r="J470" s="6"/>
      <c r="K470" s="6"/>
      <c r="L470" s="51"/>
      <c r="M470" s="6"/>
      <c r="N470" s="6"/>
      <c r="O470" s="6"/>
      <c r="P470" s="52"/>
    </row>
    <row r="471" spans="1:16" ht="15.75" customHeight="1" x14ac:dyDescent="0.25">
      <c r="A471" s="1"/>
      <c r="B471" s="14"/>
      <c r="C471" s="6"/>
      <c r="D471" s="51"/>
      <c r="E471" s="6"/>
      <c r="F471" s="51"/>
      <c r="G471" s="6"/>
      <c r="H471" s="6"/>
      <c r="I471" s="6"/>
      <c r="J471" s="6"/>
      <c r="K471" s="6"/>
      <c r="L471" s="51"/>
      <c r="M471" s="6"/>
      <c r="N471" s="6"/>
      <c r="O471" s="6"/>
      <c r="P471" s="52"/>
    </row>
    <row r="472" spans="1:16" ht="15.75" customHeight="1" x14ac:dyDescent="0.25">
      <c r="A472" s="1"/>
      <c r="B472" s="14"/>
      <c r="C472" s="6"/>
      <c r="D472" s="51"/>
      <c r="E472" s="6"/>
      <c r="F472" s="51"/>
      <c r="G472" s="6"/>
      <c r="H472" s="6"/>
      <c r="I472" s="6"/>
      <c r="J472" s="6"/>
      <c r="K472" s="6"/>
      <c r="L472" s="51"/>
      <c r="M472" s="6"/>
      <c r="N472" s="6"/>
      <c r="O472" s="6"/>
      <c r="P472" s="52"/>
    </row>
    <row r="473" spans="1:16" ht="15.75" customHeight="1" x14ac:dyDescent="0.25">
      <c r="A473" s="1"/>
      <c r="B473" s="14"/>
      <c r="C473" s="6"/>
      <c r="D473" s="51"/>
      <c r="E473" s="6"/>
      <c r="F473" s="51"/>
      <c r="G473" s="6"/>
      <c r="H473" s="6"/>
      <c r="I473" s="6"/>
      <c r="J473" s="6"/>
      <c r="K473" s="6"/>
      <c r="L473" s="51"/>
      <c r="M473" s="6"/>
      <c r="N473" s="6"/>
      <c r="O473" s="6"/>
      <c r="P473" s="52"/>
    </row>
    <row r="474" spans="1:16" ht="15.75" customHeight="1" x14ac:dyDescent="0.25">
      <c r="A474" s="1"/>
      <c r="B474" s="14"/>
      <c r="C474" s="6"/>
      <c r="D474" s="51"/>
      <c r="E474" s="6"/>
      <c r="F474" s="51"/>
      <c r="G474" s="6"/>
      <c r="H474" s="6"/>
      <c r="I474" s="6"/>
      <c r="J474" s="6"/>
      <c r="K474" s="6"/>
      <c r="L474" s="51"/>
      <c r="M474" s="6"/>
      <c r="N474" s="6"/>
      <c r="O474" s="6"/>
      <c r="P474" s="52"/>
    </row>
    <row r="475" spans="1:16" ht="15.75" customHeight="1" x14ac:dyDescent="0.25">
      <c r="A475" s="1"/>
      <c r="B475" s="14"/>
      <c r="C475" s="6"/>
      <c r="D475" s="51"/>
      <c r="E475" s="6"/>
      <c r="F475" s="51"/>
      <c r="G475" s="6"/>
      <c r="H475" s="6"/>
      <c r="I475" s="6"/>
      <c r="J475" s="6"/>
      <c r="K475" s="6"/>
      <c r="L475" s="51"/>
      <c r="M475" s="6"/>
      <c r="N475" s="6"/>
      <c r="O475" s="6"/>
      <c r="P475" s="52"/>
    </row>
    <row r="476" spans="1:16" ht="15.75" customHeight="1" x14ac:dyDescent="0.25">
      <c r="A476" s="1"/>
      <c r="B476" s="14"/>
      <c r="C476" s="6"/>
      <c r="D476" s="51"/>
      <c r="E476" s="6"/>
      <c r="F476" s="51"/>
      <c r="G476" s="6"/>
      <c r="H476" s="6"/>
      <c r="I476" s="6"/>
      <c r="J476" s="6"/>
      <c r="K476" s="6"/>
      <c r="L476" s="51"/>
      <c r="M476" s="6"/>
      <c r="N476" s="6"/>
      <c r="O476" s="6"/>
      <c r="P476" s="52"/>
    </row>
    <row r="477" spans="1:16" ht="15.75" customHeight="1" x14ac:dyDescent="0.25">
      <c r="A477" s="1"/>
      <c r="B477" s="14"/>
      <c r="C477" s="6"/>
      <c r="D477" s="51"/>
      <c r="E477" s="6"/>
      <c r="F477" s="51"/>
      <c r="G477" s="6"/>
      <c r="H477" s="6"/>
      <c r="I477" s="6"/>
      <c r="J477" s="6"/>
      <c r="K477" s="6"/>
      <c r="L477" s="51"/>
      <c r="M477" s="6"/>
      <c r="N477" s="6"/>
      <c r="O477" s="6"/>
      <c r="P477" s="52"/>
    </row>
    <row r="478" spans="1:16" ht="15.75" customHeight="1" x14ac:dyDescent="0.25">
      <c r="A478" s="1"/>
      <c r="B478" s="14"/>
      <c r="C478" s="6"/>
      <c r="D478" s="51"/>
      <c r="E478" s="6"/>
      <c r="F478" s="51"/>
      <c r="G478" s="6"/>
      <c r="H478" s="6"/>
      <c r="I478" s="6"/>
      <c r="J478" s="6"/>
      <c r="K478" s="6"/>
      <c r="L478" s="51"/>
      <c r="M478" s="6"/>
      <c r="N478" s="6"/>
      <c r="O478" s="6"/>
      <c r="P478" s="52"/>
    </row>
    <row r="479" spans="1:16" ht="15.75" customHeight="1" x14ac:dyDescent="0.25">
      <c r="A479" s="1"/>
      <c r="B479" s="14"/>
      <c r="C479" s="6"/>
      <c r="D479" s="51"/>
      <c r="E479" s="6"/>
      <c r="F479" s="51"/>
      <c r="G479" s="6"/>
      <c r="H479" s="6"/>
      <c r="I479" s="6"/>
      <c r="J479" s="6"/>
      <c r="K479" s="6"/>
      <c r="L479" s="51"/>
      <c r="M479" s="6"/>
      <c r="N479" s="6"/>
      <c r="O479" s="6"/>
      <c r="P479" s="52"/>
    </row>
    <row r="480" spans="1:16" ht="15.75" customHeight="1" x14ac:dyDescent="0.25">
      <c r="A480" s="1"/>
      <c r="B480" s="14"/>
      <c r="C480" s="6"/>
      <c r="D480" s="51"/>
      <c r="E480" s="6"/>
      <c r="F480" s="51"/>
      <c r="G480" s="6"/>
      <c r="H480" s="6"/>
      <c r="I480" s="6"/>
      <c r="J480" s="6"/>
      <c r="K480" s="6"/>
      <c r="L480" s="51"/>
      <c r="M480" s="6"/>
      <c r="N480" s="6"/>
      <c r="O480" s="6"/>
      <c r="P480" s="52"/>
    </row>
    <row r="481" spans="1:16" ht="15.75" customHeight="1" x14ac:dyDescent="0.25">
      <c r="A481" s="1"/>
      <c r="B481" s="14"/>
      <c r="C481" s="6"/>
      <c r="D481" s="51"/>
      <c r="E481" s="6"/>
      <c r="F481" s="51"/>
      <c r="G481" s="6"/>
      <c r="H481" s="6"/>
      <c r="I481" s="6"/>
      <c r="J481" s="6"/>
      <c r="K481" s="6"/>
      <c r="L481" s="51"/>
      <c r="M481" s="6"/>
      <c r="N481" s="6"/>
      <c r="O481" s="6"/>
      <c r="P481" s="52"/>
    </row>
    <row r="482" spans="1:16" ht="15.75" customHeight="1" x14ac:dyDescent="0.25">
      <c r="A482" s="1"/>
      <c r="B482" s="14"/>
      <c r="C482" s="6"/>
      <c r="D482" s="51"/>
      <c r="E482" s="6"/>
      <c r="F482" s="51"/>
      <c r="G482" s="6"/>
      <c r="H482" s="6"/>
      <c r="I482" s="6"/>
      <c r="J482" s="6"/>
      <c r="K482" s="6"/>
      <c r="L482" s="51"/>
      <c r="M482" s="6"/>
      <c r="N482" s="6"/>
      <c r="O482" s="6"/>
      <c r="P482" s="52"/>
    </row>
    <row r="483" spans="1:16" ht="15.75" customHeight="1" x14ac:dyDescent="0.25">
      <c r="A483" s="1"/>
      <c r="B483" s="14"/>
      <c r="C483" s="6"/>
      <c r="D483" s="51"/>
      <c r="E483" s="6"/>
      <c r="F483" s="51"/>
      <c r="G483" s="6"/>
      <c r="H483" s="6"/>
      <c r="I483" s="6"/>
      <c r="J483" s="6"/>
      <c r="K483" s="6"/>
      <c r="L483" s="51"/>
      <c r="M483" s="6"/>
      <c r="N483" s="6"/>
      <c r="O483" s="6"/>
      <c r="P483" s="52"/>
    </row>
    <row r="484" spans="1:16" ht="15.75" customHeight="1" x14ac:dyDescent="0.25">
      <c r="A484" s="1"/>
      <c r="B484" s="14"/>
      <c r="C484" s="6"/>
      <c r="D484" s="51"/>
      <c r="E484" s="6"/>
      <c r="F484" s="51"/>
      <c r="G484" s="6"/>
      <c r="H484" s="6"/>
      <c r="I484" s="6"/>
      <c r="J484" s="6"/>
      <c r="K484" s="6"/>
      <c r="L484" s="51"/>
      <c r="M484" s="6"/>
      <c r="N484" s="6"/>
      <c r="O484" s="6"/>
      <c r="P484" s="52"/>
    </row>
    <row r="485" spans="1:16" ht="15.75" customHeight="1" x14ac:dyDescent="0.25">
      <c r="A485" s="1"/>
      <c r="B485" s="14"/>
      <c r="C485" s="6"/>
      <c r="D485" s="51"/>
      <c r="E485" s="6"/>
      <c r="F485" s="51"/>
      <c r="G485" s="6"/>
      <c r="H485" s="6"/>
      <c r="I485" s="6"/>
      <c r="J485" s="6"/>
      <c r="K485" s="6"/>
      <c r="L485" s="51"/>
      <c r="M485" s="6"/>
      <c r="N485" s="6"/>
      <c r="O485" s="6"/>
      <c r="P485" s="52"/>
    </row>
    <row r="486" spans="1:16" ht="15.75" customHeight="1" x14ac:dyDescent="0.25">
      <c r="A486" s="1"/>
      <c r="B486" s="14"/>
      <c r="C486" s="6"/>
      <c r="D486" s="51"/>
      <c r="E486" s="6"/>
      <c r="F486" s="51"/>
      <c r="G486" s="6"/>
      <c r="H486" s="6"/>
      <c r="I486" s="6"/>
      <c r="J486" s="6"/>
      <c r="K486" s="6"/>
      <c r="L486" s="51"/>
      <c r="M486" s="6"/>
      <c r="N486" s="6"/>
      <c r="O486" s="6"/>
      <c r="P486" s="52"/>
    </row>
    <row r="487" spans="1:16" ht="15.75" customHeight="1" x14ac:dyDescent="0.25">
      <c r="A487" s="1"/>
      <c r="B487" s="14"/>
      <c r="C487" s="6"/>
      <c r="D487" s="51"/>
      <c r="E487" s="6"/>
      <c r="F487" s="51"/>
      <c r="G487" s="6"/>
      <c r="H487" s="6"/>
      <c r="I487" s="6"/>
      <c r="J487" s="6"/>
      <c r="K487" s="6"/>
      <c r="L487" s="51"/>
      <c r="M487" s="6"/>
      <c r="N487" s="6"/>
      <c r="O487" s="6"/>
      <c r="P487" s="52"/>
    </row>
    <row r="488" spans="1:16" ht="15.75" customHeight="1" x14ac:dyDescent="0.25">
      <c r="A488" s="1"/>
      <c r="B488" s="14"/>
      <c r="C488" s="6"/>
      <c r="D488" s="51"/>
      <c r="E488" s="6"/>
      <c r="F488" s="51"/>
      <c r="G488" s="6"/>
      <c r="H488" s="6"/>
      <c r="I488" s="6"/>
      <c r="J488" s="6"/>
      <c r="K488" s="6"/>
      <c r="L488" s="51"/>
      <c r="M488" s="6"/>
      <c r="N488" s="6"/>
      <c r="O488" s="6"/>
      <c r="P488" s="52"/>
    </row>
    <row r="489" spans="1:16" ht="15.75" customHeight="1" x14ac:dyDescent="0.25">
      <c r="A489" s="1"/>
      <c r="B489" s="14"/>
      <c r="C489" s="6"/>
      <c r="D489" s="51"/>
      <c r="E489" s="6"/>
      <c r="F489" s="51"/>
      <c r="G489" s="6"/>
      <c r="H489" s="6"/>
      <c r="I489" s="6"/>
      <c r="J489" s="6"/>
      <c r="K489" s="6"/>
      <c r="L489" s="51"/>
      <c r="M489" s="6"/>
      <c r="N489" s="6"/>
      <c r="O489" s="6"/>
      <c r="P489" s="52"/>
    </row>
    <row r="490" spans="1:16" ht="15.75" customHeight="1" x14ac:dyDescent="0.25">
      <c r="A490" s="1"/>
      <c r="B490" s="14"/>
      <c r="C490" s="6"/>
      <c r="D490" s="51"/>
      <c r="E490" s="6"/>
      <c r="F490" s="51"/>
      <c r="G490" s="6"/>
      <c r="H490" s="6"/>
      <c r="I490" s="6"/>
      <c r="J490" s="6"/>
      <c r="K490" s="6"/>
      <c r="L490" s="51"/>
      <c r="M490" s="6"/>
      <c r="N490" s="6"/>
      <c r="O490" s="6"/>
      <c r="P490" s="52"/>
    </row>
    <row r="491" spans="1:16" ht="15.75" customHeight="1" x14ac:dyDescent="0.25">
      <c r="A491" s="1"/>
      <c r="B491" s="14"/>
      <c r="C491" s="6"/>
      <c r="D491" s="51"/>
      <c r="E491" s="6"/>
      <c r="F491" s="51"/>
      <c r="G491" s="6"/>
      <c r="H491" s="6"/>
      <c r="I491" s="6"/>
      <c r="J491" s="6"/>
      <c r="K491" s="6"/>
      <c r="L491" s="51"/>
      <c r="M491" s="6"/>
      <c r="N491" s="6"/>
      <c r="O491" s="6"/>
      <c r="P491" s="52"/>
    </row>
    <row r="492" spans="1:16" ht="15.75" customHeight="1" x14ac:dyDescent="0.25">
      <c r="A492" s="1"/>
      <c r="B492" s="14"/>
      <c r="C492" s="6"/>
      <c r="D492" s="51"/>
      <c r="E492" s="6"/>
      <c r="F492" s="51"/>
      <c r="G492" s="6"/>
      <c r="H492" s="6"/>
      <c r="I492" s="6"/>
      <c r="J492" s="6"/>
      <c r="K492" s="6"/>
      <c r="L492" s="51"/>
      <c r="M492" s="6"/>
      <c r="N492" s="6"/>
      <c r="O492" s="6"/>
      <c r="P492" s="52"/>
    </row>
    <row r="493" spans="1:16" ht="15.75" customHeight="1" x14ac:dyDescent="0.25">
      <c r="A493" s="1"/>
      <c r="B493" s="14"/>
      <c r="C493" s="6"/>
      <c r="D493" s="51"/>
      <c r="E493" s="6"/>
      <c r="F493" s="51"/>
      <c r="G493" s="6"/>
      <c r="H493" s="6"/>
      <c r="I493" s="6"/>
      <c r="J493" s="6"/>
      <c r="K493" s="6"/>
      <c r="L493" s="51"/>
      <c r="M493" s="6"/>
      <c r="N493" s="6"/>
      <c r="O493" s="6"/>
      <c r="P493" s="52"/>
    </row>
    <row r="494" spans="1:16" ht="15.75" customHeight="1" x14ac:dyDescent="0.25">
      <c r="A494" s="1"/>
      <c r="B494" s="14"/>
      <c r="C494" s="6"/>
      <c r="D494" s="51"/>
      <c r="E494" s="6"/>
      <c r="F494" s="51"/>
      <c r="G494" s="6"/>
      <c r="H494" s="6"/>
      <c r="I494" s="6"/>
      <c r="J494" s="6"/>
      <c r="K494" s="6"/>
      <c r="L494" s="51"/>
      <c r="M494" s="6"/>
      <c r="N494" s="6"/>
      <c r="O494" s="6"/>
      <c r="P494" s="52"/>
    </row>
    <row r="495" spans="1:16" ht="15.75" customHeight="1" x14ac:dyDescent="0.25">
      <c r="A495" s="1"/>
      <c r="B495" s="14"/>
      <c r="C495" s="6"/>
      <c r="D495" s="51"/>
      <c r="E495" s="6"/>
      <c r="F495" s="51"/>
      <c r="G495" s="6"/>
      <c r="H495" s="6"/>
      <c r="I495" s="6"/>
      <c r="J495" s="6"/>
      <c r="K495" s="6"/>
      <c r="L495" s="51"/>
      <c r="M495" s="6"/>
      <c r="N495" s="6"/>
      <c r="O495" s="6"/>
      <c r="P495" s="52"/>
    </row>
    <row r="496" spans="1:16" ht="15.75" customHeight="1" x14ac:dyDescent="0.25">
      <c r="A496" s="1"/>
      <c r="B496" s="14"/>
      <c r="C496" s="6"/>
      <c r="D496" s="51"/>
      <c r="E496" s="6"/>
      <c r="F496" s="51"/>
      <c r="G496" s="6"/>
      <c r="H496" s="6"/>
      <c r="I496" s="6"/>
      <c r="J496" s="6"/>
      <c r="K496" s="6"/>
      <c r="L496" s="51"/>
      <c r="M496" s="6"/>
      <c r="N496" s="6"/>
      <c r="O496" s="6"/>
      <c r="P496" s="52"/>
    </row>
    <row r="497" spans="1:16" ht="15.75" customHeight="1" x14ac:dyDescent="0.25">
      <c r="A497" s="1"/>
      <c r="B497" s="14"/>
      <c r="C497" s="6"/>
      <c r="D497" s="51"/>
      <c r="E497" s="6"/>
      <c r="F497" s="51"/>
      <c r="G497" s="6"/>
      <c r="H497" s="6"/>
      <c r="I497" s="6"/>
      <c r="J497" s="6"/>
      <c r="K497" s="6"/>
      <c r="L497" s="51"/>
      <c r="M497" s="6"/>
      <c r="N497" s="6"/>
      <c r="O497" s="6"/>
      <c r="P497" s="52"/>
    </row>
    <row r="498" spans="1:16" ht="15.75" customHeight="1" x14ac:dyDescent="0.25">
      <c r="A498" s="1"/>
      <c r="B498" s="14"/>
      <c r="C498" s="6"/>
      <c r="D498" s="51"/>
      <c r="E498" s="6"/>
      <c r="F498" s="51"/>
      <c r="G498" s="6"/>
      <c r="H498" s="6"/>
      <c r="I498" s="6"/>
      <c r="J498" s="6"/>
      <c r="K498" s="6"/>
      <c r="L498" s="51"/>
      <c r="M498" s="6"/>
      <c r="N498" s="6"/>
      <c r="O498" s="6"/>
      <c r="P498" s="52"/>
    </row>
    <row r="499" spans="1:16" ht="15.75" customHeight="1" x14ac:dyDescent="0.25">
      <c r="A499" s="1"/>
      <c r="B499" s="14"/>
      <c r="C499" s="6"/>
      <c r="D499" s="51"/>
      <c r="E499" s="6"/>
      <c r="F499" s="51"/>
      <c r="G499" s="6"/>
      <c r="H499" s="6"/>
      <c r="I499" s="6"/>
      <c r="J499" s="6"/>
      <c r="K499" s="6"/>
      <c r="L499" s="51"/>
      <c r="M499" s="6"/>
      <c r="N499" s="6"/>
      <c r="O499" s="6"/>
      <c r="P499" s="52"/>
    </row>
    <row r="500" spans="1:16" ht="15.75" customHeight="1" x14ac:dyDescent="0.25">
      <c r="A500" s="1"/>
      <c r="B500" s="14"/>
      <c r="C500" s="6"/>
      <c r="D500" s="51"/>
      <c r="E500" s="6"/>
      <c r="F500" s="51"/>
      <c r="G500" s="6"/>
      <c r="H500" s="6"/>
      <c r="I500" s="6"/>
      <c r="J500" s="6"/>
      <c r="K500" s="6"/>
      <c r="L500" s="51"/>
      <c r="M500" s="6"/>
      <c r="N500" s="6"/>
      <c r="O500" s="6"/>
      <c r="P500" s="52"/>
    </row>
    <row r="501" spans="1:16" ht="15.75" customHeight="1" x14ac:dyDescent="0.25">
      <c r="A501" s="1"/>
      <c r="B501" s="14"/>
      <c r="C501" s="6"/>
      <c r="D501" s="51"/>
      <c r="E501" s="6"/>
      <c r="F501" s="51"/>
      <c r="G501" s="6"/>
      <c r="H501" s="6"/>
      <c r="I501" s="6"/>
      <c r="J501" s="6"/>
      <c r="K501" s="6"/>
      <c r="L501" s="51"/>
      <c r="M501" s="6"/>
      <c r="N501" s="6"/>
      <c r="O501" s="6"/>
      <c r="P501" s="52"/>
    </row>
    <row r="502" spans="1:16" ht="15.75" customHeight="1" x14ac:dyDescent="0.25">
      <c r="A502" s="1"/>
      <c r="B502" s="14"/>
      <c r="C502" s="6"/>
      <c r="D502" s="51"/>
      <c r="E502" s="6"/>
      <c r="F502" s="51"/>
      <c r="G502" s="6"/>
      <c r="H502" s="6"/>
      <c r="I502" s="6"/>
      <c r="J502" s="6"/>
      <c r="K502" s="6"/>
      <c r="L502" s="51"/>
      <c r="M502" s="6"/>
      <c r="N502" s="6"/>
      <c r="O502" s="6"/>
      <c r="P502" s="52"/>
    </row>
    <row r="503" spans="1:16" ht="15.75" customHeight="1" x14ac:dyDescent="0.25">
      <c r="A503" s="1"/>
      <c r="B503" s="14"/>
      <c r="C503" s="6"/>
      <c r="D503" s="51"/>
      <c r="E503" s="6"/>
      <c r="F503" s="51"/>
      <c r="G503" s="6"/>
      <c r="H503" s="6"/>
      <c r="I503" s="6"/>
      <c r="J503" s="6"/>
      <c r="K503" s="6"/>
      <c r="L503" s="51"/>
      <c r="M503" s="6"/>
      <c r="N503" s="6"/>
      <c r="O503" s="6"/>
      <c r="P503" s="52"/>
    </row>
    <row r="504" spans="1:16" ht="15.75" customHeight="1" x14ac:dyDescent="0.25">
      <c r="A504" s="1"/>
      <c r="B504" s="14"/>
      <c r="C504" s="6"/>
      <c r="D504" s="51"/>
      <c r="E504" s="6"/>
      <c r="F504" s="51"/>
      <c r="G504" s="6"/>
      <c r="H504" s="6"/>
      <c r="I504" s="6"/>
      <c r="J504" s="6"/>
      <c r="K504" s="6"/>
      <c r="L504" s="51"/>
      <c r="M504" s="6"/>
      <c r="N504" s="6"/>
      <c r="O504" s="6"/>
      <c r="P504" s="52"/>
    </row>
    <row r="505" spans="1:16" ht="15.75" customHeight="1" x14ac:dyDescent="0.25">
      <c r="A505" s="1"/>
      <c r="B505" s="14"/>
      <c r="C505" s="6"/>
      <c r="D505" s="51"/>
      <c r="E505" s="6"/>
      <c r="F505" s="51"/>
      <c r="G505" s="6"/>
      <c r="H505" s="6"/>
      <c r="I505" s="6"/>
      <c r="J505" s="6"/>
      <c r="K505" s="6"/>
      <c r="L505" s="51"/>
      <c r="M505" s="6"/>
      <c r="N505" s="6"/>
      <c r="O505" s="6"/>
      <c r="P505" s="52"/>
    </row>
    <row r="506" spans="1:16" ht="15.75" customHeight="1" x14ac:dyDescent="0.25">
      <c r="A506" s="1"/>
      <c r="B506" s="14"/>
      <c r="C506" s="6"/>
      <c r="D506" s="51"/>
      <c r="E506" s="6"/>
      <c r="F506" s="51"/>
      <c r="G506" s="6"/>
      <c r="H506" s="6"/>
      <c r="I506" s="6"/>
      <c r="J506" s="6"/>
      <c r="K506" s="6"/>
      <c r="L506" s="51"/>
      <c r="M506" s="6"/>
      <c r="N506" s="6"/>
      <c r="O506" s="6"/>
      <c r="P506" s="52"/>
    </row>
    <row r="507" spans="1:16" ht="15.75" customHeight="1" x14ac:dyDescent="0.25">
      <c r="A507" s="1"/>
      <c r="B507" s="14"/>
      <c r="C507" s="6"/>
      <c r="D507" s="51"/>
      <c r="E507" s="6"/>
      <c r="F507" s="51"/>
      <c r="G507" s="6"/>
      <c r="H507" s="6"/>
      <c r="I507" s="6"/>
      <c r="J507" s="6"/>
      <c r="K507" s="6"/>
      <c r="L507" s="51"/>
      <c r="M507" s="6"/>
      <c r="N507" s="6"/>
      <c r="O507" s="6"/>
      <c r="P507" s="52"/>
    </row>
    <row r="508" spans="1:16" ht="15.75" customHeight="1" x14ac:dyDescent="0.25">
      <c r="A508" s="1"/>
      <c r="B508" s="14"/>
      <c r="C508" s="6"/>
      <c r="D508" s="51"/>
      <c r="E508" s="6"/>
      <c r="F508" s="51"/>
      <c r="G508" s="6"/>
      <c r="H508" s="6"/>
      <c r="I508" s="6"/>
      <c r="J508" s="6"/>
      <c r="K508" s="6"/>
      <c r="L508" s="51"/>
      <c r="M508" s="6"/>
      <c r="N508" s="6"/>
      <c r="O508" s="6"/>
      <c r="P508" s="52"/>
    </row>
    <row r="509" spans="1:16" ht="15.75" customHeight="1" x14ac:dyDescent="0.25">
      <c r="A509" s="1"/>
      <c r="B509" s="14"/>
      <c r="C509" s="6"/>
      <c r="D509" s="51"/>
      <c r="E509" s="6"/>
      <c r="F509" s="51"/>
      <c r="G509" s="6"/>
      <c r="H509" s="6"/>
      <c r="I509" s="6"/>
      <c r="J509" s="6"/>
      <c r="K509" s="6"/>
      <c r="L509" s="51"/>
      <c r="M509" s="6"/>
      <c r="N509" s="6"/>
      <c r="O509" s="6"/>
      <c r="P509" s="52"/>
    </row>
    <row r="510" spans="1:16" ht="15.75" customHeight="1" x14ac:dyDescent="0.25">
      <c r="A510" s="1"/>
      <c r="B510" s="14"/>
      <c r="C510" s="6"/>
      <c r="D510" s="51"/>
      <c r="E510" s="6"/>
      <c r="F510" s="51"/>
      <c r="G510" s="6"/>
      <c r="H510" s="6"/>
      <c r="I510" s="6"/>
      <c r="J510" s="6"/>
      <c r="K510" s="6"/>
      <c r="L510" s="51"/>
      <c r="M510" s="6"/>
      <c r="N510" s="6"/>
      <c r="O510" s="6"/>
      <c r="P510" s="52"/>
    </row>
    <row r="511" spans="1:16" ht="15.75" customHeight="1" x14ac:dyDescent="0.25">
      <c r="A511" s="1"/>
      <c r="B511" s="14"/>
      <c r="C511" s="6"/>
      <c r="D511" s="51"/>
      <c r="E511" s="6"/>
      <c r="F511" s="51"/>
      <c r="G511" s="6"/>
      <c r="H511" s="6"/>
      <c r="I511" s="6"/>
      <c r="J511" s="6"/>
      <c r="K511" s="6"/>
      <c r="L511" s="51"/>
      <c r="M511" s="6"/>
      <c r="N511" s="6"/>
      <c r="O511" s="6"/>
      <c r="P511" s="52"/>
    </row>
    <row r="512" spans="1:16" ht="15.75" customHeight="1" x14ac:dyDescent="0.25">
      <c r="A512" s="1"/>
      <c r="B512" s="14"/>
      <c r="C512" s="6"/>
      <c r="D512" s="51"/>
      <c r="E512" s="6"/>
      <c r="F512" s="51"/>
      <c r="G512" s="6"/>
      <c r="H512" s="6"/>
      <c r="I512" s="6"/>
      <c r="J512" s="6"/>
      <c r="K512" s="6"/>
      <c r="L512" s="51"/>
      <c r="M512" s="6"/>
      <c r="N512" s="6"/>
      <c r="O512" s="6"/>
      <c r="P512" s="52"/>
    </row>
    <row r="513" spans="1:16" ht="15.75" customHeight="1" x14ac:dyDescent="0.25">
      <c r="A513" s="1"/>
      <c r="B513" s="14"/>
      <c r="C513" s="6"/>
      <c r="D513" s="51"/>
      <c r="E513" s="6"/>
      <c r="F513" s="51"/>
      <c r="G513" s="6"/>
      <c r="H513" s="6"/>
      <c r="I513" s="6"/>
      <c r="J513" s="6"/>
      <c r="K513" s="6"/>
      <c r="L513" s="51"/>
      <c r="M513" s="6"/>
      <c r="N513" s="6"/>
      <c r="O513" s="6"/>
      <c r="P513" s="52"/>
    </row>
    <row r="514" spans="1:16" ht="15.75" customHeight="1" x14ac:dyDescent="0.25">
      <c r="A514" s="1"/>
      <c r="B514" s="14"/>
      <c r="C514" s="6"/>
      <c r="D514" s="51"/>
      <c r="E514" s="6"/>
      <c r="F514" s="51"/>
      <c r="G514" s="6"/>
      <c r="H514" s="6"/>
      <c r="I514" s="6"/>
      <c r="J514" s="6"/>
      <c r="K514" s="6"/>
      <c r="L514" s="51"/>
      <c r="M514" s="6"/>
      <c r="N514" s="6"/>
      <c r="O514" s="6"/>
      <c r="P514" s="52"/>
    </row>
    <row r="515" spans="1:16" ht="15.75" customHeight="1" x14ac:dyDescent="0.25">
      <c r="A515" s="1"/>
      <c r="B515" s="14"/>
      <c r="C515" s="6"/>
      <c r="D515" s="51"/>
      <c r="E515" s="6"/>
      <c r="F515" s="51"/>
      <c r="G515" s="6"/>
      <c r="H515" s="6"/>
      <c r="I515" s="6"/>
      <c r="J515" s="6"/>
      <c r="K515" s="6"/>
      <c r="L515" s="51"/>
      <c r="M515" s="6"/>
      <c r="N515" s="6"/>
      <c r="O515" s="6"/>
      <c r="P515" s="52"/>
    </row>
    <row r="516" spans="1:16" ht="15.75" customHeight="1" x14ac:dyDescent="0.25">
      <c r="A516" s="1"/>
      <c r="B516" s="14"/>
      <c r="C516" s="6"/>
      <c r="D516" s="51"/>
      <c r="E516" s="6"/>
      <c r="F516" s="51"/>
      <c r="G516" s="6"/>
      <c r="H516" s="6"/>
      <c r="I516" s="6"/>
      <c r="J516" s="6"/>
      <c r="K516" s="6"/>
      <c r="L516" s="51"/>
      <c r="M516" s="6"/>
      <c r="N516" s="6"/>
      <c r="O516" s="6"/>
      <c r="P516" s="52"/>
    </row>
    <row r="517" spans="1:16" ht="15.75" customHeight="1" x14ac:dyDescent="0.25">
      <c r="A517" s="1"/>
      <c r="B517" s="14"/>
      <c r="C517" s="6"/>
      <c r="D517" s="51"/>
      <c r="E517" s="6"/>
      <c r="F517" s="51"/>
      <c r="G517" s="6"/>
      <c r="H517" s="6"/>
      <c r="I517" s="6"/>
      <c r="J517" s="6"/>
      <c r="K517" s="6"/>
      <c r="L517" s="51"/>
      <c r="M517" s="6"/>
      <c r="N517" s="6"/>
      <c r="O517" s="6"/>
      <c r="P517" s="52"/>
    </row>
    <row r="518" spans="1:16" ht="15.75" customHeight="1" x14ac:dyDescent="0.25">
      <c r="A518" s="1"/>
      <c r="B518" s="14"/>
      <c r="C518" s="6"/>
      <c r="D518" s="51"/>
      <c r="E518" s="6"/>
      <c r="F518" s="51"/>
      <c r="G518" s="6"/>
      <c r="H518" s="6"/>
      <c r="I518" s="6"/>
      <c r="J518" s="6"/>
      <c r="K518" s="6"/>
      <c r="L518" s="51"/>
      <c r="M518" s="6"/>
      <c r="N518" s="6"/>
      <c r="O518" s="6"/>
      <c r="P518" s="52"/>
    </row>
    <row r="519" spans="1:16" ht="15.75" customHeight="1" x14ac:dyDescent="0.25">
      <c r="A519" s="1"/>
      <c r="B519" s="14"/>
      <c r="C519" s="6"/>
      <c r="D519" s="51"/>
      <c r="E519" s="6"/>
      <c r="F519" s="51"/>
      <c r="G519" s="6"/>
      <c r="H519" s="6"/>
      <c r="I519" s="6"/>
      <c r="J519" s="6"/>
      <c r="K519" s="6"/>
      <c r="L519" s="51"/>
      <c r="M519" s="6"/>
      <c r="N519" s="6"/>
      <c r="O519" s="6"/>
      <c r="P519" s="52"/>
    </row>
    <row r="520" spans="1:16" ht="15.75" customHeight="1" x14ac:dyDescent="0.25">
      <c r="A520" s="1"/>
      <c r="B520" s="14"/>
      <c r="C520" s="6"/>
      <c r="D520" s="51"/>
      <c r="E520" s="6"/>
      <c r="F520" s="51"/>
      <c r="G520" s="6"/>
      <c r="H520" s="6"/>
      <c r="I520" s="6"/>
      <c r="J520" s="6"/>
      <c r="K520" s="6"/>
      <c r="L520" s="51"/>
      <c r="M520" s="6"/>
      <c r="N520" s="6"/>
      <c r="O520" s="6"/>
      <c r="P520" s="52"/>
    </row>
    <row r="521" spans="1:16" ht="15.75" customHeight="1" x14ac:dyDescent="0.25">
      <c r="A521" s="1"/>
      <c r="B521" s="14"/>
      <c r="C521" s="6"/>
      <c r="D521" s="51"/>
      <c r="E521" s="6"/>
      <c r="F521" s="51"/>
      <c r="G521" s="6"/>
      <c r="H521" s="6"/>
      <c r="I521" s="6"/>
      <c r="J521" s="6"/>
      <c r="K521" s="6"/>
      <c r="L521" s="51"/>
      <c r="M521" s="6"/>
      <c r="N521" s="6"/>
      <c r="O521" s="6"/>
      <c r="P521" s="52"/>
    </row>
    <row r="522" spans="1:16" ht="15.75" customHeight="1" x14ac:dyDescent="0.25">
      <c r="A522" s="1"/>
      <c r="B522" s="14"/>
      <c r="C522" s="6"/>
      <c r="D522" s="51"/>
      <c r="E522" s="6"/>
      <c r="F522" s="51"/>
      <c r="G522" s="6"/>
      <c r="H522" s="6"/>
      <c r="I522" s="6"/>
      <c r="J522" s="6"/>
      <c r="K522" s="6"/>
      <c r="L522" s="51"/>
      <c r="M522" s="6"/>
      <c r="N522" s="6"/>
      <c r="O522" s="6"/>
      <c r="P522" s="52"/>
    </row>
    <row r="523" spans="1:16" ht="15.75" customHeight="1" x14ac:dyDescent="0.25">
      <c r="A523" s="1"/>
      <c r="B523" s="14"/>
      <c r="C523" s="6"/>
      <c r="D523" s="51"/>
      <c r="E523" s="6"/>
      <c r="F523" s="51"/>
      <c r="G523" s="6"/>
      <c r="H523" s="6"/>
      <c r="I523" s="6"/>
      <c r="J523" s="6"/>
      <c r="K523" s="6"/>
      <c r="L523" s="51"/>
      <c r="M523" s="6"/>
      <c r="N523" s="6"/>
      <c r="O523" s="6"/>
      <c r="P523" s="52"/>
    </row>
    <row r="524" spans="1:16" ht="15.75" customHeight="1" x14ac:dyDescent="0.25">
      <c r="A524" s="1"/>
      <c r="B524" s="14"/>
      <c r="C524" s="6"/>
      <c r="D524" s="51"/>
      <c r="E524" s="6"/>
      <c r="F524" s="51"/>
      <c r="G524" s="6"/>
      <c r="H524" s="6"/>
      <c r="I524" s="6"/>
      <c r="J524" s="6"/>
      <c r="K524" s="6"/>
      <c r="L524" s="51"/>
      <c r="M524" s="6"/>
      <c r="N524" s="6"/>
      <c r="O524" s="6"/>
      <c r="P524" s="52"/>
    </row>
    <row r="525" spans="1:16" ht="15.75" customHeight="1" x14ac:dyDescent="0.25">
      <c r="A525" s="1"/>
      <c r="B525" s="14"/>
      <c r="C525" s="6"/>
      <c r="D525" s="51"/>
      <c r="E525" s="6"/>
      <c r="F525" s="51"/>
      <c r="G525" s="6"/>
      <c r="H525" s="6"/>
      <c r="I525" s="6"/>
      <c r="J525" s="6"/>
      <c r="K525" s="6"/>
      <c r="L525" s="51"/>
      <c r="M525" s="6"/>
      <c r="N525" s="6"/>
      <c r="O525" s="6"/>
      <c r="P525" s="52"/>
    </row>
    <row r="526" spans="1:16" ht="15.75" customHeight="1" x14ac:dyDescent="0.25">
      <c r="A526" s="1"/>
      <c r="B526" s="14"/>
      <c r="C526" s="6"/>
      <c r="D526" s="51"/>
      <c r="E526" s="6"/>
      <c r="F526" s="51"/>
      <c r="G526" s="6"/>
      <c r="H526" s="6"/>
      <c r="I526" s="6"/>
      <c r="J526" s="6"/>
      <c r="K526" s="6"/>
      <c r="L526" s="51"/>
      <c r="M526" s="6"/>
      <c r="N526" s="6"/>
      <c r="O526" s="6"/>
      <c r="P526" s="52"/>
    </row>
    <row r="527" spans="1:16" ht="15.75" customHeight="1" x14ac:dyDescent="0.25">
      <c r="A527" s="1"/>
      <c r="B527" s="14"/>
      <c r="C527" s="6"/>
      <c r="D527" s="51"/>
      <c r="E527" s="6"/>
      <c r="F527" s="51"/>
      <c r="G527" s="6"/>
      <c r="H527" s="6"/>
      <c r="I527" s="6"/>
      <c r="J527" s="6"/>
      <c r="K527" s="6"/>
      <c r="L527" s="51"/>
      <c r="M527" s="6"/>
      <c r="N527" s="6"/>
      <c r="O527" s="6"/>
      <c r="P527" s="52"/>
    </row>
    <row r="528" spans="1:16" ht="15.75" customHeight="1" x14ac:dyDescent="0.25">
      <c r="A528" s="1"/>
      <c r="B528" s="14"/>
      <c r="C528" s="6"/>
      <c r="D528" s="51"/>
      <c r="E528" s="6"/>
      <c r="F528" s="51"/>
      <c r="G528" s="6"/>
      <c r="H528" s="6"/>
      <c r="I528" s="6"/>
      <c r="J528" s="6"/>
      <c r="K528" s="6"/>
      <c r="L528" s="51"/>
      <c r="M528" s="6"/>
      <c r="N528" s="6"/>
      <c r="O528" s="6"/>
      <c r="P528" s="52"/>
    </row>
    <row r="529" spans="1:16" ht="15.75" customHeight="1" x14ac:dyDescent="0.25">
      <c r="A529" s="1"/>
      <c r="B529" s="14"/>
      <c r="C529" s="6"/>
      <c r="D529" s="51"/>
      <c r="E529" s="6"/>
      <c r="F529" s="51"/>
      <c r="G529" s="6"/>
      <c r="H529" s="6"/>
      <c r="I529" s="6"/>
      <c r="J529" s="6"/>
      <c r="K529" s="6"/>
      <c r="L529" s="51"/>
      <c r="M529" s="6"/>
      <c r="N529" s="6"/>
      <c r="O529" s="6"/>
      <c r="P529" s="52"/>
    </row>
    <row r="530" spans="1:16" ht="15.75" customHeight="1" x14ac:dyDescent="0.25">
      <c r="A530" s="1"/>
      <c r="B530" s="14"/>
      <c r="C530" s="6"/>
      <c r="D530" s="51"/>
      <c r="E530" s="6"/>
      <c r="F530" s="51"/>
      <c r="G530" s="6"/>
      <c r="H530" s="6"/>
      <c r="I530" s="6"/>
      <c r="J530" s="6"/>
      <c r="K530" s="6"/>
      <c r="L530" s="51"/>
      <c r="M530" s="6"/>
      <c r="N530" s="6"/>
      <c r="O530" s="6"/>
      <c r="P530" s="52"/>
    </row>
    <row r="531" spans="1:16" ht="15.75" customHeight="1" x14ac:dyDescent="0.25">
      <c r="A531" s="1"/>
      <c r="B531" s="14"/>
      <c r="C531" s="6"/>
      <c r="D531" s="51"/>
      <c r="E531" s="6"/>
      <c r="F531" s="51"/>
      <c r="G531" s="6"/>
      <c r="H531" s="6"/>
      <c r="I531" s="6"/>
      <c r="J531" s="6"/>
      <c r="K531" s="6"/>
      <c r="L531" s="51"/>
      <c r="M531" s="6"/>
      <c r="N531" s="6"/>
      <c r="O531" s="6"/>
      <c r="P531" s="52"/>
    </row>
    <row r="532" spans="1:16" ht="15.75" customHeight="1" x14ac:dyDescent="0.25">
      <c r="A532" s="1"/>
      <c r="B532" s="14"/>
      <c r="C532" s="6"/>
      <c r="D532" s="51"/>
      <c r="E532" s="6"/>
      <c r="F532" s="51"/>
      <c r="G532" s="6"/>
      <c r="H532" s="6"/>
      <c r="I532" s="6"/>
      <c r="J532" s="6"/>
      <c r="K532" s="6"/>
      <c r="L532" s="51"/>
      <c r="M532" s="6"/>
      <c r="N532" s="6"/>
      <c r="O532" s="6"/>
      <c r="P532" s="52"/>
    </row>
    <row r="533" spans="1:16" ht="15.75" customHeight="1" x14ac:dyDescent="0.25">
      <c r="A533" s="1"/>
      <c r="B533" s="14"/>
      <c r="C533" s="6"/>
      <c r="D533" s="51"/>
      <c r="E533" s="6"/>
      <c r="F533" s="51"/>
      <c r="G533" s="6"/>
      <c r="H533" s="6"/>
      <c r="I533" s="6"/>
      <c r="J533" s="6"/>
      <c r="K533" s="6"/>
      <c r="L533" s="51"/>
      <c r="M533" s="6"/>
      <c r="N533" s="6"/>
      <c r="O533" s="6"/>
      <c r="P533" s="52"/>
    </row>
    <row r="534" spans="1:16" ht="15.75" customHeight="1" x14ac:dyDescent="0.25">
      <c r="A534" s="1"/>
      <c r="B534" s="14"/>
      <c r="C534" s="6"/>
      <c r="D534" s="51"/>
      <c r="E534" s="6"/>
      <c r="F534" s="51"/>
      <c r="G534" s="6"/>
      <c r="H534" s="6"/>
      <c r="I534" s="6"/>
      <c r="J534" s="6"/>
      <c r="K534" s="6"/>
      <c r="L534" s="51"/>
      <c r="M534" s="6"/>
      <c r="N534" s="6"/>
      <c r="O534" s="6"/>
      <c r="P534" s="52"/>
    </row>
    <row r="535" spans="1:16" ht="15.75" customHeight="1" x14ac:dyDescent="0.25">
      <c r="A535" s="1"/>
      <c r="B535" s="14"/>
      <c r="C535" s="6"/>
      <c r="D535" s="51"/>
      <c r="E535" s="6"/>
      <c r="F535" s="51"/>
      <c r="G535" s="6"/>
      <c r="H535" s="6"/>
      <c r="I535" s="6"/>
      <c r="J535" s="6"/>
      <c r="K535" s="6"/>
      <c r="L535" s="51"/>
      <c r="M535" s="6"/>
      <c r="N535" s="6"/>
      <c r="O535" s="6"/>
      <c r="P535" s="52"/>
    </row>
    <row r="536" spans="1:16" ht="15.75" customHeight="1" x14ac:dyDescent="0.25">
      <c r="A536" s="1"/>
      <c r="B536" s="14"/>
      <c r="C536" s="6"/>
      <c r="D536" s="51"/>
      <c r="E536" s="6"/>
      <c r="F536" s="51"/>
      <c r="G536" s="6"/>
      <c r="H536" s="6"/>
      <c r="I536" s="6"/>
      <c r="J536" s="6"/>
      <c r="K536" s="6"/>
      <c r="L536" s="51"/>
      <c r="M536" s="6"/>
      <c r="N536" s="6"/>
      <c r="O536" s="6"/>
      <c r="P536" s="52"/>
    </row>
    <row r="537" spans="1:16" ht="15.75" customHeight="1" x14ac:dyDescent="0.25">
      <c r="A537" s="1"/>
      <c r="B537" s="14"/>
      <c r="C537" s="6"/>
      <c r="D537" s="51"/>
      <c r="E537" s="6"/>
      <c r="F537" s="51"/>
      <c r="G537" s="6"/>
      <c r="H537" s="6"/>
      <c r="I537" s="6"/>
      <c r="J537" s="6"/>
      <c r="K537" s="6"/>
      <c r="L537" s="51"/>
      <c r="M537" s="6"/>
      <c r="N537" s="6"/>
      <c r="O537" s="6"/>
      <c r="P537" s="52"/>
    </row>
    <row r="538" spans="1:16" ht="15.75" customHeight="1" x14ac:dyDescent="0.25">
      <c r="A538" s="1"/>
      <c r="B538" s="14"/>
      <c r="C538" s="6"/>
      <c r="D538" s="51"/>
      <c r="E538" s="6"/>
      <c r="F538" s="51"/>
      <c r="G538" s="6"/>
      <c r="H538" s="6"/>
      <c r="I538" s="6"/>
      <c r="J538" s="6"/>
      <c r="K538" s="6"/>
      <c r="L538" s="51"/>
      <c r="M538" s="6"/>
      <c r="N538" s="6"/>
      <c r="O538" s="6"/>
      <c r="P538" s="52"/>
    </row>
    <row r="539" spans="1:16" ht="15.75" customHeight="1" x14ac:dyDescent="0.25">
      <c r="A539" s="1"/>
      <c r="B539" s="14"/>
      <c r="C539" s="6"/>
      <c r="D539" s="51"/>
      <c r="E539" s="6"/>
      <c r="F539" s="51"/>
      <c r="G539" s="6"/>
      <c r="H539" s="6"/>
      <c r="I539" s="6"/>
      <c r="J539" s="6"/>
      <c r="K539" s="6"/>
      <c r="L539" s="51"/>
      <c r="M539" s="6"/>
      <c r="N539" s="6"/>
      <c r="O539" s="6"/>
      <c r="P539" s="52"/>
    </row>
    <row r="540" spans="1:16" ht="15.75" customHeight="1" x14ac:dyDescent="0.25">
      <c r="A540" s="1"/>
      <c r="B540" s="14"/>
      <c r="C540" s="6"/>
      <c r="D540" s="51"/>
      <c r="E540" s="6"/>
      <c r="F540" s="51"/>
      <c r="G540" s="6"/>
      <c r="H540" s="6"/>
      <c r="I540" s="6"/>
      <c r="J540" s="6"/>
      <c r="K540" s="6"/>
      <c r="L540" s="51"/>
      <c r="M540" s="6"/>
      <c r="N540" s="6"/>
      <c r="O540" s="6"/>
      <c r="P540" s="52"/>
    </row>
    <row r="541" spans="1:16" ht="15.75" customHeight="1" x14ac:dyDescent="0.25">
      <c r="A541" s="1"/>
      <c r="B541" s="14"/>
      <c r="C541" s="6"/>
      <c r="D541" s="51"/>
      <c r="E541" s="6"/>
      <c r="F541" s="51"/>
      <c r="G541" s="6"/>
      <c r="H541" s="6"/>
      <c r="I541" s="6"/>
      <c r="J541" s="6"/>
      <c r="K541" s="6"/>
      <c r="L541" s="51"/>
      <c r="M541" s="6"/>
      <c r="N541" s="6"/>
      <c r="O541" s="6"/>
      <c r="P541" s="52"/>
    </row>
    <row r="542" spans="1:16" ht="15.75" customHeight="1" x14ac:dyDescent="0.25">
      <c r="A542" s="1"/>
      <c r="B542" s="14"/>
      <c r="C542" s="6"/>
      <c r="D542" s="51"/>
      <c r="E542" s="6"/>
      <c r="F542" s="51"/>
      <c r="G542" s="6"/>
      <c r="H542" s="6"/>
      <c r="I542" s="6"/>
      <c r="J542" s="6"/>
      <c r="K542" s="6"/>
      <c r="L542" s="51"/>
      <c r="M542" s="6"/>
      <c r="N542" s="6"/>
      <c r="O542" s="6"/>
      <c r="P542" s="52"/>
    </row>
    <row r="543" spans="1:16" ht="15.75" customHeight="1" x14ac:dyDescent="0.25">
      <c r="A543" s="1"/>
      <c r="B543" s="14"/>
      <c r="C543" s="6"/>
      <c r="D543" s="51"/>
      <c r="E543" s="6"/>
      <c r="F543" s="51"/>
      <c r="G543" s="6"/>
      <c r="H543" s="6"/>
      <c r="I543" s="6"/>
      <c r="J543" s="6"/>
      <c r="K543" s="6"/>
      <c r="L543" s="51"/>
      <c r="M543" s="6"/>
      <c r="N543" s="6"/>
      <c r="O543" s="6"/>
      <c r="P543" s="52"/>
    </row>
    <row r="544" spans="1:16" ht="15.75" customHeight="1" x14ac:dyDescent="0.25">
      <c r="A544" s="1"/>
      <c r="B544" s="14"/>
      <c r="C544" s="6"/>
      <c r="D544" s="51"/>
      <c r="E544" s="6"/>
      <c r="F544" s="51"/>
      <c r="G544" s="6"/>
      <c r="H544" s="6"/>
      <c r="I544" s="6"/>
      <c r="J544" s="6"/>
      <c r="K544" s="6"/>
      <c r="L544" s="51"/>
      <c r="M544" s="6"/>
      <c r="N544" s="6"/>
      <c r="O544" s="6"/>
      <c r="P544" s="52"/>
    </row>
    <row r="545" spans="1:16" ht="15.75" customHeight="1" x14ac:dyDescent="0.25">
      <c r="A545" s="1"/>
      <c r="B545" s="14"/>
      <c r="C545" s="6"/>
      <c r="D545" s="51"/>
      <c r="E545" s="6"/>
      <c r="F545" s="51"/>
      <c r="G545" s="6"/>
      <c r="H545" s="6"/>
      <c r="I545" s="6"/>
      <c r="J545" s="6"/>
      <c r="K545" s="6"/>
      <c r="L545" s="51"/>
      <c r="M545" s="6"/>
      <c r="N545" s="6"/>
      <c r="O545" s="6"/>
      <c r="P545" s="52"/>
    </row>
    <row r="546" spans="1:16" ht="15.75" customHeight="1" x14ac:dyDescent="0.25">
      <c r="A546" s="1"/>
      <c r="B546" s="14"/>
      <c r="C546" s="6"/>
      <c r="D546" s="51"/>
      <c r="E546" s="6"/>
      <c r="F546" s="51"/>
      <c r="G546" s="6"/>
      <c r="H546" s="6"/>
      <c r="I546" s="6"/>
      <c r="J546" s="6"/>
      <c r="K546" s="6"/>
      <c r="L546" s="51"/>
      <c r="M546" s="6"/>
      <c r="N546" s="6"/>
      <c r="O546" s="6"/>
      <c r="P546" s="52"/>
    </row>
    <row r="547" spans="1:16" ht="15.75" customHeight="1" x14ac:dyDescent="0.25">
      <c r="A547" s="1"/>
      <c r="B547" s="14"/>
      <c r="C547" s="6"/>
      <c r="D547" s="51"/>
      <c r="E547" s="6"/>
      <c r="F547" s="51"/>
      <c r="G547" s="6"/>
      <c r="H547" s="6"/>
      <c r="I547" s="6"/>
      <c r="J547" s="6"/>
      <c r="K547" s="6"/>
      <c r="L547" s="51"/>
      <c r="M547" s="6"/>
      <c r="N547" s="6"/>
      <c r="O547" s="6"/>
      <c r="P547" s="52"/>
    </row>
    <row r="548" spans="1:16" ht="15.75" customHeight="1" x14ac:dyDescent="0.25">
      <c r="A548" s="1"/>
      <c r="B548" s="14"/>
      <c r="C548" s="6"/>
      <c r="D548" s="51"/>
      <c r="E548" s="6"/>
      <c r="F548" s="51"/>
      <c r="G548" s="6"/>
      <c r="H548" s="6"/>
      <c r="I548" s="6"/>
      <c r="J548" s="6"/>
      <c r="K548" s="6"/>
      <c r="L548" s="51"/>
      <c r="M548" s="6"/>
      <c r="N548" s="6"/>
      <c r="O548" s="6"/>
      <c r="P548" s="52"/>
    </row>
    <row r="549" spans="1:16" ht="15.75" customHeight="1" x14ac:dyDescent="0.25">
      <c r="A549" s="1"/>
      <c r="B549" s="14"/>
      <c r="C549" s="6"/>
      <c r="D549" s="51"/>
      <c r="E549" s="6"/>
      <c r="F549" s="51"/>
      <c r="G549" s="6"/>
      <c r="H549" s="6"/>
      <c r="I549" s="6"/>
      <c r="J549" s="6"/>
      <c r="K549" s="6"/>
      <c r="L549" s="51"/>
      <c r="M549" s="6"/>
      <c r="N549" s="6"/>
      <c r="O549" s="6"/>
      <c r="P549" s="52"/>
    </row>
    <row r="550" spans="1:16" ht="15.75" customHeight="1" x14ac:dyDescent="0.25">
      <c r="A550" s="1"/>
      <c r="B550" s="14"/>
      <c r="C550" s="6"/>
      <c r="D550" s="51"/>
      <c r="E550" s="6"/>
      <c r="F550" s="51"/>
      <c r="G550" s="6"/>
      <c r="H550" s="6"/>
      <c r="I550" s="6"/>
      <c r="J550" s="6"/>
      <c r="K550" s="6"/>
      <c r="L550" s="51"/>
      <c r="M550" s="6"/>
      <c r="N550" s="6"/>
      <c r="O550" s="6"/>
      <c r="P550" s="52"/>
    </row>
    <row r="551" spans="1:16" ht="15.75" customHeight="1" x14ac:dyDescent="0.25">
      <c r="A551" s="1"/>
      <c r="B551" s="14"/>
      <c r="C551" s="6"/>
      <c r="D551" s="51"/>
      <c r="E551" s="6"/>
      <c r="F551" s="51"/>
      <c r="G551" s="6"/>
      <c r="H551" s="6"/>
      <c r="I551" s="6"/>
      <c r="J551" s="6"/>
      <c r="K551" s="6"/>
      <c r="L551" s="51"/>
      <c r="M551" s="6"/>
      <c r="N551" s="6"/>
      <c r="O551" s="6"/>
      <c r="P551" s="52"/>
    </row>
    <row r="552" spans="1:16" ht="15.75" customHeight="1" x14ac:dyDescent="0.25">
      <c r="A552" s="1"/>
      <c r="B552" s="14"/>
      <c r="C552" s="6"/>
      <c r="D552" s="51"/>
      <c r="E552" s="6"/>
      <c r="F552" s="51"/>
      <c r="G552" s="6"/>
      <c r="H552" s="6"/>
      <c r="I552" s="6"/>
      <c r="J552" s="6"/>
      <c r="K552" s="6"/>
      <c r="L552" s="51"/>
      <c r="M552" s="6"/>
      <c r="N552" s="6"/>
      <c r="O552" s="6"/>
      <c r="P552" s="52"/>
    </row>
    <row r="553" spans="1:16" ht="15.75" customHeight="1" x14ac:dyDescent="0.25">
      <c r="A553" s="1"/>
      <c r="B553" s="14"/>
      <c r="C553" s="6"/>
      <c r="D553" s="51"/>
      <c r="E553" s="6"/>
      <c r="F553" s="51"/>
      <c r="G553" s="6"/>
      <c r="H553" s="6"/>
      <c r="I553" s="6"/>
      <c r="J553" s="6"/>
      <c r="K553" s="6"/>
      <c r="L553" s="51"/>
      <c r="M553" s="6"/>
      <c r="N553" s="6"/>
      <c r="O553" s="6"/>
      <c r="P553" s="52"/>
    </row>
    <row r="554" spans="1:16" ht="15.75" customHeight="1" x14ac:dyDescent="0.25">
      <c r="A554" s="1"/>
      <c r="B554" s="14"/>
      <c r="C554" s="6"/>
      <c r="D554" s="51"/>
      <c r="E554" s="6"/>
      <c r="F554" s="51"/>
      <c r="G554" s="6"/>
      <c r="H554" s="6"/>
      <c r="I554" s="6"/>
      <c r="J554" s="6"/>
      <c r="K554" s="6"/>
      <c r="L554" s="51"/>
      <c r="M554" s="6"/>
      <c r="N554" s="6"/>
      <c r="O554" s="6"/>
      <c r="P554" s="52"/>
    </row>
    <row r="555" spans="1:16" ht="15.75" customHeight="1" x14ac:dyDescent="0.25">
      <c r="A555" s="1"/>
      <c r="B555" s="14"/>
      <c r="C555" s="6"/>
      <c r="D555" s="51"/>
      <c r="E555" s="6"/>
      <c r="F555" s="51"/>
      <c r="G555" s="6"/>
      <c r="H555" s="6"/>
      <c r="I555" s="6"/>
      <c r="J555" s="6"/>
      <c r="K555" s="6"/>
      <c r="L555" s="51"/>
      <c r="M555" s="6"/>
      <c r="N555" s="6"/>
      <c r="O555" s="6"/>
      <c r="P555" s="52"/>
    </row>
    <row r="556" spans="1:16" ht="15.75" customHeight="1" x14ac:dyDescent="0.25">
      <c r="A556" s="1"/>
      <c r="B556" s="14"/>
      <c r="C556" s="6"/>
      <c r="D556" s="51"/>
      <c r="E556" s="6"/>
      <c r="F556" s="51"/>
      <c r="G556" s="6"/>
      <c r="H556" s="6"/>
      <c r="I556" s="6"/>
      <c r="J556" s="6"/>
      <c r="K556" s="6"/>
      <c r="L556" s="51"/>
      <c r="M556" s="6"/>
      <c r="N556" s="6"/>
      <c r="O556" s="6"/>
      <c r="P556" s="52"/>
    </row>
    <row r="557" spans="1:16" ht="15.75" customHeight="1" x14ac:dyDescent="0.25">
      <c r="A557" s="1"/>
      <c r="B557" s="14"/>
      <c r="C557" s="6"/>
      <c r="D557" s="51"/>
      <c r="E557" s="6"/>
      <c r="F557" s="51"/>
      <c r="G557" s="6"/>
      <c r="H557" s="6"/>
      <c r="I557" s="6"/>
      <c r="J557" s="6"/>
      <c r="K557" s="6"/>
      <c r="L557" s="51"/>
      <c r="M557" s="6"/>
      <c r="N557" s="6"/>
      <c r="O557" s="6"/>
      <c r="P557" s="52"/>
    </row>
    <row r="558" spans="1:16" ht="15.75" customHeight="1" x14ac:dyDescent="0.25">
      <c r="A558" s="1"/>
      <c r="B558" s="14"/>
      <c r="C558" s="6"/>
      <c r="D558" s="51"/>
      <c r="E558" s="6"/>
      <c r="F558" s="51"/>
      <c r="G558" s="6"/>
      <c r="H558" s="6"/>
      <c r="I558" s="6"/>
      <c r="J558" s="6"/>
      <c r="K558" s="6"/>
      <c r="L558" s="51"/>
      <c r="M558" s="6"/>
      <c r="N558" s="6"/>
      <c r="O558" s="6"/>
      <c r="P558" s="52"/>
    </row>
    <row r="559" spans="1:16" ht="15.75" customHeight="1" x14ac:dyDescent="0.25">
      <c r="A559" s="1"/>
      <c r="B559" s="14"/>
      <c r="C559" s="6"/>
      <c r="D559" s="51"/>
      <c r="E559" s="6"/>
      <c r="F559" s="51"/>
      <c r="G559" s="6"/>
      <c r="H559" s="6"/>
      <c r="I559" s="6"/>
      <c r="J559" s="6"/>
      <c r="K559" s="6"/>
      <c r="L559" s="51"/>
      <c r="M559" s="6"/>
      <c r="N559" s="6"/>
      <c r="O559" s="6"/>
      <c r="P559" s="52"/>
    </row>
    <row r="560" spans="1:16" ht="15.75" customHeight="1" x14ac:dyDescent="0.25">
      <c r="A560" s="1"/>
      <c r="B560" s="14"/>
      <c r="C560" s="6"/>
      <c r="D560" s="51"/>
      <c r="E560" s="6"/>
      <c r="F560" s="51"/>
      <c r="G560" s="6"/>
      <c r="H560" s="6"/>
      <c r="I560" s="6"/>
      <c r="J560" s="6"/>
      <c r="K560" s="6"/>
      <c r="L560" s="51"/>
      <c r="M560" s="6"/>
      <c r="N560" s="6"/>
      <c r="O560" s="6"/>
      <c r="P560" s="52"/>
    </row>
    <row r="561" spans="1:16" ht="15.75" customHeight="1" x14ac:dyDescent="0.25">
      <c r="A561" s="1"/>
      <c r="B561" s="14"/>
      <c r="C561" s="6"/>
      <c r="D561" s="51"/>
      <c r="E561" s="6"/>
      <c r="F561" s="51"/>
      <c r="G561" s="6"/>
      <c r="H561" s="6"/>
      <c r="I561" s="6"/>
      <c r="J561" s="6"/>
      <c r="K561" s="6"/>
      <c r="L561" s="51"/>
      <c r="M561" s="6"/>
      <c r="N561" s="6"/>
      <c r="O561" s="6"/>
      <c r="P561" s="52"/>
    </row>
    <row r="562" spans="1:16" ht="15.75" customHeight="1" x14ac:dyDescent="0.25">
      <c r="A562" s="1"/>
      <c r="B562" s="14"/>
      <c r="C562" s="6"/>
      <c r="D562" s="51"/>
      <c r="E562" s="6"/>
      <c r="F562" s="51"/>
      <c r="G562" s="6"/>
      <c r="H562" s="6"/>
      <c r="I562" s="6"/>
      <c r="J562" s="6"/>
      <c r="K562" s="6"/>
      <c r="L562" s="51"/>
      <c r="M562" s="6"/>
      <c r="N562" s="6"/>
      <c r="O562" s="6"/>
      <c r="P562" s="52"/>
    </row>
    <row r="563" spans="1:16" ht="15.75" customHeight="1" x14ac:dyDescent="0.25">
      <c r="A563" s="1"/>
      <c r="B563" s="14"/>
      <c r="C563" s="6"/>
      <c r="D563" s="51"/>
      <c r="E563" s="6"/>
      <c r="F563" s="51"/>
      <c r="G563" s="6"/>
      <c r="H563" s="6"/>
      <c r="I563" s="6"/>
      <c r="J563" s="6"/>
      <c r="K563" s="6"/>
      <c r="L563" s="51"/>
      <c r="M563" s="6"/>
      <c r="N563" s="6"/>
      <c r="O563" s="6"/>
      <c r="P563" s="52"/>
    </row>
    <row r="564" spans="1:16" ht="15.75" customHeight="1" x14ac:dyDescent="0.25">
      <c r="A564" s="1"/>
      <c r="B564" s="14"/>
      <c r="C564" s="6"/>
      <c r="D564" s="51"/>
      <c r="E564" s="6"/>
      <c r="F564" s="51"/>
      <c r="G564" s="6"/>
      <c r="H564" s="6"/>
      <c r="I564" s="6"/>
      <c r="J564" s="6"/>
      <c r="K564" s="6"/>
      <c r="L564" s="51"/>
      <c r="M564" s="6"/>
      <c r="N564" s="6"/>
      <c r="O564" s="6"/>
      <c r="P564" s="52"/>
    </row>
    <row r="565" spans="1:16" ht="15.75" customHeight="1" x14ac:dyDescent="0.25">
      <c r="A565" s="1"/>
      <c r="B565" s="14"/>
      <c r="C565" s="6"/>
      <c r="D565" s="51"/>
      <c r="E565" s="6"/>
      <c r="F565" s="51"/>
      <c r="G565" s="6"/>
      <c r="H565" s="6"/>
      <c r="I565" s="6"/>
      <c r="J565" s="6"/>
      <c r="K565" s="6"/>
      <c r="L565" s="51"/>
      <c r="M565" s="6"/>
      <c r="N565" s="6"/>
      <c r="O565" s="6"/>
      <c r="P565" s="52"/>
    </row>
    <row r="566" spans="1:16" ht="15.75" customHeight="1" x14ac:dyDescent="0.25">
      <c r="A566" s="1"/>
      <c r="B566" s="14"/>
      <c r="C566" s="6"/>
      <c r="D566" s="51"/>
      <c r="E566" s="6"/>
      <c r="F566" s="51"/>
      <c r="G566" s="6"/>
      <c r="H566" s="6"/>
      <c r="I566" s="6"/>
      <c r="J566" s="6"/>
      <c r="K566" s="6"/>
      <c r="L566" s="51"/>
      <c r="M566" s="6"/>
      <c r="N566" s="6"/>
      <c r="O566" s="6"/>
      <c r="P566" s="52"/>
    </row>
    <row r="567" spans="1:16" ht="15.75" customHeight="1" x14ac:dyDescent="0.25">
      <c r="A567" s="1"/>
      <c r="B567" s="14"/>
      <c r="C567" s="6"/>
      <c r="D567" s="51"/>
      <c r="E567" s="6"/>
      <c r="F567" s="51"/>
      <c r="G567" s="6"/>
      <c r="H567" s="6"/>
      <c r="I567" s="6"/>
      <c r="J567" s="6"/>
      <c r="K567" s="6"/>
      <c r="L567" s="51"/>
      <c r="M567" s="6"/>
      <c r="N567" s="6"/>
      <c r="O567" s="6"/>
      <c r="P567" s="52"/>
    </row>
    <row r="568" spans="1:16" ht="15.75" customHeight="1" x14ac:dyDescent="0.25">
      <c r="A568" s="1"/>
      <c r="B568" s="14"/>
      <c r="C568" s="6"/>
      <c r="D568" s="51"/>
      <c r="E568" s="6"/>
      <c r="F568" s="51"/>
      <c r="G568" s="6"/>
      <c r="H568" s="6"/>
      <c r="I568" s="6"/>
      <c r="J568" s="6"/>
      <c r="K568" s="6"/>
      <c r="L568" s="51"/>
      <c r="M568" s="6"/>
      <c r="N568" s="6"/>
      <c r="O568" s="6"/>
      <c r="P568" s="52"/>
    </row>
    <row r="569" spans="1:16" ht="15.75" customHeight="1" x14ac:dyDescent="0.25">
      <c r="A569" s="1"/>
      <c r="B569" s="14"/>
      <c r="C569" s="6"/>
      <c r="D569" s="51"/>
      <c r="E569" s="6"/>
      <c r="F569" s="51"/>
      <c r="G569" s="6"/>
      <c r="H569" s="6"/>
      <c r="I569" s="6"/>
      <c r="J569" s="6"/>
      <c r="K569" s="6"/>
      <c r="L569" s="51"/>
      <c r="M569" s="6"/>
      <c r="N569" s="6"/>
      <c r="O569" s="6"/>
      <c r="P569" s="52"/>
    </row>
    <row r="570" spans="1:16" ht="15.75" customHeight="1" x14ac:dyDescent="0.25">
      <c r="A570" s="1"/>
      <c r="B570" s="14"/>
      <c r="C570" s="6"/>
      <c r="D570" s="51"/>
      <c r="E570" s="6"/>
      <c r="F570" s="51"/>
      <c r="G570" s="6"/>
      <c r="H570" s="6"/>
      <c r="I570" s="6"/>
      <c r="J570" s="6"/>
      <c r="K570" s="6"/>
      <c r="L570" s="51"/>
      <c r="M570" s="6"/>
      <c r="N570" s="6"/>
      <c r="O570" s="6"/>
      <c r="P570" s="52"/>
    </row>
    <row r="571" spans="1:16" ht="15.75" customHeight="1" x14ac:dyDescent="0.25">
      <c r="A571" s="1"/>
      <c r="B571" s="14"/>
      <c r="C571" s="6"/>
      <c r="D571" s="51"/>
      <c r="E571" s="6"/>
      <c r="F571" s="51"/>
      <c r="G571" s="6"/>
      <c r="H571" s="6"/>
      <c r="I571" s="6"/>
      <c r="J571" s="6"/>
      <c r="K571" s="6"/>
      <c r="L571" s="51"/>
      <c r="M571" s="6"/>
      <c r="N571" s="6"/>
      <c r="O571" s="6"/>
      <c r="P571" s="52"/>
    </row>
    <row r="572" spans="1:16" ht="15.75" customHeight="1" x14ac:dyDescent="0.25">
      <c r="A572" s="1"/>
      <c r="B572" s="14"/>
      <c r="C572" s="6"/>
      <c r="D572" s="51"/>
      <c r="E572" s="6"/>
      <c r="F572" s="51"/>
      <c r="G572" s="6"/>
      <c r="H572" s="6"/>
      <c r="I572" s="6"/>
      <c r="J572" s="6"/>
      <c r="K572" s="6"/>
      <c r="L572" s="51"/>
      <c r="M572" s="6"/>
      <c r="N572" s="6"/>
      <c r="O572" s="6"/>
      <c r="P572" s="52"/>
    </row>
    <row r="573" spans="1:16" ht="15.75" customHeight="1" x14ac:dyDescent="0.25">
      <c r="A573" s="1"/>
      <c r="B573" s="14"/>
      <c r="C573" s="6"/>
      <c r="D573" s="51"/>
      <c r="E573" s="6"/>
      <c r="F573" s="51"/>
      <c r="G573" s="6"/>
      <c r="H573" s="6"/>
      <c r="I573" s="6"/>
      <c r="J573" s="6"/>
      <c r="K573" s="6"/>
      <c r="L573" s="51"/>
      <c r="M573" s="6"/>
      <c r="N573" s="6"/>
      <c r="O573" s="6"/>
      <c r="P573" s="52"/>
    </row>
    <row r="574" spans="1:16" ht="15.75" customHeight="1" x14ac:dyDescent="0.25">
      <c r="A574" s="1"/>
      <c r="B574" s="14"/>
      <c r="C574" s="6"/>
      <c r="D574" s="51"/>
      <c r="E574" s="6"/>
      <c r="F574" s="51"/>
      <c r="G574" s="6"/>
      <c r="H574" s="6"/>
      <c r="I574" s="6"/>
      <c r="J574" s="6"/>
      <c r="K574" s="6"/>
      <c r="L574" s="51"/>
      <c r="M574" s="6"/>
      <c r="N574" s="6"/>
      <c r="O574" s="6"/>
      <c r="P574" s="52"/>
    </row>
    <row r="575" spans="1:16" ht="15.75" customHeight="1" x14ac:dyDescent="0.25">
      <c r="A575" s="1"/>
      <c r="B575" s="14"/>
      <c r="C575" s="6"/>
      <c r="D575" s="51"/>
      <c r="E575" s="6"/>
      <c r="F575" s="51"/>
      <c r="G575" s="6"/>
      <c r="H575" s="6"/>
      <c r="I575" s="6"/>
      <c r="J575" s="6"/>
      <c r="K575" s="6"/>
      <c r="L575" s="51"/>
      <c r="M575" s="6"/>
      <c r="N575" s="6"/>
      <c r="O575" s="6"/>
      <c r="P575" s="52"/>
    </row>
    <row r="576" spans="1:16" ht="15.75" customHeight="1" x14ac:dyDescent="0.25">
      <c r="A576" s="1"/>
      <c r="B576" s="14"/>
      <c r="C576" s="6"/>
      <c r="D576" s="51"/>
      <c r="E576" s="6"/>
      <c r="F576" s="51"/>
      <c r="G576" s="6"/>
      <c r="H576" s="6"/>
      <c r="I576" s="6"/>
      <c r="J576" s="6"/>
      <c r="K576" s="6"/>
      <c r="L576" s="51"/>
      <c r="M576" s="6"/>
      <c r="N576" s="6"/>
      <c r="O576" s="6"/>
      <c r="P576" s="52"/>
    </row>
    <row r="577" spans="1:16" ht="15.75" customHeight="1" x14ac:dyDescent="0.25">
      <c r="A577" s="1"/>
      <c r="B577" s="14"/>
      <c r="C577" s="6"/>
      <c r="D577" s="51"/>
      <c r="E577" s="6"/>
      <c r="F577" s="51"/>
      <c r="G577" s="6"/>
      <c r="H577" s="6"/>
      <c r="I577" s="6"/>
      <c r="J577" s="6"/>
      <c r="K577" s="6"/>
      <c r="L577" s="51"/>
      <c r="M577" s="6"/>
      <c r="N577" s="6"/>
      <c r="O577" s="6"/>
      <c r="P577" s="52"/>
    </row>
    <row r="578" spans="1:16" ht="15.75" customHeight="1" x14ac:dyDescent="0.25">
      <c r="A578" s="1"/>
      <c r="B578" s="14"/>
      <c r="C578" s="6"/>
      <c r="D578" s="51"/>
      <c r="E578" s="6"/>
      <c r="F578" s="51"/>
      <c r="G578" s="6"/>
      <c r="H578" s="6"/>
      <c r="I578" s="6"/>
      <c r="J578" s="6"/>
      <c r="K578" s="6"/>
      <c r="L578" s="51"/>
      <c r="M578" s="6"/>
      <c r="N578" s="6"/>
      <c r="O578" s="6"/>
      <c r="P578" s="52"/>
    </row>
    <row r="579" spans="1:16" ht="15.75" customHeight="1" x14ac:dyDescent="0.25">
      <c r="A579" s="1"/>
      <c r="B579" s="14"/>
      <c r="C579" s="6"/>
      <c r="D579" s="51"/>
      <c r="E579" s="6"/>
      <c r="F579" s="51"/>
      <c r="G579" s="6"/>
      <c r="H579" s="6"/>
      <c r="I579" s="6"/>
      <c r="J579" s="6"/>
      <c r="K579" s="6"/>
      <c r="L579" s="51"/>
      <c r="M579" s="6"/>
      <c r="N579" s="6"/>
      <c r="O579" s="6"/>
      <c r="P579" s="52"/>
    </row>
    <row r="580" spans="1:16" ht="15.75" customHeight="1" x14ac:dyDescent="0.25">
      <c r="A580" s="1"/>
      <c r="B580" s="14"/>
      <c r="C580" s="6"/>
      <c r="D580" s="51"/>
      <c r="E580" s="6"/>
      <c r="F580" s="51"/>
      <c r="G580" s="6"/>
      <c r="H580" s="6"/>
      <c r="I580" s="6"/>
      <c r="J580" s="6"/>
      <c r="K580" s="6"/>
      <c r="L580" s="51"/>
      <c r="M580" s="6"/>
      <c r="N580" s="6"/>
      <c r="O580" s="6"/>
      <c r="P580" s="52"/>
    </row>
    <row r="581" spans="1:16" ht="15.75" customHeight="1" x14ac:dyDescent="0.25">
      <c r="A581" s="1"/>
      <c r="B581" s="14"/>
      <c r="C581" s="6"/>
      <c r="D581" s="51"/>
      <c r="E581" s="6"/>
      <c r="F581" s="51"/>
      <c r="G581" s="6"/>
      <c r="H581" s="6"/>
      <c r="I581" s="6"/>
      <c r="J581" s="6"/>
      <c r="K581" s="6"/>
      <c r="L581" s="51"/>
      <c r="M581" s="6"/>
      <c r="N581" s="6"/>
      <c r="O581" s="6"/>
      <c r="P581" s="52"/>
    </row>
    <row r="582" spans="1:16" ht="15.75" customHeight="1" x14ac:dyDescent="0.25">
      <c r="A582" s="1"/>
      <c r="B582" s="14"/>
      <c r="C582" s="6"/>
      <c r="D582" s="51"/>
      <c r="E582" s="6"/>
      <c r="F582" s="51"/>
      <c r="G582" s="6"/>
      <c r="H582" s="6"/>
      <c r="I582" s="6"/>
      <c r="J582" s="6"/>
      <c r="K582" s="6"/>
      <c r="L582" s="51"/>
      <c r="M582" s="6"/>
      <c r="N582" s="6"/>
      <c r="O582" s="6"/>
      <c r="P582" s="52"/>
    </row>
    <row r="583" spans="1:16" ht="15.75" customHeight="1" x14ac:dyDescent="0.25">
      <c r="A583" s="1"/>
      <c r="B583" s="14"/>
      <c r="C583" s="6"/>
      <c r="D583" s="51"/>
      <c r="E583" s="6"/>
      <c r="F583" s="51"/>
      <c r="G583" s="6"/>
      <c r="H583" s="6"/>
      <c r="I583" s="6"/>
      <c r="J583" s="6"/>
      <c r="K583" s="6"/>
      <c r="L583" s="51"/>
      <c r="M583" s="6"/>
      <c r="N583" s="6"/>
      <c r="O583" s="6"/>
      <c r="P583" s="52"/>
    </row>
    <row r="584" spans="1:16" ht="15.75" customHeight="1" x14ac:dyDescent="0.25">
      <c r="A584" s="1"/>
      <c r="B584" s="14"/>
      <c r="C584" s="6"/>
      <c r="D584" s="51"/>
      <c r="E584" s="6"/>
      <c r="F584" s="51"/>
      <c r="G584" s="6"/>
      <c r="H584" s="6"/>
      <c r="I584" s="6"/>
      <c r="J584" s="6"/>
      <c r="K584" s="6"/>
      <c r="L584" s="51"/>
      <c r="M584" s="6"/>
      <c r="N584" s="6"/>
      <c r="O584" s="6"/>
      <c r="P584" s="52"/>
    </row>
    <row r="585" spans="1:16" ht="15.75" customHeight="1" x14ac:dyDescent="0.25">
      <c r="A585" s="1"/>
      <c r="B585" s="14"/>
      <c r="C585" s="6"/>
      <c r="D585" s="51"/>
      <c r="E585" s="6"/>
      <c r="F585" s="51"/>
      <c r="G585" s="6"/>
      <c r="H585" s="6"/>
      <c r="I585" s="6"/>
      <c r="J585" s="6"/>
      <c r="K585" s="6"/>
      <c r="L585" s="51"/>
      <c r="M585" s="6"/>
      <c r="N585" s="6"/>
      <c r="O585" s="6"/>
      <c r="P585" s="52"/>
    </row>
    <row r="586" spans="1:16" ht="15.75" customHeight="1" x14ac:dyDescent="0.25">
      <c r="A586" s="1"/>
      <c r="B586" s="14"/>
      <c r="C586" s="6"/>
      <c r="D586" s="51"/>
      <c r="E586" s="6"/>
      <c r="F586" s="51"/>
      <c r="G586" s="6"/>
      <c r="H586" s="6"/>
      <c r="I586" s="6"/>
      <c r="J586" s="6"/>
      <c r="K586" s="6"/>
      <c r="L586" s="51"/>
      <c r="M586" s="6"/>
      <c r="N586" s="6"/>
      <c r="O586" s="6"/>
      <c r="P586" s="52"/>
    </row>
    <row r="587" spans="1:16" ht="15.75" customHeight="1" x14ac:dyDescent="0.25">
      <c r="A587" s="1"/>
      <c r="B587" s="14"/>
      <c r="C587" s="6"/>
      <c r="D587" s="51"/>
      <c r="E587" s="6"/>
      <c r="F587" s="51"/>
      <c r="G587" s="6"/>
      <c r="H587" s="6"/>
      <c r="I587" s="6"/>
      <c r="J587" s="6"/>
      <c r="K587" s="6"/>
      <c r="L587" s="51"/>
      <c r="M587" s="6"/>
      <c r="N587" s="6"/>
      <c r="O587" s="6"/>
      <c r="P587" s="52"/>
    </row>
    <row r="588" spans="1:16" ht="15.75" customHeight="1" x14ac:dyDescent="0.25">
      <c r="A588" s="1"/>
      <c r="B588" s="14"/>
      <c r="C588" s="6"/>
      <c r="D588" s="51"/>
      <c r="E588" s="6"/>
      <c r="F588" s="51"/>
      <c r="G588" s="6"/>
      <c r="H588" s="6"/>
      <c r="I588" s="6"/>
      <c r="J588" s="6"/>
      <c r="K588" s="6"/>
      <c r="L588" s="51"/>
      <c r="M588" s="6"/>
      <c r="N588" s="6"/>
      <c r="O588" s="6"/>
      <c r="P588" s="52"/>
    </row>
    <row r="589" spans="1:16" ht="15.75" customHeight="1" x14ac:dyDescent="0.25">
      <c r="A589" s="1"/>
      <c r="B589" s="14"/>
      <c r="C589" s="6"/>
      <c r="D589" s="51"/>
      <c r="E589" s="6"/>
      <c r="F589" s="51"/>
      <c r="G589" s="6"/>
      <c r="H589" s="6"/>
      <c r="I589" s="6"/>
      <c r="J589" s="6"/>
      <c r="K589" s="6"/>
      <c r="L589" s="51"/>
      <c r="M589" s="6"/>
      <c r="N589" s="6"/>
      <c r="O589" s="6"/>
      <c r="P589" s="52"/>
    </row>
    <row r="590" spans="1:16" ht="15.75" customHeight="1" x14ac:dyDescent="0.25">
      <c r="A590" s="1"/>
      <c r="B590" s="14"/>
      <c r="C590" s="6"/>
      <c r="D590" s="51"/>
      <c r="E590" s="6"/>
      <c r="F590" s="51"/>
      <c r="G590" s="6"/>
      <c r="H590" s="6"/>
      <c r="I590" s="6"/>
      <c r="J590" s="6"/>
      <c r="K590" s="6"/>
      <c r="L590" s="51"/>
      <c r="M590" s="6"/>
      <c r="N590" s="6"/>
      <c r="O590" s="6"/>
      <c r="P590" s="52"/>
    </row>
    <row r="591" spans="1:16" ht="15.75" customHeight="1" x14ac:dyDescent="0.25">
      <c r="A591" s="1"/>
      <c r="B591" s="14"/>
      <c r="C591" s="6"/>
      <c r="D591" s="51"/>
      <c r="E591" s="6"/>
      <c r="F591" s="51"/>
      <c r="G591" s="6"/>
      <c r="H591" s="6"/>
      <c r="I591" s="6"/>
      <c r="J591" s="6"/>
      <c r="K591" s="6"/>
      <c r="L591" s="51"/>
      <c r="M591" s="6"/>
      <c r="N591" s="6"/>
      <c r="O591" s="6"/>
      <c r="P591" s="52"/>
    </row>
    <row r="592" spans="1:16" ht="15.75" customHeight="1" x14ac:dyDescent="0.25">
      <c r="A592" s="1"/>
      <c r="B592" s="14"/>
      <c r="C592" s="6"/>
      <c r="D592" s="51"/>
      <c r="E592" s="6"/>
      <c r="F592" s="51"/>
      <c r="G592" s="6"/>
      <c r="H592" s="6"/>
      <c r="I592" s="6"/>
      <c r="J592" s="6"/>
      <c r="K592" s="6"/>
      <c r="L592" s="51"/>
      <c r="M592" s="6"/>
      <c r="N592" s="6"/>
      <c r="O592" s="6"/>
      <c r="P592" s="52"/>
    </row>
    <row r="593" spans="1:16" ht="15.75" customHeight="1" x14ac:dyDescent="0.25">
      <c r="A593" s="1"/>
      <c r="B593" s="14"/>
      <c r="C593" s="6"/>
      <c r="D593" s="51"/>
      <c r="E593" s="6"/>
      <c r="F593" s="51"/>
      <c r="G593" s="6"/>
      <c r="H593" s="6"/>
      <c r="I593" s="6"/>
      <c r="J593" s="6"/>
      <c r="K593" s="6"/>
      <c r="L593" s="51"/>
      <c r="M593" s="6"/>
      <c r="N593" s="6"/>
      <c r="O593" s="6"/>
      <c r="P593" s="52"/>
    </row>
    <row r="594" spans="1:16" ht="15.75" customHeight="1" x14ac:dyDescent="0.25">
      <c r="A594" s="1"/>
      <c r="B594" s="14"/>
      <c r="C594" s="6"/>
      <c r="D594" s="51"/>
      <c r="E594" s="6"/>
      <c r="F594" s="51"/>
      <c r="G594" s="6"/>
      <c r="H594" s="6"/>
      <c r="I594" s="6"/>
      <c r="J594" s="6"/>
      <c r="K594" s="6"/>
      <c r="L594" s="51"/>
      <c r="M594" s="6"/>
      <c r="N594" s="6"/>
      <c r="O594" s="6"/>
      <c r="P594" s="52"/>
    </row>
    <row r="595" spans="1:16" ht="15.75" customHeight="1" x14ac:dyDescent="0.25">
      <c r="A595" s="1"/>
      <c r="B595" s="14"/>
      <c r="C595" s="6"/>
      <c r="D595" s="51"/>
      <c r="E595" s="6"/>
      <c r="F595" s="51"/>
      <c r="G595" s="6"/>
      <c r="H595" s="6"/>
      <c r="I595" s="6"/>
      <c r="J595" s="6"/>
      <c r="K595" s="6"/>
      <c r="L595" s="51"/>
      <c r="M595" s="6"/>
      <c r="N595" s="6"/>
      <c r="O595" s="6"/>
      <c r="P595" s="52"/>
    </row>
    <row r="596" spans="1:16" ht="15.75" customHeight="1" x14ac:dyDescent="0.25">
      <c r="A596" s="1"/>
      <c r="B596" s="14"/>
      <c r="C596" s="6"/>
      <c r="D596" s="51"/>
      <c r="E596" s="6"/>
      <c r="F596" s="51"/>
      <c r="G596" s="6"/>
      <c r="H596" s="6"/>
      <c r="I596" s="6"/>
      <c r="J596" s="6"/>
      <c r="K596" s="6"/>
      <c r="L596" s="51"/>
      <c r="M596" s="6"/>
      <c r="N596" s="6"/>
      <c r="O596" s="6"/>
      <c r="P596" s="52"/>
    </row>
    <row r="597" spans="1:16" ht="15.75" customHeight="1" x14ac:dyDescent="0.25">
      <c r="A597" s="1"/>
      <c r="B597" s="14"/>
      <c r="C597" s="6"/>
      <c r="D597" s="51"/>
      <c r="E597" s="6"/>
      <c r="F597" s="51"/>
      <c r="G597" s="6"/>
      <c r="H597" s="6"/>
      <c r="I597" s="6"/>
      <c r="J597" s="6"/>
      <c r="K597" s="6"/>
      <c r="L597" s="51"/>
      <c r="M597" s="6"/>
      <c r="N597" s="6"/>
      <c r="O597" s="6"/>
      <c r="P597" s="52"/>
    </row>
    <row r="598" spans="1:16" ht="15.75" customHeight="1" x14ac:dyDescent="0.25">
      <c r="A598" s="1"/>
      <c r="B598" s="14"/>
      <c r="C598" s="6"/>
      <c r="D598" s="51"/>
      <c r="E598" s="6"/>
      <c r="F598" s="51"/>
      <c r="G598" s="6"/>
      <c r="H598" s="6"/>
      <c r="I598" s="6"/>
      <c r="J598" s="6"/>
      <c r="K598" s="6"/>
      <c r="L598" s="51"/>
      <c r="M598" s="6"/>
      <c r="N598" s="6"/>
      <c r="O598" s="6"/>
      <c r="P598" s="52"/>
    </row>
    <row r="599" spans="1:16" ht="15.75" customHeight="1" x14ac:dyDescent="0.25">
      <c r="A599" s="1"/>
      <c r="B599" s="14"/>
      <c r="C599" s="6"/>
      <c r="D599" s="51"/>
      <c r="E599" s="6"/>
      <c r="F599" s="51"/>
      <c r="G599" s="6"/>
      <c r="H599" s="6"/>
      <c r="I599" s="6"/>
      <c r="J599" s="6"/>
      <c r="K599" s="6"/>
      <c r="L599" s="51"/>
      <c r="M599" s="6"/>
      <c r="N599" s="6"/>
      <c r="O599" s="6"/>
      <c r="P599" s="52"/>
    </row>
    <row r="600" spans="1:16" ht="15.75" customHeight="1" x14ac:dyDescent="0.25">
      <c r="A600" s="1"/>
      <c r="B600" s="14"/>
      <c r="C600" s="6"/>
      <c r="D600" s="51"/>
      <c r="E600" s="6"/>
      <c r="F600" s="51"/>
      <c r="G600" s="6"/>
      <c r="H600" s="6"/>
      <c r="I600" s="6"/>
      <c r="J600" s="6"/>
      <c r="K600" s="6"/>
      <c r="L600" s="51"/>
      <c r="M600" s="6"/>
      <c r="N600" s="6"/>
      <c r="O600" s="6"/>
      <c r="P600" s="52"/>
    </row>
    <row r="601" spans="1:16" ht="15.75" customHeight="1" x14ac:dyDescent="0.25">
      <c r="A601" s="1"/>
      <c r="B601" s="14"/>
      <c r="C601" s="6"/>
      <c r="D601" s="51"/>
      <c r="E601" s="6"/>
      <c r="F601" s="51"/>
      <c r="G601" s="6"/>
      <c r="H601" s="6"/>
      <c r="I601" s="6"/>
      <c r="J601" s="6"/>
      <c r="K601" s="6"/>
      <c r="L601" s="51"/>
      <c r="M601" s="6"/>
      <c r="N601" s="6"/>
      <c r="O601" s="6"/>
      <c r="P601" s="52"/>
    </row>
    <row r="602" spans="1:16" ht="15.75" customHeight="1" x14ac:dyDescent="0.25">
      <c r="A602" s="1"/>
      <c r="B602" s="14"/>
      <c r="C602" s="6"/>
      <c r="D602" s="51"/>
      <c r="E602" s="6"/>
      <c r="F602" s="51"/>
      <c r="G602" s="6"/>
      <c r="H602" s="6"/>
      <c r="I602" s="6"/>
      <c r="J602" s="6"/>
      <c r="K602" s="6"/>
      <c r="L602" s="51"/>
      <c r="M602" s="6"/>
      <c r="N602" s="6"/>
      <c r="O602" s="6"/>
      <c r="P602" s="52"/>
    </row>
    <row r="603" spans="1:16" ht="15.75" customHeight="1" x14ac:dyDescent="0.25">
      <c r="A603" s="1"/>
      <c r="B603" s="14"/>
      <c r="C603" s="6"/>
      <c r="D603" s="51"/>
      <c r="E603" s="6"/>
      <c r="F603" s="51"/>
      <c r="G603" s="6"/>
      <c r="H603" s="6"/>
      <c r="I603" s="6"/>
      <c r="J603" s="6"/>
      <c r="K603" s="6"/>
      <c r="L603" s="51"/>
      <c r="M603" s="6"/>
      <c r="N603" s="6"/>
      <c r="O603" s="6"/>
      <c r="P603" s="52"/>
    </row>
    <row r="604" spans="1:16" ht="15.75" customHeight="1" x14ac:dyDescent="0.25">
      <c r="A604" s="1"/>
      <c r="B604" s="14"/>
      <c r="C604" s="6"/>
      <c r="D604" s="51"/>
      <c r="E604" s="6"/>
      <c r="F604" s="51"/>
      <c r="G604" s="6"/>
      <c r="H604" s="6"/>
      <c r="I604" s="6"/>
      <c r="J604" s="6"/>
      <c r="K604" s="6"/>
      <c r="L604" s="51"/>
      <c r="M604" s="6"/>
      <c r="N604" s="6"/>
      <c r="O604" s="6"/>
      <c r="P604" s="52"/>
    </row>
    <row r="605" spans="1:16" ht="15.75" customHeight="1" x14ac:dyDescent="0.25">
      <c r="A605" s="1"/>
      <c r="B605" s="14"/>
      <c r="C605" s="6"/>
      <c r="D605" s="51"/>
      <c r="E605" s="6"/>
      <c r="F605" s="51"/>
      <c r="G605" s="6"/>
      <c r="H605" s="6"/>
      <c r="I605" s="6"/>
      <c r="J605" s="6"/>
      <c r="K605" s="6"/>
      <c r="L605" s="51"/>
      <c r="M605" s="6"/>
      <c r="N605" s="6"/>
      <c r="O605" s="6"/>
      <c r="P605" s="52"/>
    </row>
    <row r="606" spans="1:16" ht="15.75" customHeight="1" x14ac:dyDescent="0.25">
      <c r="A606" s="1"/>
      <c r="B606" s="14"/>
      <c r="C606" s="6"/>
      <c r="D606" s="51"/>
      <c r="E606" s="6"/>
      <c r="F606" s="51"/>
      <c r="G606" s="6"/>
      <c r="H606" s="6"/>
      <c r="I606" s="6"/>
      <c r="J606" s="6"/>
      <c r="K606" s="6"/>
      <c r="L606" s="51"/>
      <c r="M606" s="6"/>
      <c r="N606" s="6"/>
      <c r="O606" s="6"/>
      <c r="P606" s="52"/>
    </row>
    <row r="607" spans="1:16" ht="15.75" customHeight="1" x14ac:dyDescent="0.25">
      <c r="A607" s="1"/>
      <c r="B607" s="14"/>
      <c r="C607" s="6"/>
      <c r="D607" s="51"/>
      <c r="E607" s="6"/>
      <c r="F607" s="51"/>
      <c r="G607" s="6"/>
      <c r="H607" s="6"/>
      <c r="I607" s="6"/>
      <c r="J607" s="6"/>
      <c r="K607" s="6"/>
      <c r="L607" s="51"/>
      <c r="M607" s="6"/>
      <c r="N607" s="6"/>
      <c r="O607" s="6"/>
      <c r="P607" s="52"/>
    </row>
    <row r="608" spans="1:16" ht="15.75" customHeight="1" x14ac:dyDescent="0.25">
      <c r="A608" s="1"/>
      <c r="B608" s="14"/>
      <c r="C608" s="6"/>
      <c r="D608" s="51"/>
      <c r="E608" s="6"/>
      <c r="F608" s="51"/>
      <c r="G608" s="6"/>
      <c r="H608" s="6"/>
      <c r="I608" s="6"/>
      <c r="J608" s="6"/>
      <c r="K608" s="6"/>
      <c r="L608" s="51"/>
      <c r="M608" s="6"/>
      <c r="N608" s="6"/>
      <c r="O608" s="6"/>
      <c r="P608" s="52"/>
    </row>
    <row r="609" spans="1:16" ht="15.75" customHeight="1" x14ac:dyDescent="0.25">
      <c r="A609" s="1"/>
      <c r="B609" s="14"/>
      <c r="C609" s="6"/>
      <c r="D609" s="51"/>
      <c r="E609" s="6"/>
      <c r="F609" s="51"/>
      <c r="G609" s="6"/>
      <c r="H609" s="6"/>
      <c r="I609" s="6"/>
      <c r="J609" s="6"/>
      <c r="K609" s="6"/>
      <c r="L609" s="51"/>
      <c r="M609" s="6"/>
      <c r="N609" s="6"/>
      <c r="O609" s="6"/>
      <c r="P609" s="52"/>
    </row>
    <row r="610" spans="1:16" ht="15.75" customHeight="1" x14ac:dyDescent="0.25">
      <c r="A610" s="1"/>
      <c r="B610" s="14"/>
      <c r="C610" s="6"/>
      <c r="D610" s="51"/>
      <c r="E610" s="6"/>
      <c r="F610" s="51"/>
      <c r="G610" s="6"/>
      <c r="H610" s="6"/>
      <c r="I610" s="6"/>
      <c r="J610" s="6"/>
      <c r="K610" s="6"/>
      <c r="L610" s="51"/>
      <c r="M610" s="6"/>
      <c r="N610" s="6"/>
      <c r="O610" s="6"/>
      <c r="P610" s="52"/>
    </row>
    <row r="611" spans="1:16" ht="15.75" customHeight="1" x14ac:dyDescent="0.25">
      <c r="A611" s="1"/>
      <c r="B611" s="14"/>
      <c r="C611" s="6"/>
      <c r="D611" s="51"/>
      <c r="E611" s="6"/>
      <c r="F611" s="51"/>
      <c r="G611" s="6"/>
      <c r="H611" s="6"/>
      <c r="I611" s="6"/>
      <c r="J611" s="6"/>
      <c r="K611" s="6"/>
      <c r="L611" s="51"/>
      <c r="M611" s="6"/>
      <c r="N611" s="6"/>
      <c r="O611" s="6"/>
      <c r="P611" s="52"/>
    </row>
    <row r="612" spans="1:16" ht="15.75" customHeight="1" x14ac:dyDescent="0.25">
      <c r="A612" s="1"/>
      <c r="B612" s="14"/>
      <c r="C612" s="6"/>
      <c r="D612" s="51"/>
      <c r="E612" s="6"/>
      <c r="F612" s="51"/>
      <c r="G612" s="6"/>
      <c r="H612" s="6"/>
      <c r="I612" s="6"/>
      <c r="J612" s="6"/>
      <c r="K612" s="6"/>
      <c r="L612" s="51"/>
      <c r="M612" s="6"/>
      <c r="N612" s="6"/>
      <c r="O612" s="6"/>
      <c r="P612" s="52"/>
    </row>
    <row r="613" spans="1:16" ht="15.75" customHeight="1" x14ac:dyDescent="0.25">
      <c r="A613" s="1"/>
      <c r="B613" s="14"/>
      <c r="C613" s="6"/>
      <c r="D613" s="51"/>
      <c r="E613" s="6"/>
      <c r="F613" s="51"/>
      <c r="G613" s="6"/>
      <c r="H613" s="6"/>
      <c r="I613" s="6"/>
      <c r="J613" s="6"/>
      <c r="K613" s="6"/>
      <c r="L613" s="51"/>
      <c r="M613" s="6"/>
      <c r="N613" s="6"/>
      <c r="O613" s="6"/>
      <c r="P613" s="52"/>
    </row>
    <row r="614" spans="1:16" ht="15.75" customHeight="1" x14ac:dyDescent="0.25">
      <c r="A614" s="1"/>
      <c r="B614" s="14"/>
      <c r="C614" s="6"/>
      <c r="D614" s="51"/>
      <c r="E614" s="6"/>
      <c r="F614" s="51"/>
      <c r="G614" s="6"/>
      <c r="H614" s="6"/>
      <c r="I614" s="6"/>
      <c r="J614" s="6"/>
      <c r="K614" s="6"/>
      <c r="L614" s="51"/>
      <c r="M614" s="6"/>
      <c r="N614" s="6"/>
      <c r="O614" s="6"/>
      <c r="P614" s="52"/>
    </row>
    <row r="615" spans="1:16" ht="15.75" customHeight="1" x14ac:dyDescent="0.25">
      <c r="A615" s="1"/>
      <c r="B615" s="14"/>
      <c r="C615" s="6"/>
      <c r="D615" s="51"/>
      <c r="E615" s="6"/>
      <c r="F615" s="51"/>
      <c r="G615" s="6"/>
      <c r="H615" s="6"/>
      <c r="I615" s="6"/>
      <c r="J615" s="6"/>
      <c r="K615" s="6"/>
      <c r="L615" s="51"/>
      <c r="M615" s="6"/>
      <c r="N615" s="6"/>
      <c r="O615" s="6"/>
      <c r="P615" s="52"/>
    </row>
    <row r="616" spans="1:16" ht="15.75" customHeight="1" x14ac:dyDescent="0.25">
      <c r="A616" s="1"/>
      <c r="B616" s="14"/>
      <c r="C616" s="6"/>
      <c r="D616" s="51"/>
      <c r="E616" s="6"/>
      <c r="F616" s="51"/>
      <c r="G616" s="6"/>
      <c r="H616" s="6"/>
      <c r="I616" s="6"/>
      <c r="J616" s="6"/>
      <c r="K616" s="6"/>
      <c r="L616" s="51"/>
      <c r="M616" s="6"/>
      <c r="N616" s="6"/>
      <c r="O616" s="6"/>
      <c r="P616" s="52"/>
    </row>
    <row r="617" spans="1:16" ht="15.75" customHeight="1" x14ac:dyDescent="0.25">
      <c r="A617" s="1"/>
      <c r="B617" s="14"/>
      <c r="C617" s="6"/>
      <c r="D617" s="51"/>
      <c r="E617" s="6"/>
      <c r="F617" s="51"/>
      <c r="G617" s="6"/>
      <c r="H617" s="6"/>
      <c r="I617" s="6"/>
      <c r="J617" s="6"/>
      <c r="K617" s="6"/>
      <c r="L617" s="51"/>
      <c r="M617" s="6"/>
      <c r="N617" s="6"/>
      <c r="O617" s="6"/>
      <c r="P617" s="52"/>
    </row>
    <row r="618" spans="1:16" ht="15.75" customHeight="1" x14ac:dyDescent="0.25">
      <c r="A618" s="1"/>
      <c r="B618" s="14"/>
      <c r="C618" s="6"/>
      <c r="D618" s="51"/>
      <c r="E618" s="6"/>
      <c r="F618" s="51"/>
      <c r="G618" s="6"/>
      <c r="H618" s="6"/>
      <c r="I618" s="6"/>
      <c r="J618" s="6"/>
      <c r="K618" s="6"/>
      <c r="L618" s="51"/>
      <c r="M618" s="6"/>
      <c r="N618" s="6"/>
      <c r="O618" s="6"/>
      <c r="P618" s="52"/>
    </row>
    <row r="619" spans="1:16" ht="15.75" customHeight="1" x14ac:dyDescent="0.25">
      <c r="A619" s="1"/>
      <c r="B619" s="14"/>
      <c r="C619" s="6"/>
      <c r="D619" s="51"/>
      <c r="E619" s="6"/>
      <c r="F619" s="51"/>
      <c r="G619" s="6"/>
      <c r="H619" s="6"/>
      <c r="I619" s="6"/>
      <c r="J619" s="6"/>
      <c r="K619" s="6"/>
      <c r="L619" s="51"/>
      <c r="M619" s="6"/>
      <c r="N619" s="6"/>
      <c r="O619" s="6"/>
      <c r="P619" s="52"/>
    </row>
    <row r="620" spans="1:16" ht="15.75" customHeight="1" x14ac:dyDescent="0.25">
      <c r="A620" s="1"/>
      <c r="B620" s="14"/>
      <c r="C620" s="6"/>
      <c r="D620" s="51"/>
      <c r="E620" s="6"/>
      <c r="F620" s="51"/>
      <c r="G620" s="6"/>
      <c r="H620" s="6"/>
      <c r="I620" s="6"/>
      <c r="J620" s="6"/>
      <c r="K620" s="6"/>
      <c r="L620" s="51"/>
      <c r="M620" s="6"/>
      <c r="N620" s="6"/>
      <c r="O620" s="6"/>
      <c r="P620" s="52"/>
    </row>
    <row r="621" spans="1:16" ht="15.75" customHeight="1" x14ac:dyDescent="0.25">
      <c r="A621" s="1"/>
      <c r="B621" s="14"/>
      <c r="C621" s="6"/>
      <c r="D621" s="51"/>
      <c r="E621" s="6"/>
      <c r="F621" s="51"/>
      <c r="G621" s="6"/>
      <c r="H621" s="6"/>
      <c r="I621" s="6"/>
      <c r="J621" s="6"/>
      <c r="K621" s="6"/>
      <c r="L621" s="51"/>
      <c r="M621" s="6"/>
      <c r="N621" s="6"/>
      <c r="O621" s="6"/>
      <c r="P621" s="52"/>
    </row>
    <row r="622" spans="1:16" ht="15.75" customHeight="1" x14ac:dyDescent="0.25">
      <c r="A622" s="1"/>
      <c r="B622" s="14"/>
      <c r="C622" s="6"/>
      <c r="D622" s="51"/>
      <c r="E622" s="6"/>
      <c r="F622" s="51"/>
      <c r="G622" s="6"/>
      <c r="H622" s="6"/>
      <c r="I622" s="6"/>
      <c r="J622" s="6"/>
      <c r="K622" s="6"/>
      <c r="L622" s="51"/>
      <c r="M622" s="6"/>
      <c r="N622" s="6"/>
      <c r="O622" s="6"/>
      <c r="P622" s="52"/>
    </row>
    <row r="623" spans="1:16" ht="15.75" customHeight="1" x14ac:dyDescent="0.25">
      <c r="A623" s="1"/>
      <c r="B623" s="14"/>
      <c r="C623" s="6"/>
      <c r="D623" s="51"/>
      <c r="E623" s="6"/>
      <c r="F623" s="51"/>
      <c r="G623" s="6"/>
      <c r="H623" s="6"/>
      <c r="I623" s="6"/>
      <c r="J623" s="6"/>
      <c r="K623" s="6"/>
      <c r="L623" s="51"/>
      <c r="M623" s="6"/>
      <c r="N623" s="6"/>
      <c r="O623" s="6"/>
      <c r="P623" s="52"/>
    </row>
    <row r="624" spans="1:16" ht="15.75" customHeight="1" x14ac:dyDescent="0.25">
      <c r="A624" s="1"/>
      <c r="B624" s="14"/>
      <c r="C624" s="6"/>
      <c r="D624" s="51"/>
      <c r="E624" s="6"/>
      <c r="F624" s="51"/>
      <c r="G624" s="6"/>
      <c r="H624" s="6"/>
      <c r="I624" s="6"/>
      <c r="J624" s="6"/>
      <c r="K624" s="6"/>
      <c r="L624" s="51"/>
      <c r="M624" s="6"/>
      <c r="N624" s="6"/>
      <c r="O624" s="6"/>
      <c r="P624" s="52"/>
    </row>
    <row r="625" spans="1:16" ht="15.75" customHeight="1" x14ac:dyDescent="0.25">
      <c r="A625" s="1"/>
      <c r="B625" s="14"/>
      <c r="C625" s="6"/>
      <c r="D625" s="51"/>
      <c r="E625" s="6"/>
      <c r="F625" s="51"/>
      <c r="G625" s="6"/>
      <c r="H625" s="6"/>
      <c r="I625" s="6"/>
      <c r="J625" s="6"/>
      <c r="K625" s="6"/>
      <c r="L625" s="51"/>
      <c r="M625" s="6"/>
      <c r="N625" s="6"/>
      <c r="O625" s="6"/>
      <c r="P625" s="52"/>
    </row>
    <row r="626" spans="1:16" ht="15.75" customHeight="1" x14ac:dyDescent="0.25">
      <c r="A626" s="1"/>
      <c r="B626" s="14"/>
      <c r="C626" s="6"/>
      <c r="D626" s="51"/>
      <c r="E626" s="6"/>
      <c r="F626" s="51"/>
      <c r="G626" s="6"/>
      <c r="H626" s="6"/>
      <c r="I626" s="6"/>
      <c r="J626" s="6"/>
      <c r="K626" s="6"/>
      <c r="L626" s="51"/>
      <c r="M626" s="6"/>
      <c r="N626" s="6"/>
      <c r="O626" s="6"/>
      <c r="P626" s="52"/>
    </row>
    <row r="627" spans="1:16" ht="15.75" customHeight="1" x14ac:dyDescent="0.25">
      <c r="A627" s="1"/>
      <c r="B627" s="14"/>
      <c r="C627" s="6"/>
      <c r="D627" s="51"/>
      <c r="E627" s="6"/>
      <c r="F627" s="51"/>
      <c r="G627" s="6"/>
      <c r="H627" s="6"/>
      <c r="I627" s="6"/>
      <c r="J627" s="6"/>
      <c r="K627" s="6"/>
      <c r="L627" s="51"/>
      <c r="M627" s="6"/>
      <c r="N627" s="6"/>
      <c r="O627" s="6"/>
      <c r="P627" s="52"/>
    </row>
    <row r="628" spans="1:16" ht="15.75" customHeight="1" x14ac:dyDescent="0.25">
      <c r="A628" s="1"/>
      <c r="B628" s="14"/>
      <c r="C628" s="6"/>
      <c r="D628" s="51"/>
      <c r="E628" s="6"/>
      <c r="F628" s="51"/>
      <c r="G628" s="6"/>
      <c r="H628" s="6"/>
      <c r="I628" s="6"/>
      <c r="J628" s="6"/>
      <c r="K628" s="6"/>
      <c r="L628" s="51"/>
      <c r="M628" s="6"/>
      <c r="N628" s="6"/>
      <c r="O628" s="6"/>
      <c r="P628" s="52"/>
    </row>
    <row r="629" spans="1:16" ht="15.75" customHeight="1" x14ac:dyDescent="0.25">
      <c r="A629" s="1"/>
      <c r="B629" s="14"/>
      <c r="C629" s="6"/>
      <c r="D629" s="51"/>
      <c r="E629" s="6"/>
      <c r="F629" s="51"/>
      <c r="G629" s="6"/>
      <c r="H629" s="6"/>
      <c r="I629" s="6"/>
      <c r="J629" s="6"/>
      <c r="K629" s="6"/>
      <c r="L629" s="51"/>
      <c r="M629" s="6"/>
      <c r="N629" s="6"/>
      <c r="O629" s="6"/>
      <c r="P629" s="52"/>
    </row>
    <row r="630" spans="1:16" ht="15.75" customHeight="1" x14ac:dyDescent="0.25">
      <c r="A630" s="1"/>
      <c r="B630" s="14"/>
      <c r="C630" s="6"/>
      <c r="D630" s="51"/>
      <c r="E630" s="6"/>
      <c r="F630" s="51"/>
      <c r="G630" s="6"/>
      <c r="H630" s="6"/>
      <c r="I630" s="6"/>
      <c r="J630" s="6"/>
      <c r="K630" s="6"/>
      <c r="L630" s="51"/>
      <c r="M630" s="6"/>
      <c r="N630" s="6"/>
      <c r="O630" s="6"/>
      <c r="P630" s="52"/>
    </row>
    <row r="631" spans="1:16" ht="15.75" customHeight="1" x14ac:dyDescent="0.25">
      <c r="A631" s="1"/>
      <c r="B631" s="14"/>
      <c r="C631" s="6"/>
      <c r="D631" s="51"/>
      <c r="E631" s="6"/>
      <c r="F631" s="51"/>
      <c r="G631" s="6"/>
      <c r="H631" s="6"/>
      <c r="I631" s="6"/>
      <c r="J631" s="6"/>
      <c r="K631" s="6"/>
      <c r="L631" s="51"/>
      <c r="M631" s="6"/>
      <c r="N631" s="6"/>
      <c r="O631" s="6"/>
      <c r="P631" s="52"/>
    </row>
    <row r="632" spans="1:16" ht="15.75" customHeight="1" x14ac:dyDescent="0.25">
      <c r="A632" s="1"/>
      <c r="B632" s="14"/>
      <c r="C632" s="6"/>
      <c r="D632" s="51"/>
      <c r="E632" s="6"/>
      <c r="F632" s="51"/>
      <c r="G632" s="6"/>
      <c r="H632" s="6"/>
      <c r="I632" s="6"/>
      <c r="J632" s="6"/>
      <c r="K632" s="6"/>
      <c r="L632" s="51"/>
      <c r="M632" s="6"/>
      <c r="N632" s="6"/>
      <c r="O632" s="6"/>
      <c r="P632" s="52"/>
    </row>
    <row r="633" spans="1:16" ht="15.75" customHeight="1" x14ac:dyDescent="0.25">
      <c r="A633" s="1"/>
      <c r="B633" s="14"/>
      <c r="C633" s="6"/>
      <c r="D633" s="51"/>
      <c r="E633" s="6"/>
      <c r="F633" s="51"/>
      <c r="G633" s="6"/>
      <c r="H633" s="6"/>
      <c r="I633" s="6"/>
      <c r="J633" s="6"/>
      <c r="K633" s="6"/>
      <c r="L633" s="51"/>
      <c r="M633" s="6"/>
      <c r="N633" s="6"/>
      <c r="O633" s="6"/>
      <c r="P633" s="52"/>
    </row>
    <row r="634" spans="1:16" ht="15.75" customHeight="1" x14ac:dyDescent="0.25">
      <c r="A634" s="1"/>
      <c r="B634" s="14"/>
      <c r="C634" s="6"/>
      <c r="D634" s="51"/>
      <c r="E634" s="6"/>
      <c r="F634" s="51"/>
      <c r="G634" s="6"/>
      <c r="H634" s="6"/>
      <c r="I634" s="6"/>
      <c r="J634" s="6"/>
      <c r="K634" s="6"/>
      <c r="L634" s="51"/>
      <c r="M634" s="6"/>
      <c r="N634" s="6"/>
      <c r="O634" s="6"/>
      <c r="P634" s="52"/>
    </row>
    <row r="635" spans="1:16" ht="15.75" customHeight="1" x14ac:dyDescent="0.25">
      <c r="A635" s="1"/>
      <c r="B635" s="14"/>
      <c r="C635" s="6"/>
      <c r="D635" s="51"/>
      <c r="E635" s="6"/>
      <c r="F635" s="51"/>
      <c r="G635" s="6"/>
      <c r="H635" s="6"/>
      <c r="I635" s="6"/>
      <c r="J635" s="6"/>
      <c r="K635" s="6"/>
      <c r="L635" s="51"/>
      <c r="M635" s="6"/>
      <c r="N635" s="6"/>
      <c r="O635" s="6"/>
      <c r="P635" s="52"/>
    </row>
    <row r="636" spans="1:16" ht="15.75" customHeight="1" x14ac:dyDescent="0.25">
      <c r="A636" s="1"/>
      <c r="B636" s="14"/>
      <c r="C636" s="6"/>
      <c r="D636" s="51"/>
      <c r="E636" s="6"/>
      <c r="F636" s="51"/>
      <c r="G636" s="6"/>
      <c r="H636" s="6"/>
      <c r="I636" s="6"/>
      <c r="J636" s="6"/>
      <c r="K636" s="6"/>
      <c r="L636" s="51"/>
      <c r="M636" s="6"/>
      <c r="N636" s="6"/>
      <c r="O636" s="6"/>
      <c r="P636" s="52"/>
    </row>
    <row r="637" spans="1:16" ht="15.75" customHeight="1" x14ac:dyDescent="0.25">
      <c r="A637" s="1"/>
      <c r="B637" s="14"/>
      <c r="C637" s="6"/>
      <c r="D637" s="51"/>
      <c r="E637" s="6"/>
      <c r="F637" s="51"/>
      <c r="G637" s="6"/>
      <c r="H637" s="6"/>
      <c r="I637" s="6"/>
      <c r="J637" s="6"/>
      <c r="K637" s="6"/>
      <c r="L637" s="51"/>
      <c r="M637" s="6"/>
      <c r="N637" s="6"/>
      <c r="O637" s="6"/>
      <c r="P637" s="52"/>
    </row>
    <row r="638" spans="1:16" ht="15.75" customHeight="1" x14ac:dyDescent="0.25">
      <c r="A638" s="1"/>
      <c r="B638" s="14"/>
      <c r="C638" s="6"/>
      <c r="D638" s="51"/>
      <c r="E638" s="6"/>
      <c r="F638" s="51"/>
      <c r="G638" s="6"/>
      <c r="H638" s="6"/>
      <c r="I638" s="6"/>
      <c r="J638" s="6"/>
      <c r="K638" s="6"/>
      <c r="L638" s="51"/>
      <c r="M638" s="6"/>
      <c r="N638" s="6"/>
      <c r="O638" s="6"/>
      <c r="P638" s="52"/>
    </row>
    <row r="639" spans="1:16" ht="15.75" customHeight="1" x14ac:dyDescent="0.25">
      <c r="A639" s="1"/>
      <c r="B639" s="14"/>
      <c r="C639" s="6"/>
      <c r="D639" s="51"/>
      <c r="E639" s="6"/>
      <c r="F639" s="51"/>
      <c r="G639" s="6"/>
      <c r="H639" s="6"/>
      <c r="I639" s="6"/>
      <c r="J639" s="6"/>
      <c r="K639" s="6"/>
      <c r="L639" s="51"/>
      <c r="M639" s="6"/>
      <c r="N639" s="6"/>
      <c r="O639" s="6"/>
      <c r="P639" s="52"/>
    </row>
    <row r="640" spans="1:16" ht="15.75" customHeight="1" x14ac:dyDescent="0.25">
      <c r="A640" s="1"/>
      <c r="B640" s="14"/>
      <c r="C640" s="6"/>
      <c r="D640" s="51"/>
      <c r="E640" s="6"/>
      <c r="F640" s="51"/>
      <c r="G640" s="6"/>
      <c r="H640" s="6"/>
      <c r="I640" s="6"/>
      <c r="J640" s="6"/>
      <c r="K640" s="6"/>
      <c r="L640" s="51"/>
      <c r="M640" s="6"/>
      <c r="N640" s="6"/>
      <c r="O640" s="6"/>
      <c r="P640" s="52"/>
    </row>
    <row r="641" spans="1:16" ht="15.75" customHeight="1" x14ac:dyDescent="0.25">
      <c r="A641" s="1"/>
      <c r="B641" s="14"/>
      <c r="C641" s="6"/>
      <c r="D641" s="51"/>
      <c r="E641" s="6"/>
      <c r="F641" s="51"/>
      <c r="G641" s="6"/>
      <c r="H641" s="6"/>
      <c r="I641" s="6"/>
      <c r="J641" s="6"/>
      <c r="K641" s="6"/>
      <c r="L641" s="51"/>
      <c r="M641" s="6"/>
      <c r="N641" s="6"/>
      <c r="O641" s="6"/>
      <c r="P641" s="52"/>
    </row>
    <row r="642" spans="1:16" ht="15.75" customHeight="1" x14ac:dyDescent="0.25">
      <c r="A642" s="1"/>
      <c r="B642" s="14"/>
      <c r="C642" s="6"/>
      <c r="D642" s="51"/>
      <c r="E642" s="6"/>
      <c r="F642" s="51"/>
      <c r="G642" s="6"/>
      <c r="H642" s="6"/>
      <c r="I642" s="6"/>
      <c r="J642" s="6"/>
      <c r="K642" s="6"/>
      <c r="L642" s="51"/>
      <c r="M642" s="6"/>
      <c r="N642" s="6"/>
      <c r="O642" s="6"/>
      <c r="P642" s="52"/>
    </row>
    <row r="643" spans="1:16" ht="15.75" customHeight="1" x14ac:dyDescent="0.25">
      <c r="A643" s="1"/>
      <c r="B643" s="14"/>
      <c r="C643" s="6"/>
      <c r="D643" s="51"/>
      <c r="E643" s="6"/>
      <c r="F643" s="51"/>
      <c r="G643" s="6"/>
      <c r="H643" s="6"/>
      <c r="I643" s="6"/>
      <c r="J643" s="6"/>
      <c r="K643" s="6"/>
      <c r="L643" s="51"/>
      <c r="M643" s="6"/>
      <c r="N643" s="6"/>
      <c r="O643" s="6"/>
      <c r="P643" s="52"/>
    </row>
    <row r="644" spans="1:16" ht="15.75" customHeight="1" x14ac:dyDescent="0.25">
      <c r="A644" s="1"/>
      <c r="B644" s="14"/>
      <c r="C644" s="6"/>
      <c r="D644" s="51"/>
      <c r="E644" s="6"/>
      <c r="F644" s="51"/>
      <c r="G644" s="6"/>
      <c r="H644" s="6"/>
      <c r="I644" s="6"/>
      <c r="J644" s="6"/>
      <c r="K644" s="6"/>
      <c r="L644" s="51"/>
      <c r="M644" s="6"/>
      <c r="N644" s="6"/>
      <c r="O644" s="6"/>
      <c r="P644" s="52"/>
    </row>
    <row r="645" spans="1:16" ht="15.75" customHeight="1" x14ac:dyDescent="0.25">
      <c r="A645" s="1"/>
      <c r="B645" s="14"/>
      <c r="C645" s="6"/>
      <c r="D645" s="51"/>
      <c r="E645" s="6"/>
      <c r="F645" s="51"/>
      <c r="G645" s="6"/>
      <c r="H645" s="6"/>
      <c r="I645" s="6"/>
      <c r="J645" s="6"/>
      <c r="K645" s="6"/>
      <c r="L645" s="51"/>
      <c r="M645" s="6"/>
      <c r="N645" s="6"/>
      <c r="O645" s="6"/>
      <c r="P645" s="52"/>
    </row>
    <row r="646" spans="1:16" ht="15.75" customHeight="1" x14ac:dyDescent="0.25">
      <c r="A646" s="1"/>
      <c r="B646" s="14"/>
      <c r="C646" s="6"/>
      <c r="D646" s="51"/>
      <c r="E646" s="6"/>
      <c r="F646" s="51"/>
      <c r="G646" s="6"/>
      <c r="H646" s="6"/>
      <c r="I646" s="6"/>
      <c r="J646" s="6"/>
      <c r="K646" s="6"/>
      <c r="L646" s="51"/>
      <c r="M646" s="6"/>
      <c r="N646" s="6"/>
      <c r="O646" s="6"/>
      <c r="P646" s="52"/>
    </row>
    <row r="647" spans="1:16" ht="15.75" customHeight="1" x14ac:dyDescent="0.25">
      <c r="A647" s="1"/>
      <c r="B647" s="14"/>
      <c r="C647" s="6"/>
      <c r="D647" s="51"/>
      <c r="E647" s="6"/>
      <c r="F647" s="51"/>
      <c r="G647" s="6"/>
      <c r="H647" s="6"/>
      <c r="I647" s="6"/>
      <c r="J647" s="6"/>
      <c r="K647" s="6"/>
      <c r="L647" s="51"/>
      <c r="M647" s="6"/>
      <c r="N647" s="6"/>
      <c r="O647" s="6"/>
      <c r="P647" s="52"/>
    </row>
    <row r="648" spans="1:16" ht="15.75" customHeight="1" x14ac:dyDescent="0.25">
      <c r="A648" s="1"/>
      <c r="B648" s="14"/>
      <c r="C648" s="6"/>
      <c r="D648" s="51"/>
      <c r="E648" s="6"/>
      <c r="F648" s="51"/>
      <c r="G648" s="6"/>
      <c r="H648" s="6"/>
      <c r="I648" s="6"/>
      <c r="J648" s="6"/>
      <c r="K648" s="6"/>
      <c r="L648" s="51"/>
      <c r="M648" s="6"/>
      <c r="N648" s="6"/>
      <c r="O648" s="6"/>
      <c r="P648" s="52"/>
    </row>
    <row r="649" spans="1:16" ht="15.75" customHeight="1" x14ac:dyDescent="0.25">
      <c r="A649" s="1"/>
      <c r="B649" s="14"/>
      <c r="C649" s="6"/>
      <c r="D649" s="51"/>
      <c r="E649" s="6"/>
      <c r="F649" s="51"/>
      <c r="G649" s="6"/>
      <c r="H649" s="6"/>
      <c r="I649" s="6"/>
      <c r="J649" s="6"/>
      <c r="K649" s="6"/>
      <c r="L649" s="51"/>
      <c r="M649" s="6"/>
      <c r="N649" s="6"/>
      <c r="O649" s="6"/>
      <c r="P649" s="52"/>
    </row>
    <row r="650" spans="1:16" ht="15.75" customHeight="1" x14ac:dyDescent="0.25">
      <c r="A650" s="1"/>
      <c r="B650" s="14"/>
      <c r="C650" s="6"/>
      <c r="D650" s="51"/>
      <c r="E650" s="6"/>
      <c r="F650" s="51"/>
      <c r="G650" s="6"/>
      <c r="H650" s="6"/>
      <c r="I650" s="6"/>
      <c r="J650" s="6"/>
      <c r="K650" s="6"/>
      <c r="L650" s="51"/>
      <c r="M650" s="6"/>
      <c r="N650" s="6"/>
      <c r="O650" s="6"/>
      <c r="P650" s="52"/>
    </row>
    <row r="651" spans="1:16" ht="15.75" customHeight="1" x14ac:dyDescent="0.25">
      <c r="A651" s="1"/>
      <c r="B651" s="14"/>
      <c r="C651" s="6"/>
      <c r="D651" s="51"/>
      <c r="E651" s="6"/>
      <c r="F651" s="51"/>
      <c r="G651" s="6"/>
      <c r="H651" s="6"/>
      <c r="I651" s="6"/>
      <c r="J651" s="6"/>
      <c r="K651" s="6"/>
      <c r="L651" s="51"/>
      <c r="M651" s="6"/>
      <c r="N651" s="6"/>
      <c r="O651" s="6"/>
      <c r="P651" s="52"/>
    </row>
    <row r="652" spans="1:16" ht="15.75" customHeight="1" x14ac:dyDescent="0.25">
      <c r="A652" s="1"/>
      <c r="B652" s="14"/>
      <c r="C652" s="6"/>
      <c r="D652" s="51"/>
      <c r="E652" s="6"/>
      <c r="F652" s="51"/>
      <c r="G652" s="6"/>
      <c r="H652" s="6"/>
      <c r="I652" s="6"/>
      <c r="J652" s="6"/>
      <c r="K652" s="6"/>
      <c r="L652" s="51"/>
      <c r="M652" s="6"/>
      <c r="N652" s="6"/>
      <c r="O652" s="6"/>
      <c r="P652" s="52"/>
    </row>
    <row r="653" spans="1:16" ht="15.75" customHeight="1" x14ac:dyDescent="0.25">
      <c r="A653" s="1"/>
      <c r="B653" s="14"/>
      <c r="C653" s="6"/>
      <c r="D653" s="51"/>
      <c r="E653" s="6"/>
      <c r="F653" s="51"/>
      <c r="G653" s="6"/>
      <c r="H653" s="6"/>
      <c r="I653" s="6"/>
      <c r="J653" s="6"/>
      <c r="K653" s="6"/>
      <c r="L653" s="51"/>
      <c r="M653" s="6"/>
      <c r="N653" s="6"/>
      <c r="O653" s="6"/>
      <c r="P653" s="52"/>
    </row>
    <row r="654" spans="1:16" ht="15.75" customHeight="1" x14ac:dyDescent="0.25">
      <c r="A654" s="1"/>
      <c r="B654" s="14"/>
      <c r="C654" s="6"/>
      <c r="D654" s="51"/>
      <c r="E654" s="6"/>
      <c r="F654" s="51"/>
      <c r="G654" s="6"/>
      <c r="H654" s="6"/>
      <c r="I654" s="6"/>
      <c r="J654" s="6"/>
      <c r="K654" s="6"/>
      <c r="L654" s="51"/>
      <c r="M654" s="6"/>
      <c r="N654" s="6"/>
      <c r="O654" s="6"/>
      <c r="P654" s="52"/>
    </row>
    <row r="655" spans="1:16" ht="15.75" customHeight="1" x14ac:dyDescent="0.25">
      <c r="A655" s="1"/>
      <c r="B655" s="14"/>
      <c r="C655" s="6"/>
      <c r="D655" s="51"/>
      <c r="E655" s="6"/>
      <c r="F655" s="51"/>
      <c r="G655" s="6"/>
      <c r="H655" s="6"/>
      <c r="I655" s="6"/>
      <c r="J655" s="6"/>
      <c r="K655" s="6"/>
      <c r="L655" s="51"/>
      <c r="M655" s="6"/>
      <c r="N655" s="6"/>
      <c r="O655" s="6"/>
      <c r="P655" s="52"/>
    </row>
    <row r="656" spans="1:16" ht="15.75" customHeight="1" x14ac:dyDescent="0.25">
      <c r="A656" s="1"/>
      <c r="B656" s="14"/>
      <c r="C656" s="6"/>
      <c r="D656" s="51"/>
      <c r="E656" s="6"/>
      <c r="F656" s="51"/>
      <c r="G656" s="6"/>
      <c r="H656" s="6"/>
      <c r="I656" s="6"/>
      <c r="J656" s="6"/>
      <c r="K656" s="6"/>
      <c r="L656" s="51"/>
      <c r="M656" s="6"/>
      <c r="N656" s="6"/>
      <c r="O656" s="6"/>
      <c r="P656" s="52"/>
    </row>
    <row r="657" spans="1:16" ht="15.75" customHeight="1" x14ac:dyDescent="0.25">
      <c r="A657" s="1"/>
      <c r="B657" s="14"/>
      <c r="C657" s="6"/>
      <c r="D657" s="51"/>
      <c r="E657" s="6"/>
      <c r="F657" s="51"/>
      <c r="G657" s="6"/>
      <c r="H657" s="6"/>
      <c r="I657" s="6"/>
      <c r="J657" s="6"/>
      <c r="K657" s="6"/>
      <c r="L657" s="51"/>
      <c r="M657" s="6"/>
      <c r="N657" s="6"/>
      <c r="O657" s="6"/>
      <c r="P657" s="52"/>
    </row>
    <row r="658" spans="1:16" ht="15.75" customHeight="1" x14ac:dyDescent="0.25">
      <c r="A658" s="1"/>
      <c r="B658" s="14"/>
      <c r="C658" s="6"/>
      <c r="D658" s="51"/>
      <c r="E658" s="6"/>
      <c r="F658" s="51"/>
      <c r="G658" s="6"/>
      <c r="H658" s="6"/>
      <c r="I658" s="6"/>
      <c r="J658" s="6"/>
      <c r="K658" s="6"/>
      <c r="L658" s="51"/>
      <c r="M658" s="6"/>
      <c r="N658" s="6"/>
      <c r="O658" s="6"/>
      <c r="P658" s="52"/>
    </row>
    <row r="659" spans="1:16" ht="15.75" customHeight="1" x14ac:dyDescent="0.25">
      <c r="A659" s="1"/>
      <c r="B659" s="14"/>
      <c r="C659" s="6"/>
      <c r="D659" s="51"/>
      <c r="E659" s="6"/>
      <c r="F659" s="51"/>
      <c r="G659" s="6"/>
      <c r="H659" s="6"/>
      <c r="I659" s="6"/>
      <c r="J659" s="6"/>
      <c r="K659" s="6"/>
      <c r="L659" s="51"/>
      <c r="M659" s="6"/>
      <c r="N659" s="6"/>
      <c r="O659" s="6"/>
      <c r="P659" s="52"/>
    </row>
    <row r="660" spans="1:16" ht="15.75" customHeight="1" x14ac:dyDescent="0.25">
      <c r="A660" s="1"/>
      <c r="B660" s="14"/>
      <c r="C660" s="6"/>
      <c r="D660" s="51"/>
      <c r="E660" s="6"/>
      <c r="F660" s="51"/>
      <c r="G660" s="6"/>
      <c r="H660" s="6"/>
      <c r="I660" s="6"/>
      <c r="J660" s="6"/>
      <c r="K660" s="6"/>
      <c r="L660" s="51"/>
      <c r="M660" s="6"/>
      <c r="N660" s="6"/>
      <c r="O660" s="6"/>
      <c r="P660" s="52"/>
    </row>
    <row r="661" spans="1:16" ht="15.75" customHeight="1" x14ac:dyDescent="0.25">
      <c r="A661" s="1"/>
      <c r="B661" s="14"/>
      <c r="C661" s="6"/>
      <c r="D661" s="51"/>
      <c r="E661" s="6"/>
      <c r="F661" s="51"/>
      <c r="G661" s="6"/>
      <c r="H661" s="6"/>
      <c r="I661" s="6"/>
      <c r="J661" s="6"/>
      <c r="K661" s="6"/>
      <c r="L661" s="51"/>
      <c r="M661" s="6"/>
      <c r="N661" s="6"/>
      <c r="O661" s="6"/>
      <c r="P661" s="52"/>
    </row>
    <row r="662" spans="1:16" ht="15.75" customHeight="1" x14ac:dyDescent="0.25">
      <c r="A662" s="1"/>
      <c r="B662" s="14"/>
      <c r="C662" s="6"/>
      <c r="D662" s="51"/>
      <c r="E662" s="6"/>
      <c r="F662" s="51"/>
      <c r="G662" s="6"/>
      <c r="H662" s="6"/>
      <c r="I662" s="6"/>
      <c r="J662" s="6"/>
      <c r="K662" s="6"/>
      <c r="L662" s="51"/>
      <c r="M662" s="6"/>
      <c r="N662" s="6"/>
      <c r="O662" s="6"/>
      <c r="P662" s="52"/>
    </row>
    <row r="663" spans="1:16" ht="15.75" customHeight="1" x14ac:dyDescent="0.25">
      <c r="A663" s="1"/>
      <c r="B663" s="14"/>
      <c r="C663" s="6"/>
      <c r="D663" s="51"/>
      <c r="E663" s="6"/>
      <c r="F663" s="51"/>
      <c r="G663" s="6"/>
      <c r="H663" s="6"/>
      <c r="I663" s="6"/>
      <c r="J663" s="6"/>
      <c r="K663" s="6"/>
      <c r="L663" s="51"/>
      <c r="M663" s="6"/>
      <c r="N663" s="6"/>
      <c r="O663" s="6"/>
      <c r="P663" s="52"/>
    </row>
    <row r="664" spans="1:16" ht="15.75" customHeight="1" x14ac:dyDescent="0.25">
      <c r="A664" s="1"/>
      <c r="B664" s="14"/>
      <c r="C664" s="6"/>
      <c r="D664" s="51"/>
      <c r="E664" s="6"/>
      <c r="F664" s="51"/>
      <c r="G664" s="6"/>
      <c r="H664" s="6"/>
      <c r="I664" s="6"/>
      <c r="J664" s="6"/>
      <c r="K664" s="6"/>
      <c r="L664" s="51"/>
      <c r="M664" s="6"/>
      <c r="N664" s="6"/>
      <c r="O664" s="6"/>
      <c r="P664" s="52"/>
    </row>
    <row r="665" spans="1:16" ht="15.75" customHeight="1" x14ac:dyDescent="0.25">
      <c r="A665" s="1"/>
      <c r="B665" s="14"/>
      <c r="C665" s="6"/>
      <c r="D665" s="51"/>
      <c r="E665" s="6"/>
      <c r="F665" s="51"/>
      <c r="G665" s="6"/>
      <c r="H665" s="6"/>
      <c r="I665" s="6"/>
      <c r="J665" s="6"/>
      <c r="K665" s="6"/>
      <c r="L665" s="51"/>
      <c r="M665" s="6"/>
      <c r="N665" s="6"/>
      <c r="O665" s="6"/>
      <c r="P665" s="52"/>
    </row>
    <row r="666" spans="1:16" ht="15.75" customHeight="1" x14ac:dyDescent="0.25">
      <c r="A666" s="1"/>
      <c r="B666" s="14"/>
      <c r="C666" s="6"/>
      <c r="D666" s="51"/>
      <c r="E666" s="6"/>
      <c r="F666" s="51"/>
      <c r="G666" s="6"/>
      <c r="H666" s="6"/>
      <c r="I666" s="6"/>
      <c r="J666" s="6"/>
      <c r="K666" s="6"/>
      <c r="L666" s="51"/>
      <c r="M666" s="6"/>
      <c r="N666" s="6"/>
      <c r="O666" s="6"/>
      <c r="P666" s="52"/>
    </row>
    <row r="667" spans="1:16" ht="15.75" customHeight="1" x14ac:dyDescent="0.25">
      <c r="A667" s="1"/>
      <c r="B667" s="14"/>
      <c r="C667" s="6"/>
      <c r="D667" s="51"/>
      <c r="E667" s="6"/>
      <c r="F667" s="51"/>
      <c r="G667" s="6"/>
      <c r="H667" s="6"/>
      <c r="I667" s="6"/>
      <c r="J667" s="6"/>
      <c r="K667" s="6"/>
      <c r="L667" s="51"/>
      <c r="M667" s="6"/>
      <c r="N667" s="6"/>
      <c r="O667" s="6"/>
      <c r="P667" s="52"/>
    </row>
    <row r="668" spans="1:16" ht="15.75" customHeight="1" x14ac:dyDescent="0.25">
      <c r="A668" s="1"/>
      <c r="B668" s="14"/>
      <c r="C668" s="6"/>
      <c r="D668" s="51"/>
      <c r="E668" s="6"/>
      <c r="F668" s="51"/>
      <c r="G668" s="6"/>
      <c r="H668" s="6"/>
      <c r="I668" s="6"/>
      <c r="J668" s="6"/>
      <c r="K668" s="6"/>
      <c r="L668" s="51"/>
      <c r="M668" s="6"/>
      <c r="N668" s="6"/>
      <c r="O668" s="6"/>
      <c r="P668" s="52"/>
    </row>
    <row r="669" spans="1:16" ht="15.75" customHeight="1" x14ac:dyDescent="0.25">
      <c r="A669" s="1"/>
      <c r="B669" s="14"/>
      <c r="C669" s="6"/>
      <c r="D669" s="51"/>
      <c r="E669" s="6"/>
      <c r="F669" s="51"/>
      <c r="G669" s="6"/>
      <c r="H669" s="6"/>
      <c r="I669" s="6"/>
      <c r="J669" s="6"/>
      <c r="K669" s="6"/>
      <c r="L669" s="51"/>
      <c r="M669" s="6"/>
      <c r="N669" s="6"/>
      <c r="O669" s="6"/>
      <c r="P669" s="52"/>
    </row>
    <row r="670" spans="1:16" ht="15.75" customHeight="1" x14ac:dyDescent="0.25">
      <c r="A670" s="1"/>
      <c r="B670" s="14"/>
      <c r="C670" s="6"/>
      <c r="D670" s="51"/>
      <c r="E670" s="6"/>
      <c r="F670" s="51"/>
      <c r="G670" s="6"/>
      <c r="H670" s="6"/>
      <c r="I670" s="6"/>
      <c r="J670" s="6"/>
      <c r="K670" s="6"/>
      <c r="L670" s="51"/>
      <c r="M670" s="6"/>
      <c r="N670" s="6"/>
      <c r="O670" s="6"/>
      <c r="P670" s="52"/>
    </row>
    <row r="671" spans="1:16" ht="15.75" customHeight="1" x14ac:dyDescent="0.25">
      <c r="A671" s="1"/>
      <c r="B671" s="14"/>
      <c r="C671" s="6"/>
      <c r="D671" s="51"/>
      <c r="E671" s="6"/>
      <c r="F671" s="51"/>
      <c r="G671" s="6"/>
      <c r="H671" s="6"/>
      <c r="I671" s="6"/>
      <c r="J671" s="6"/>
      <c r="K671" s="6"/>
      <c r="L671" s="51"/>
      <c r="M671" s="6"/>
      <c r="N671" s="6"/>
      <c r="O671" s="6"/>
      <c r="P671" s="52"/>
    </row>
    <row r="672" spans="1:16" ht="15.75" customHeight="1" x14ac:dyDescent="0.25">
      <c r="A672" s="1"/>
      <c r="B672" s="14"/>
      <c r="C672" s="6"/>
      <c r="D672" s="51"/>
      <c r="E672" s="6"/>
      <c r="F672" s="51"/>
      <c r="G672" s="6"/>
      <c r="H672" s="6"/>
      <c r="I672" s="6"/>
      <c r="J672" s="6"/>
      <c r="K672" s="6"/>
      <c r="L672" s="51"/>
      <c r="M672" s="6"/>
      <c r="N672" s="6"/>
      <c r="O672" s="6"/>
      <c r="P672" s="52"/>
    </row>
    <row r="673" spans="1:16" ht="15.75" customHeight="1" x14ac:dyDescent="0.25">
      <c r="A673" s="1"/>
      <c r="B673" s="14"/>
      <c r="C673" s="6"/>
      <c r="D673" s="51"/>
      <c r="E673" s="6"/>
      <c r="F673" s="51"/>
      <c r="G673" s="6"/>
      <c r="H673" s="6"/>
      <c r="I673" s="6"/>
      <c r="J673" s="6"/>
      <c r="K673" s="6"/>
      <c r="L673" s="51"/>
      <c r="M673" s="6"/>
      <c r="N673" s="6"/>
      <c r="O673" s="6"/>
      <c r="P673" s="52"/>
    </row>
    <row r="674" spans="1:16" ht="15.75" customHeight="1" x14ac:dyDescent="0.25">
      <c r="A674" s="1"/>
      <c r="B674" s="14"/>
      <c r="C674" s="6"/>
      <c r="D674" s="51"/>
      <c r="E674" s="6"/>
      <c r="F674" s="51"/>
      <c r="G674" s="6"/>
      <c r="H674" s="6"/>
      <c r="I674" s="6"/>
      <c r="J674" s="6"/>
      <c r="K674" s="6"/>
      <c r="L674" s="51"/>
      <c r="M674" s="6"/>
      <c r="N674" s="6"/>
      <c r="O674" s="6"/>
      <c r="P674" s="52"/>
    </row>
    <row r="675" spans="1:16" ht="15.75" customHeight="1" x14ac:dyDescent="0.25">
      <c r="A675" s="1"/>
      <c r="B675" s="14"/>
      <c r="C675" s="6"/>
      <c r="D675" s="51"/>
      <c r="E675" s="6"/>
      <c r="F675" s="51"/>
      <c r="G675" s="6"/>
      <c r="H675" s="6"/>
      <c r="I675" s="6"/>
      <c r="J675" s="6"/>
      <c r="K675" s="6"/>
      <c r="L675" s="51"/>
      <c r="M675" s="6"/>
      <c r="N675" s="6"/>
      <c r="O675" s="6"/>
      <c r="P675" s="52"/>
    </row>
    <row r="676" spans="1:16" ht="15.75" customHeight="1" x14ac:dyDescent="0.25">
      <c r="A676" s="1"/>
      <c r="B676" s="14"/>
      <c r="C676" s="6"/>
      <c r="D676" s="51"/>
      <c r="E676" s="6"/>
      <c r="F676" s="51"/>
      <c r="G676" s="6"/>
      <c r="H676" s="6"/>
      <c r="I676" s="6"/>
      <c r="J676" s="6"/>
      <c r="K676" s="6"/>
      <c r="L676" s="51"/>
      <c r="M676" s="6"/>
      <c r="N676" s="6"/>
      <c r="O676" s="6"/>
      <c r="P676" s="52"/>
    </row>
    <row r="677" spans="1:16" ht="15.75" customHeight="1" x14ac:dyDescent="0.25">
      <c r="A677" s="1"/>
      <c r="B677" s="14"/>
      <c r="C677" s="6"/>
      <c r="D677" s="51"/>
      <c r="E677" s="6"/>
      <c r="F677" s="51"/>
      <c r="G677" s="6"/>
      <c r="H677" s="6"/>
      <c r="I677" s="6"/>
      <c r="J677" s="6"/>
      <c r="K677" s="6"/>
      <c r="L677" s="51"/>
      <c r="M677" s="6"/>
      <c r="N677" s="6"/>
      <c r="O677" s="6"/>
      <c r="P677" s="52"/>
    </row>
    <row r="678" spans="1:16" ht="15.75" customHeight="1" x14ac:dyDescent="0.25">
      <c r="A678" s="1"/>
      <c r="B678" s="14"/>
      <c r="C678" s="6"/>
      <c r="D678" s="51"/>
      <c r="E678" s="6"/>
      <c r="F678" s="51"/>
      <c r="G678" s="6"/>
      <c r="H678" s="6"/>
      <c r="I678" s="6"/>
      <c r="J678" s="6"/>
      <c r="K678" s="6"/>
      <c r="L678" s="51"/>
      <c r="M678" s="6"/>
      <c r="N678" s="6"/>
      <c r="O678" s="6"/>
      <c r="P678" s="52"/>
    </row>
    <row r="679" spans="1:16" ht="15.75" customHeight="1" x14ac:dyDescent="0.25">
      <c r="A679" s="1"/>
      <c r="B679" s="14"/>
      <c r="C679" s="6"/>
      <c r="D679" s="51"/>
      <c r="E679" s="6"/>
      <c r="F679" s="51"/>
      <c r="G679" s="6"/>
      <c r="H679" s="6"/>
      <c r="I679" s="6"/>
      <c r="J679" s="6"/>
      <c r="K679" s="6"/>
      <c r="L679" s="51"/>
      <c r="M679" s="6"/>
      <c r="N679" s="6"/>
      <c r="O679" s="6"/>
      <c r="P679" s="52"/>
    </row>
    <row r="680" spans="1:16" ht="15.75" customHeight="1" x14ac:dyDescent="0.25">
      <c r="A680" s="1"/>
      <c r="B680" s="14"/>
      <c r="C680" s="6"/>
      <c r="D680" s="51"/>
      <c r="E680" s="6"/>
      <c r="F680" s="51"/>
      <c r="G680" s="6"/>
      <c r="H680" s="6"/>
      <c r="I680" s="6"/>
      <c r="J680" s="6"/>
      <c r="K680" s="6"/>
      <c r="L680" s="51"/>
      <c r="M680" s="6"/>
      <c r="N680" s="6"/>
      <c r="O680" s="6"/>
      <c r="P680" s="52"/>
    </row>
    <row r="681" spans="1:16" ht="15.75" customHeight="1" x14ac:dyDescent="0.25">
      <c r="A681" s="1"/>
      <c r="B681" s="14"/>
      <c r="C681" s="6"/>
      <c r="D681" s="51"/>
      <c r="E681" s="6"/>
      <c r="F681" s="51"/>
      <c r="G681" s="6"/>
      <c r="H681" s="6"/>
      <c r="I681" s="6"/>
      <c r="J681" s="6"/>
      <c r="K681" s="6"/>
      <c r="L681" s="51"/>
      <c r="M681" s="6"/>
      <c r="N681" s="6"/>
      <c r="O681" s="6"/>
      <c r="P681" s="52"/>
    </row>
    <row r="682" spans="1:16" ht="15.75" customHeight="1" x14ac:dyDescent="0.25">
      <c r="A682" s="1"/>
      <c r="B682" s="14"/>
      <c r="C682" s="6"/>
      <c r="D682" s="51"/>
      <c r="E682" s="6"/>
      <c r="F682" s="51"/>
      <c r="G682" s="6"/>
      <c r="H682" s="6"/>
      <c r="I682" s="6"/>
      <c r="J682" s="6"/>
      <c r="K682" s="6"/>
      <c r="L682" s="51"/>
      <c r="M682" s="6"/>
      <c r="N682" s="6"/>
      <c r="O682" s="6"/>
      <c r="P682" s="52"/>
    </row>
    <row r="683" spans="1:16" ht="15.75" customHeight="1" x14ac:dyDescent="0.25">
      <c r="A683" s="1"/>
      <c r="B683" s="14"/>
      <c r="C683" s="6"/>
      <c r="D683" s="51"/>
      <c r="E683" s="6"/>
      <c r="F683" s="51"/>
      <c r="G683" s="6"/>
      <c r="H683" s="6"/>
      <c r="I683" s="6"/>
      <c r="J683" s="6"/>
      <c r="K683" s="6"/>
      <c r="L683" s="51"/>
      <c r="M683" s="6"/>
      <c r="N683" s="6"/>
      <c r="O683" s="6"/>
      <c r="P683" s="52"/>
    </row>
    <row r="684" spans="1:16" ht="15.75" customHeight="1" x14ac:dyDescent="0.25">
      <c r="A684" s="1"/>
      <c r="B684" s="14"/>
      <c r="C684" s="6"/>
      <c r="D684" s="51"/>
      <c r="E684" s="6"/>
      <c r="F684" s="51"/>
      <c r="G684" s="6"/>
      <c r="H684" s="6"/>
      <c r="I684" s="6"/>
      <c r="J684" s="6"/>
      <c r="K684" s="6"/>
      <c r="L684" s="51"/>
      <c r="M684" s="6"/>
      <c r="N684" s="6"/>
      <c r="O684" s="6"/>
      <c r="P684" s="52"/>
    </row>
    <row r="685" spans="1:16" ht="15.75" customHeight="1" x14ac:dyDescent="0.25">
      <c r="A685" s="1"/>
      <c r="B685" s="14"/>
      <c r="C685" s="6"/>
      <c r="D685" s="51"/>
      <c r="E685" s="6"/>
      <c r="F685" s="51"/>
      <c r="G685" s="6"/>
      <c r="H685" s="6"/>
      <c r="I685" s="6"/>
      <c r="J685" s="6"/>
      <c r="K685" s="6"/>
      <c r="L685" s="51"/>
      <c r="M685" s="6"/>
      <c r="N685" s="6"/>
      <c r="O685" s="6"/>
      <c r="P685" s="52"/>
    </row>
    <row r="686" spans="1:16" ht="15.75" customHeight="1" x14ac:dyDescent="0.25">
      <c r="A686" s="1"/>
      <c r="B686" s="14"/>
      <c r="C686" s="6"/>
      <c r="D686" s="51"/>
      <c r="E686" s="6"/>
      <c r="F686" s="51"/>
      <c r="G686" s="6"/>
      <c r="H686" s="6"/>
      <c r="I686" s="6"/>
      <c r="J686" s="6"/>
      <c r="K686" s="6"/>
      <c r="L686" s="51"/>
      <c r="M686" s="6"/>
      <c r="N686" s="6"/>
      <c r="O686" s="6"/>
      <c r="P686" s="52"/>
    </row>
    <row r="687" spans="1:16" ht="15.75" customHeight="1" x14ac:dyDescent="0.25">
      <c r="A687" s="1"/>
      <c r="B687" s="14"/>
      <c r="C687" s="6"/>
      <c r="D687" s="51"/>
      <c r="E687" s="6"/>
      <c r="F687" s="51"/>
      <c r="G687" s="6"/>
      <c r="H687" s="6"/>
      <c r="I687" s="6"/>
      <c r="J687" s="6"/>
      <c r="K687" s="6"/>
      <c r="L687" s="51"/>
      <c r="M687" s="6"/>
      <c r="N687" s="6"/>
      <c r="O687" s="6"/>
      <c r="P687" s="52"/>
    </row>
    <row r="688" spans="1:16" ht="15.75" customHeight="1" x14ac:dyDescent="0.25">
      <c r="A688" s="1"/>
      <c r="B688" s="14"/>
      <c r="C688" s="6"/>
      <c r="D688" s="51"/>
      <c r="E688" s="6"/>
      <c r="F688" s="51"/>
      <c r="G688" s="6"/>
      <c r="H688" s="6"/>
      <c r="I688" s="6"/>
      <c r="J688" s="6"/>
      <c r="K688" s="6"/>
      <c r="L688" s="51"/>
      <c r="M688" s="6"/>
      <c r="N688" s="6"/>
      <c r="O688" s="6"/>
      <c r="P688" s="52"/>
    </row>
    <row r="689" spans="1:16" ht="15.75" customHeight="1" x14ac:dyDescent="0.25">
      <c r="A689" s="1"/>
      <c r="B689" s="14"/>
      <c r="C689" s="6"/>
      <c r="D689" s="51"/>
      <c r="E689" s="6"/>
      <c r="F689" s="51"/>
      <c r="G689" s="6"/>
      <c r="H689" s="6"/>
      <c r="I689" s="6"/>
      <c r="J689" s="6"/>
      <c r="K689" s="6"/>
      <c r="L689" s="51"/>
      <c r="M689" s="6"/>
      <c r="N689" s="6"/>
      <c r="O689" s="6"/>
      <c r="P689" s="52"/>
    </row>
    <row r="690" spans="1:16" ht="15.75" customHeight="1" x14ac:dyDescent="0.25">
      <c r="A690" s="1"/>
      <c r="B690" s="14"/>
      <c r="C690" s="6"/>
      <c r="D690" s="51"/>
      <c r="E690" s="6"/>
      <c r="F690" s="51"/>
      <c r="G690" s="6"/>
      <c r="H690" s="6"/>
      <c r="I690" s="6"/>
      <c r="J690" s="6"/>
      <c r="K690" s="6"/>
      <c r="L690" s="51"/>
      <c r="M690" s="6"/>
      <c r="N690" s="6"/>
      <c r="O690" s="6"/>
      <c r="P690" s="52"/>
    </row>
    <row r="691" spans="1:16" ht="15.75" customHeight="1" x14ac:dyDescent="0.25">
      <c r="A691" s="1"/>
      <c r="B691" s="14"/>
      <c r="C691" s="6"/>
      <c r="D691" s="51"/>
      <c r="E691" s="6"/>
      <c r="F691" s="51"/>
      <c r="G691" s="6"/>
      <c r="H691" s="6"/>
      <c r="I691" s="6"/>
      <c r="J691" s="6"/>
      <c r="K691" s="6"/>
      <c r="L691" s="51"/>
      <c r="M691" s="6"/>
      <c r="N691" s="6"/>
      <c r="O691" s="6"/>
      <c r="P691" s="52"/>
    </row>
    <row r="692" spans="1:16" ht="15.75" customHeight="1" x14ac:dyDescent="0.25">
      <c r="A692" s="1"/>
      <c r="B692" s="14"/>
      <c r="C692" s="6"/>
      <c r="D692" s="51"/>
      <c r="E692" s="6"/>
      <c r="F692" s="51"/>
      <c r="G692" s="6"/>
      <c r="H692" s="6"/>
      <c r="I692" s="6"/>
      <c r="J692" s="6"/>
      <c r="K692" s="6"/>
      <c r="L692" s="51"/>
      <c r="M692" s="6"/>
      <c r="N692" s="6"/>
      <c r="O692" s="6"/>
      <c r="P692" s="52"/>
    </row>
    <row r="693" spans="1:16" ht="15.75" customHeight="1" x14ac:dyDescent="0.25">
      <c r="A693" s="1"/>
      <c r="B693" s="14"/>
      <c r="C693" s="6"/>
      <c r="D693" s="51"/>
      <c r="E693" s="6"/>
      <c r="F693" s="51"/>
      <c r="G693" s="6"/>
      <c r="H693" s="6"/>
      <c r="I693" s="6"/>
      <c r="J693" s="6"/>
      <c r="K693" s="6"/>
      <c r="L693" s="51"/>
      <c r="M693" s="6"/>
      <c r="N693" s="6"/>
      <c r="O693" s="6"/>
      <c r="P693" s="52"/>
    </row>
    <row r="694" spans="1:16" ht="15.75" customHeight="1" x14ac:dyDescent="0.25">
      <c r="A694" s="1"/>
      <c r="B694" s="14"/>
      <c r="C694" s="6"/>
      <c r="D694" s="51"/>
      <c r="E694" s="6"/>
      <c r="F694" s="51"/>
      <c r="G694" s="6"/>
      <c r="H694" s="6"/>
      <c r="I694" s="6"/>
      <c r="J694" s="6"/>
      <c r="K694" s="6"/>
      <c r="L694" s="51"/>
      <c r="M694" s="6"/>
      <c r="N694" s="6"/>
      <c r="O694" s="6"/>
      <c r="P694" s="52"/>
    </row>
    <row r="695" spans="1:16" ht="15.75" customHeight="1" x14ac:dyDescent="0.25">
      <c r="A695" s="1"/>
      <c r="B695" s="14"/>
      <c r="C695" s="6"/>
      <c r="D695" s="51"/>
      <c r="E695" s="6"/>
      <c r="F695" s="51"/>
      <c r="G695" s="6"/>
      <c r="H695" s="6"/>
      <c r="I695" s="6"/>
      <c r="J695" s="6"/>
      <c r="K695" s="6"/>
      <c r="L695" s="51"/>
      <c r="M695" s="6"/>
      <c r="N695" s="6"/>
      <c r="O695" s="6"/>
      <c r="P695" s="52"/>
    </row>
    <row r="696" spans="1:16" ht="15.75" customHeight="1" x14ac:dyDescent="0.25">
      <c r="A696" s="1"/>
      <c r="B696" s="14"/>
      <c r="C696" s="6"/>
      <c r="D696" s="51"/>
      <c r="E696" s="6"/>
      <c r="F696" s="51"/>
      <c r="G696" s="6"/>
      <c r="H696" s="6"/>
      <c r="I696" s="6"/>
      <c r="J696" s="6"/>
      <c r="K696" s="6"/>
      <c r="L696" s="51"/>
      <c r="M696" s="6"/>
      <c r="N696" s="6"/>
      <c r="O696" s="6"/>
      <c r="P696" s="52"/>
    </row>
    <row r="697" spans="1:16" ht="15.75" customHeight="1" x14ac:dyDescent="0.25">
      <c r="A697" s="1"/>
      <c r="B697" s="14"/>
      <c r="C697" s="6"/>
      <c r="D697" s="51"/>
      <c r="E697" s="6"/>
      <c r="F697" s="51"/>
      <c r="G697" s="6"/>
      <c r="H697" s="6"/>
      <c r="I697" s="6"/>
      <c r="J697" s="6"/>
      <c r="K697" s="6"/>
      <c r="L697" s="51"/>
      <c r="M697" s="6"/>
      <c r="N697" s="6"/>
      <c r="O697" s="6"/>
      <c r="P697" s="52"/>
    </row>
    <row r="698" spans="1:16" ht="15.75" customHeight="1" x14ac:dyDescent="0.25">
      <c r="A698" s="1"/>
      <c r="B698" s="14"/>
      <c r="C698" s="6"/>
      <c r="D698" s="51"/>
      <c r="E698" s="6"/>
      <c r="F698" s="51"/>
      <c r="G698" s="6"/>
      <c r="H698" s="6"/>
      <c r="I698" s="6"/>
      <c r="J698" s="6"/>
      <c r="K698" s="6"/>
      <c r="L698" s="51"/>
      <c r="M698" s="6"/>
      <c r="N698" s="6"/>
      <c r="O698" s="6"/>
      <c r="P698" s="52"/>
    </row>
    <row r="699" spans="1:16" ht="15.75" customHeight="1" x14ac:dyDescent="0.25">
      <c r="A699" s="1"/>
      <c r="B699" s="14"/>
      <c r="C699" s="6"/>
      <c r="D699" s="51"/>
      <c r="E699" s="6"/>
      <c r="F699" s="51"/>
      <c r="G699" s="6"/>
      <c r="H699" s="6"/>
      <c r="I699" s="6"/>
      <c r="J699" s="6"/>
      <c r="K699" s="6"/>
      <c r="L699" s="51"/>
      <c r="M699" s="6"/>
      <c r="N699" s="6"/>
      <c r="O699" s="6"/>
      <c r="P699" s="52"/>
    </row>
    <row r="700" spans="1:16" ht="15.75" customHeight="1" x14ac:dyDescent="0.25">
      <c r="A700" s="1"/>
      <c r="B700" s="14"/>
      <c r="C700" s="6"/>
      <c r="D700" s="51"/>
      <c r="E700" s="6"/>
      <c r="F700" s="51"/>
      <c r="G700" s="6"/>
      <c r="H700" s="6"/>
      <c r="I700" s="6"/>
      <c r="J700" s="6"/>
      <c r="K700" s="6"/>
      <c r="L700" s="51"/>
      <c r="M700" s="6"/>
      <c r="N700" s="6"/>
      <c r="O700" s="6"/>
      <c r="P700" s="52"/>
    </row>
    <row r="701" spans="1:16" ht="15.75" customHeight="1" x14ac:dyDescent="0.25">
      <c r="A701" s="1"/>
      <c r="B701" s="14"/>
      <c r="C701" s="6"/>
      <c r="D701" s="51"/>
      <c r="E701" s="6"/>
      <c r="F701" s="51"/>
      <c r="G701" s="6"/>
      <c r="H701" s="6"/>
      <c r="I701" s="6"/>
      <c r="J701" s="6"/>
      <c r="K701" s="6"/>
      <c r="L701" s="51"/>
      <c r="M701" s="6"/>
      <c r="N701" s="6"/>
      <c r="O701" s="6"/>
      <c r="P701" s="52"/>
    </row>
    <row r="702" spans="1:16" ht="15.75" customHeight="1" x14ac:dyDescent="0.25">
      <c r="A702" s="1"/>
      <c r="B702" s="14"/>
      <c r="C702" s="6"/>
      <c r="D702" s="51"/>
      <c r="E702" s="6"/>
      <c r="F702" s="51"/>
      <c r="G702" s="6"/>
      <c r="H702" s="6"/>
      <c r="I702" s="6"/>
      <c r="J702" s="6"/>
      <c r="K702" s="6"/>
      <c r="L702" s="51"/>
      <c r="M702" s="6"/>
      <c r="N702" s="6"/>
      <c r="O702" s="6"/>
      <c r="P702" s="52"/>
    </row>
    <row r="703" spans="1:16" ht="15.75" customHeight="1" x14ac:dyDescent="0.25">
      <c r="A703" s="1"/>
      <c r="B703" s="14"/>
      <c r="C703" s="6"/>
      <c r="D703" s="51"/>
      <c r="E703" s="6"/>
      <c r="F703" s="51"/>
      <c r="G703" s="6"/>
      <c r="H703" s="6"/>
      <c r="I703" s="6"/>
      <c r="J703" s="6"/>
      <c r="K703" s="6"/>
      <c r="L703" s="51"/>
      <c r="M703" s="6"/>
      <c r="N703" s="6"/>
      <c r="O703" s="6"/>
      <c r="P703" s="52"/>
    </row>
    <row r="704" spans="1:16" ht="15.75" customHeight="1" x14ac:dyDescent="0.25">
      <c r="A704" s="1"/>
      <c r="B704" s="14"/>
      <c r="C704" s="6"/>
      <c r="D704" s="51"/>
      <c r="E704" s="6"/>
      <c r="F704" s="51"/>
      <c r="G704" s="6"/>
      <c r="H704" s="6"/>
      <c r="I704" s="6"/>
      <c r="J704" s="6"/>
      <c r="K704" s="6"/>
      <c r="L704" s="51"/>
      <c r="M704" s="6"/>
      <c r="N704" s="6"/>
      <c r="O704" s="6"/>
      <c r="P704" s="52"/>
    </row>
    <row r="705" spans="1:16" ht="15.75" customHeight="1" x14ac:dyDescent="0.25">
      <c r="A705" s="1"/>
      <c r="B705" s="14"/>
      <c r="C705" s="6"/>
      <c r="D705" s="51"/>
      <c r="E705" s="6"/>
      <c r="F705" s="51"/>
      <c r="G705" s="6"/>
      <c r="H705" s="6"/>
      <c r="I705" s="6"/>
      <c r="J705" s="6"/>
      <c r="K705" s="6"/>
      <c r="L705" s="51"/>
      <c r="M705" s="6"/>
      <c r="N705" s="6"/>
      <c r="O705" s="6"/>
      <c r="P705" s="52"/>
    </row>
    <row r="706" spans="1:16" ht="15.75" customHeight="1" x14ac:dyDescent="0.25">
      <c r="A706" s="1"/>
      <c r="B706" s="14"/>
      <c r="C706" s="6"/>
      <c r="D706" s="51"/>
      <c r="E706" s="6"/>
      <c r="F706" s="51"/>
      <c r="G706" s="6"/>
      <c r="H706" s="6"/>
      <c r="I706" s="6"/>
      <c r="J706" s="6"/>
      <c r="K706" s="6"/>
      <c r="L706" s="51"/>
      <c r="M706" s="6"/>
      <c r="N706" s="6"/>
      <c r="O706" s="6"/>
      <c r="P706" s="52"/>
    </row>
    <row r="707" spans="1:16" ht="15.75" customHeight="1" x14ac:dyDescent="0.25">
      <c r="A707" s="1"/>
      <c r="B707" s="14"/>
      <c r="C707" s="6"/>
      <c r="D707" s="51"/>
      <c r="E707" s="6"/>
      <c r="F707" s="51"/>
      <c r="G707" s="6"/>
      <c r="H707" s="6"/>
      <c r="I707" s="6"/>
      <c r="J707" s="6"/>
      <c r="K707" s="6"/>
      <c r="L707" s="51"/>
      <c r="M707" s="6"/>
      <c r="N707" s="6"/>
      <c r="O707" s="6"/>
      <c r="P707" s="52"/>
    </row>
    <row r="708" spans="1:16" ht="15.75" customHeight="1" x14ac:dyDescent="0.25">
      <c r="A708" s="1"/>
      <c r="B708" s="14"/>
      <c r="C708" s="6"/>
      <c r="D708" s="51"/>
      <c r="E708" s="6"/>
      <c r="F708" s="51"/>
      <c r="G708" s="6"/>
      <c r="H708" s="6"/>
      <c r="I708" s="6"/>
      <c r="J708" s="6"/>
      <c r="K708" s="6"/>
      <c r="L708" s="51"/>
      <c r="M708" s="6"/>
      <c r="N708" s="6"/>
      <c r="O708" s="6"/>
      <c r="P708" s="52"/>
    </row>
    <row r="709" spans="1:16" ht="15.75" customHeight="1" x14ac:dyDescent="0.25">
      <c r="A709" s="1"/>
      <c r="B709" s="14"/>
      <c r="C709" s="6"/>
      <c r="D709" s="51"/>
      <c r="E709" s="6"/>
      <c r="F709" s="51"/>
      <c r="G709" s="6"/>
      <c r="H709" s="6"/>
      <c r="I709" s="6"/>
      <c r="J709" s="6"/>
      <c r="K709" s="6"/>
      <c r="L709" s="51"/>
      <c r="M709" s="6"/>
      <c r="N709" s="6"/>
      <c r="O709" s="6"/>
      <c r="P709" s="52"/>
    </row>
    <row r="710" spans="1:16" ht="15.75" customHeight="1" x14ac:dyDescent="0.25">
      <c r="A710" s="1"/>
      <c r="B710" s="14"/>
      <c r="C710" s="6"/>
      <c r="D710" s="51"/>
      <c r="E710" s="6"/>
      <c r="F710" s="51"/>
      <c r="G710" s="6"/>
      <c r="H710" s="6"/>
      <c r="I710" s="6"/>
      <c r="J710" s="6"/>
      <c r="K710" s="6"/>
      <c r="L710" s="51"/>
      <c r="M710" s="6"/>
      <c r="N710" s="6"/>
      <c r="O710" s="6"/>
      <c r="P710" s="52"/>
    </row>
    <row r="711" spans="1:16" ht="15.75" customHeight="1" x14ac:dyDescent="0.25">
      <c r="A711" s="1"/>
      <c r="B711" s="14"/>
      <c r="C711" s="6"/>
      <c r="D711" s="51"/>
      <c r="E711" s="6"/>
      <c r="F711" s="51"/>
      <c r="G711" s="6"/>
      <c r="H711" s="6"/>
      <c r="I711" s="6"/>
      <c r="J711" s="6"/>
      <c r="K711" s="6"/>
      <c r="L711" s="51"/>
      <c r="M711" s="6"/>
      <c r="N711" s="6"/>
      <c r="O711" s="6"/>
      <c r="P711" s="52"/>
    </row>
    <row r="712" spans="1:16" ht="15.75" customHeight="1" x14ac:dyDescent="0.25">
      <c r="A712" s="1"/>
      <c r="B712" s="14"/>
      <c r="C712" s="6"/>
      <c r="D712" s="51"/>
      <c r="E712" s="6"/>
      <c r="F712" s="51"/>
      <c r="G712" s="6"/>
      <c r="H712" s="6"/>
      <c r="I712" s="6"/>
      <c r="J712" s="6"/>
      <c r="K712" s="6"/>
      <c r="L712" s="51"/>
      <c r="M712" s="6"/>
      <c r="N712" s="6"/>
      <c r="O712" s="6"/>
      <c r="P712" s="52"/>
    </row>
    <row r="713" spans="1:16" ht="15.75" customHeight="1" x14ac:dyDescent="0.25">
      <c r="A713" s="1"/>
      <c r="B713" s="14"/>
      <c r="C713" s="6"/>
      <c r="D713" s="51"/>
      <c r="E713" s="6"/>
      <c r="F713" s="51"/>
      <c r="G713" s="6"/>
      <c r="H713" s="6"/>
      <c r="I713" s="6"/>
      <c r="J713" s="6"/>
      <c r="K713" s="6"/>
      <c r="L713" s="51"/>
      <c r="M713" s="6"/>
      <c r="N713" s="6"/>
      <c r="O713" s="6"/>
      <c r="P713" s="52"/>
    </row>
    <row r="714" spans="1:16" ht="15.75" customHeight="1" x14ac:dyDescent="0.25">
      <c r="A714" s="1"/>
      <c r="B714" s="14"/>
      <c r="C714" s="6"/>
      <c r="D714" s="51"/>
      <c r="E714" s="6"/>
      <c r="F714" s="51"/>
      <c r="G714" s="6"/>
      <c r="H714" s="6"/>
      <c r="I714" s="6"/>
      <c r="J714" s="6"/>
      <c r="K714" s="6"/>
      <c r="L714" s="51"/>
      <c r="M714" s="6"/>
      <c r="N714" s="6"/>
      <c r="O714" s="6"/>
      <c r="P714" s="52"/>
    </row>
    <row r="715" spans="1:16" ht="15.75" customHeight="1" x14ac:dyDescent="0.25">
      <c r="A715" s="1"/>
      <c r="B715" s="14"/>
      <c r="C715" s="6"/>
      <c r="D715" s="51"/>
      <c r="E715" s="6"/>
      <c r="F715" s="51"/>
      <c r="G715" s="6"/>
      <c r="H715" s="6"/>
      <c r="I715" s="6"/>
      <c r="J715" s="6"/>
      <c r="K715" s="6"/>
      <c r="L715" s="51"/>
      <c r="M715" s="6"/>
      <c r="N715" s="6"/>
      <c r="O715" s="6"/>
      <c r="P715" s="52"/>
    </row>
    <row r="716" spans="1:16" ht="15.75" customHeight="1" x14ac:dyDescent="0.25">
      <c r="A716" s="1"/>
      <c r="B716" s="14"/>
      <c r="C716" s="6"/>
      <c r="D716" s="51"/>
      <c r="E716" s="6"/>
      <c r="F716" s="51"/>
      <c r="G716" s="6"/>
      <c r="H716" s="6"/>
      <c r="I716" s="6"/>
      <c r="J716" s="6"/>
      <c r="K716" s="6"/>
      <c r="L716" s="51"/>
      <c r="M716" s="6"/>
      <c r="N716" s="6"/>
      <c r="O716" s="6"/>
      <c r="P716" s="52"/>
    </row>
    <row r="717" spans="1:16" ht="15.75" customHeight="1" x14ac:dyDescent="0.25">
      <c r="A717" s="1"/>
      <c r="B717" s="14"/>
      <c r="C717" s="6"/>
      <c r="D717" s="51"/>
      <c r="E717" s="6"/>
      <c r="F717" s="51"/>
      <c r="G717" s="6"/>
      <c r="H717" s="6"/>
      <c r="I717" s="6"/>
      <c r="J717" s="6"/>
      <c r="K717" s="6"/>
      <c r="L717" s="51"/>
      <c r="M717" s="6"/>
      <c r="N717" s="6"/>
      <c r="O717" s="6"/>
      <c r="P717" s="52"/>
    </row>
    <row r="718" spans="1:16" ht="15.75" customHeight="1" x14ac:dyDescent="0.25">
      <c r="A718" s="1"/>
      <c r="B718" s="14"/>
      <c r="C718" s="6"/>
      <c r="D718" s="51"/>
      <c r="E718" s="6"/>
      <c r="F718" s="51"/>
      <c r="G718" s="6"/>
      <c r="H718" s="6"/>
      <c r="I718" s="6"/>
      <c r="J718" s="6"/>
      <c r="K718" s="6"/>
      <c r="L718" s="51"/>
      <c r="M718" s="6"/>
      <c r="N718" s="6"/>
      <c r="O718" s="6"/>
      <c r="P718" s="52"/>
    </row>
    <row r="719" spans="1:16" ht="15.75" customHeight="1" x14ac:dyDescent="0.25">
      <c r="A719" s="1"/>
      <c r="B719" s="14"/>
      <c r="C719" s="6"/>
      <c r="D719" s="51"/>
      <c r="E719" s="6"/>
      <c r="F719" s="51"/>
      <c r="G719" s="6"/>
      <c r="H719" s="6"/>
      <c r="I719" s="6"/>
      <c r="J719" s="6"/>
      <c r="K719" s="6"/>
      <c r="L719" s="51"/>
      <c r="M719" s="6"/>
      <c r="N719" s="6"/>
      <c r="O719" s="6"/>
      <c r="P719" s="52"/>
    </row>
    <row r="720" spans="1:16" ht="15.75" customHeight="1" x14ac:dyDescent="0.25">
      <c r="A720" s="1"/>
      <c r="B720" s="14"/>
      <c r="C720" s="6"/>
      <c r="D720" s="51"/>
      <c r="E720" s="6"/>
      <c r="F720" s="51"/>
      <c r="G720" s="6"/>
      <c r="H720" s="6"/>
      <c r="I720" s="6"/>
      <c r="J720" s="6"/>
      <c r="K720" s="6"/>
      <c r="L720" s="51"/>
      <c r="M720" s="6"/>
      <c r="N720" s="6"/>
      <c r="O720" s="6"/>
      <c r="P720" s="52"/>
    </row>
    <row r="721" spans="1:16" ht="15.75" customHeight="1" x14ac:dyDescent="0.25">
      <c r="A721" s="1"/>
      <c r="B721" s="14"/>
      <c r="C721" s="6"/>
      <c r="D721" s="51"/>
      <c r="E721" s="6"/>
      <c r="F721" s="51"/>
      <c r="G721" s="6"/>
      <c r="H721" s="6"/>
      <c r="I721" s="6"/>
      <c r="J721" s="6"/>
      <c r="K721" s="6"/>
      <c r="L721" s="51"/>
      <c r="M721" s="6"/>
      <c r="N721" s="6"/>
      <c r="O721" s="6"/>
      <c r="P721" s="52"/>
    </row>
    <row r="722" spans="1:16" ht="15.75" customHeight="1" x14ac:dyDescent="0.25">
      <c r="A722" s="1"/>
      <c r="B722" s="14"/>
      <c r="C722" s="6"/>
      <c r="D722" s="51"/>
      <c r="E722" s="6"/>
      <c r="F722" s="51"/>
      <c r="G722" s="6"/>
      <c r="H722" s="6"/>
      <c r="I722" s="6"/>
      <c r="J722" s="6"/>
      <c r="K722" s="6"/>
      <c r="L722" s="51"/>
      <c r="M722" s="6"/>
      <c r="N722" s="6"/>
      <c r="O722" s="6"/>
      <c r="P722" s="52"/>
    </row>
    <row r="723" spans="1:16" ht="15.75" customHeight="1" x14ac:dyDescent="0.25">
      <c r="A723" s="1"/>
      <c r="B723" s="14"/>
      <c r="C723" s="6"/>
      <c r="D723" s="51"/>
      <c r="E723" s="6"/>
      <c r="F723" s="51"/>
      <c r="G723" s="6"/>
      <c r="H723" s="6"/>
      <c r="I723" s="6"/>
      <c r="J723" s="6"/>
      <c r="K723" s="6"/>
      <c r="L723" s="51"/>
      <c r="M723" s="6"/>
      <c r="N723" s="6"/>
      <c r="O723" s="6"/>
      <c r="P723" s="52"/>
    </row>
    <row r="724" spans="1:16" ht="15.75" customHeight="1" x14ac:dyDescent="0.25">
      <c r="A724" s="1"/>
      <c r="B724" s="14"/>
      <c r="C724" s="6"/>
      <c r="D724" s="51"/>
      <c r="E724" s="6"/>
      <c r="F724" s="51"/>
      <c r="G724" s="6"/>
      <c r="H724" s="6"/>
      <c r="I724" s="6"/>
      <c r="J724" s="6"/>
      <c r="K724" s="6"/>
      <c r="L724" s="51"/>
      <c r="M724" s="6"/>
      <c r="N724" s="6"/>
      <c r="O724" s="6"/>
      <c r="P724" s="52"/>
    </row>
    <row r="725" spans="1:16" ht="15.75" customHeight="1" x14ac:dyDescent="0.25">
      <c r="A725" s="1"/>
      <c r="B725" s="14"/>
      <c r="C725" s="6"/>
      <c r="D725" s="51"/>
      <c r="E725" s="6"/>
      <c r="F725" s="51"/>
      <c r="G725" s="6"/>
      <c r="H725" s="6"/>
      <c r="I725" s="6"/>
      <c r="J725" s="6"/>
      <c r="K725" s="6"/>
      <c r="L725" s="51"/>
      <c r="M725" s="6"/>
      <c r="N725" s="6"/>
      <c r="O725" s="6"/>
      <c r="P725" s="52"/>
    </row>
    <row r="726" spans="1:16" ht="15.75" customHeight="1" x14ac:dyDescent="0.25">
      <c r="A726" s="1"/>
      <c r="B726" s="14"/>
      <c r="C726" s="6"/>
      <c r="D726" s="51"/>
      <c r="E726" s="6"/>
      <c r="F726" s="51"/>
      <c r="G726" s="6"/>
      <c r="H726" s="6"/>
      <c r="I726" s="6"/>
      <c r="J726" s="6"/>
      <c r="K726" s="6"/>
      <c r="L726" s="51"/>
      <c r="M726" s="6"/>
      <c r="N726" s="6"/>
      <c r="O726" s="6"/>
      <c r="P726" s="52"/>
    </row>
    <row r="727" spans="1:16" ht="15.75" customHeight="1" x14ac:dyDescent="0.25">
      <c r="A727" s="1"/>
      <c r="B727" s="14"/>
      <c r="C727" s="6"/>
      <c r="D727" s="51"/>
      <c r="E727" s="6"/>
      <c r="F727" s="51"/>
      <c r="G727" s="6"/>
      <c r="H727" s="6"/>
      <c r="I727" s="6"/>
      <c r="J727" s="6"/>
      <c r="K727" s="6"/>
      <c r="L727" s="51"/>
      <c r="M727" s="6"/>
      <c r="N727" s="6"/>
      <c r="O727" s="6"/>
      <c r="P727" s="52"/>
    </row>
    <row r="728" spans="1:16" ht="15.75" customHeight="1" x14ac:dyDescent="0.25">
      <c r="A728" s="1"/>
      <c r="B728" s="14"/>
      <c r="C728" s="6"/>
      <c r="D728" s="51"/>
      <c r="E728" s="6"/>
      <c r="F728" s="51"/>
      <c r="G728" s="6"/>
      <c r="H728" s="6"/>
      <c r="I728" s="6"/>
      <c r="J728" s="6"/>
      <c r="K728" s="6"/>
      <c r="L728" s="51"/>
      <c r="M728" s="6"/>
      <c r="N728" s="6"/>
      <c r="O728" s="6"/>
      <c r="P728" s="52"/>
    </row>
    <row r="729" spans="1:16" ht="15.75" customHeight="1" x14ac:dyDescent="0.25">
      <c r="A729" s="1"/>
      <c r="B729" s="14"/>
      <c r="C729" s="6"/>
      <c r="D729" s="51"/>
      <c r="E729" s="6"/>
      <c r="F729" s="51"/>
      <c r="G729" s="6"/>
      <c r="H729" s="6"/>
      <c r="I729" s="6"/>
      <c r="J729" s="6"/>
      <c r="K729" s="6"/>
      <c r="L729" s="51"/>
      <c r="M729" s="6"/>
      <c r="N729" s="6"/>
      <c r="O729" s="6"/>
      <c r="P729" s="52"/>
    </row>
    <row r="730" spans="1:16" ht="15.75" customHeight="1" x14ac:dyDescent="0.25">
      <c r="A730" s="1"/>
      <c r="B730" s="14"/>
      <c r="C730" s="6"/>
      <c r="D730" s="51"/>
      <c r="E730" s="6"/>
      <c r="F730" s="51"/>
      <c r="G730" s="6"/>
      <c r="H730" s="6"/>
      <c r="I730" s="6"/>
      <c r="J730" s="6"/>
      <c r="K730" s="6"/>
      <c r="L730" s="51"/>
      <c r="M730" s="6"/>
      <c r="N730" s="6"/>
      <c r="O730" s="6"/>
      <c r="P730" s="52"/>
    </row>
    <row r="731" spans="1:16" ht="15.75" customHeight="1" x14ac:dyDescent="0.25">
      <c r="A731" s="1"/>
      <c r="B731" s="14"/>
      <c r="C731" s="6"/>
      <c r="D731" s="51"/>
      <c r="E731" s="6"/>
      <c r="F731" s="51"/>
      <c r="G731" s="6"/>
      <c r="H731" s="6"/>
      <c r="I731" s="6"/>
      <c r="J731" s="6"/>
      <c r="K731" s="6"/>
      <c r="L731" s="51"/>
      <c r="M731" s="6"/>
      <c r="N731" s="6"/>
      <c r="O731" s="6"/>
      <c r="P731" s="52"/>
    </row>
    <row r="732" spans="1:16" ht="15.75" customHeight="1" x14ac:dyDescent="0.25">
      <c r="A732" s="1"/>
      <c r="B732" s="14"/>
      <c r="C732" s="6"/>
      <c r="D732" s="51"/>
      <c r="E732" s="6"/>
      <c r="F732" s="51"/>
      <c r="G732" s="6"/>
      <c r="H732" s="6"/>
      <c r="I732" s="6"/>
      <c r="J732" s="6"/>
      <c r="K732" s="6"/>
      <c r="L732" s="51"/>
      <c r="M732" s="6"/>
      <c r="N732" s="6"/>
      <c r="O732" s="6"/>
      <c r="P732" s="52"/>
    </row>
    <row r="733" spans="1:16" ht="15.75" customHeight="1" x14ac:dyDescent="0.25">
      <c r="A733" s="1"/>
      <c r="B733" s="14"/>
      <c r="C733" s="6"/>
      <c r="D733" s="51"/>
      <c r="E733" s="6"/>
      <c r="F733" s="51"/>
      <c r="G733" s="6"/>
      <c r="H733" s="6"/>
      <c r="I733" s="6"/>
      <c r="J733" s="6"/>
      <c r="K733" s="6"/>
      <c r="L733" s="51"/>
      <c r="M733" s="6"/>
      <c r="N733" s="6"/>
      <c r="O733" s="6"/>
      <c r="P733" s="52"/>
    </row>
    <row r="734" spans="1:16" ht="15.75" customHeight="1" x14ac:dyDescent="0.25">
      <c r="A734" s="1"/>
      <c r="B734" s="14"/>
      <c r="C734" s="6"/>
      <c r="D734" s="51"/>
      <c r="E734" s="6"/>
      <c r="F734" s="51"/>
      <c r="G734" s="6"/>
      <c r="H734" s="6"/>
      <c r="I734" s="6"/>
      <c r="J734" s="6"/>
      <c r="K734" s="6"/>
      <c r="L734" s="51"/>
      <c r="M734" s="6"/>
      <c r="N734" s="6"/>
      <c r="O734" s="6"/>
      <c r="P734" s="52"/>
    </row>
    <row r="735" spans="1:16" ht="15.75" customHeight="1" x14ac:dyDescent="0.25">
      <c r="A735" s="1"/>
      <c r="B735" s="14"/>
      <c r="C735" s="6"/>
      <c r="D735" s="51"/>
      <c r="E735" s="6"/>
      <c r="F735" s="51"/>
      <c r="G735" s="6"/>
      <c r="H735" s="6"/>
      <c r="I735" s="6"/>
      <c r="J735" s="6"/>
      <c r="K735" s="6"/>
      <c r="L735" s="51"/>
      <c r="M735" s="6"/>
      <c r="N735" s="6"/>
      <c r="O735" s="6"/>
      <c r="P735" s="52"/>
    </row>
    <row r="736" spans="1:16" ht="15.75" customHeight="1" x14ac:dyDescent="0.25">
      <c r="A736" s="1"/>
      <c r="B736" s="14"/>
      <c r="C736" s="6"/>
      <c r="D736" s="51"/>
      <c r="E736" s="6"/>
      <c r="F736" s="51"/>
      <c r="G736" s="6"/>
      <c r="H736" s="6"/>
      <c r="I736" s="6"/>
      <c r="J736" s="6"/>
      <c r="K736" s="6"/>
      <c r="L736" s="51"/>
      <c r="M736" s="6"/>
      <c r="N736" s="6"/>
      <c r="O736" s="6"/>
      <c r="P736" s="52"/>
    </row>
    <row r="737" spans="1:16" ht="15.75" customHeight="1" x14ac:dyDescent="0.25">
      <c r="A737" s="1"/>
      <c r="B737" s="14"/>
      <c r="C737" s="6"/>
      <c r="D737" s="51"/>
      <c r="E737" s="6"/>
      <c r="F737" s="51"/>
      <c r="G737" s="6"/>
      <c r="H737" s="6"/>
      <c r="I737" s="6"/>
      <c r="J737" s="6"/>
      <c r="K737" s="6"/>
      <c r="L737" s="51"/>
      <c r="M737" s="6"/>
      <c r="N737" s="6"/>
      <c r="O737" s="6"/>
      <c r="P737" s="52"/>
    </row>
    <row r="738" spans="1:16" ht="15.75" customHeight="1" x14ac:dyDescent="0.25">
      <c r="A738" s="1"/>
      <c r="B738" s="14"/>
      <c r="C738" s="6"/>
      <c r="D738" s="51"/>
      <c r="E738" s="6"/>
      <c r="F738" s="51"/>
      <c r="G738" s="6"/>
      <c r="H738" s="6"/>
      <c r="I738" s="6"/>
      <c r="J738" s="6"/>
      <c r="K738" s="6"/>
      <c r="L738" s="51"/>
      <c r="M738" s="6"/>
      <c r="N738" s="6"/>
      <c r="O738" s="6"/>
      <c r="P738" s="52"/>
    </row>
    <row r="739" spans="1:16" ht="15.75" customHeight="1" x14ac:dyDescent="0.25">
      <c r="A739" s="1"/>
      <c r="B739" s="14"/>
      <c r="C739" s="6"/>
      <c r="D739" s="51"/>
      <c r="E739" s="6"/>
      <c r="F739" s="51"/>
      <c r="G739" s="6"/>
      <c r="H739" s="6"/>
      <c r="I739" s="6"/>
      <c r="J739" s="6"/>
      <c r="K739" s="6"/>
      <c r="L739" s="51"/>
      <c r="M739" s="6"/>
      <c r="N739" s="6"/>
      <c r="O739" s="6"/>
      <c r="P739" s="52"/>
    </row>
    <row r="740" spans="1:16" ht="15.75" customHeight="1" x14ac:dyDescent="0.25">
      <c r="A740" s="1"/>
      <c r="B740" s="14"/>
      <c r="C740" s="6"/>
      <c r="D740" s="51"/>
      <c r="E740" s="6"/>
      <c r="F740" s="51"/>
      <c r="G740" s="6"/>
      <c r="H740" s="6"/>
      <c r="I740" s="6"/>
      <c r="J740" s="6"/>
      <c r="K740" s="6"/>
      <c r="L740" s="51"/>
      <c r="M740" s="6"/>
      <c r="N740" s="6"/>
      <c r="O740" s="6"/>
      <c r="P740" s="52"/>
    </row>
    <row r="741" spans="1:16" ht="15.75" customHeight="1" x14ac:dyDescent="0.25">
      <c r="A741" s="1"/>
      <c r="B741" s="14"/>
      <c r="C741" s="6"/>
      <c r="D741" s="51"/>
      <c r="E741" s="6"/>
      <c r="F741" s="51"/>
      <c r="G741" s="6"/>
      <c r="H741" s="6"/>
      <c r="I741" s="6"/>
      <c r="J741" s="6"/>
      <c r="K741" s="6"/>
      <c r="L741" s="51"/>
      <c r="M741" s="6"/>
      <c r="N741" s="6"/>
      <c r="O741" s="6"/>
      <c r="P741" s="52"/>
    </row>
    <row r="742" spans="1:16" ht="15.75" customHeight="1" x14ac:dyDescent="0.25">
      <c r="A742" s="1"/>
      <c r="B742" s="14"/>
      <c r="C742" s="6"/>
      <c r="D742" s="51"/>
      <c r="E742" s="6"/>
      <c r="F742" s="51"/>
      <c r="G742" s="6"/>
      <c r="H742" s="6"/>
      <c r="I742" s="6"/>
      <c r="J742" s="6"/>
      <c r="K742" s="6"/>
      <c r="L742" s="51"/>
      <c r="M742" s="6"/>
      <c r="N742" s="6"/>
      <c r="O742" s="6"/>
      <c r="P742" s="52"/>
    </row>
    <row r="743" spans="1:16" ht="15.75" customHeight="1" x14ac:dyDescent="0.25">
      <c r="A743" s="1"/>
      <c r="B743" s="14"/>
      <c r="C743" s="6"/>
      <c r="D743" s="51"/>
      <c r="E743" s="6"/>
      <c r="F743" s="51"/>
      <c r="G743" s="6"/>
      <c r="H743" s="6"/>
      <c r="I743" s="6"/>
      <c r="J743" s="6"/>
      <c r="K743" s="6"/>
      <c r="L743" s="51"/>
      <c r="M743" s="6"/>
      <c r="N743" s="6"/>
      <c r="O743" s="6"/>
      <c r="P743" s="52"/>
    </row>
    <row r="744" spans="1:16" ht="15.75" customHeight="1" x14ac:dyDescent="0.25">
      <c r="A744" s="1"/>
      <c r="B744" s="14"/>
      <c r="C744" s="6"/>
      <c r="D744" s="51"/>
      <c r="E744" s="6"/>
      <c r="F744" s="51"/>
      <c r="G744" s="6"/>
      <c r="H744" s="6"/>
      <c r="I744" s="6"/>
      <c r="J744" s="6"/>
      <c r="K744" s="6"/>
      <c r="L744" s="51"/>
      <c r="M744" s="6"/>
      <c r="N744" s="6"/>
      <c r="O744" s="6"/>
      <c r="P744" s="52"/>
    </row>
    <row r="745" spans="1:16" ht="15.75" customHeight="1" x14ac:dyDescent="0.25">
      <c r="A745" s="1"/>
      <c r="B745" s="14"/>
      <c r="C745" s="6"/>
      <c r="D745" s="51"/>
      <c r="E745" s="6"/>
      <c r="F745" s="51"/>
      <c r="G745" s="6"/>
      <c r="H745" s="6"/>
      <c r="I745" s="6"/>
      <c r="J745" s="6"/>
      <c r="K745" s="6"/>
      <c r="L745" s="51"/>
      <c r="M745" s="6"/>
      <c r="N745" s="6"/>
      <c r="O745" s="6"/>
      <c r="P745" s="52"/>
    </row>
    <row r="746" spans="1:16" ht="15.75" customHeight="1" x14ac:dyDescent="0.25">
      <c r="A746" s="1"/>
      <c r="B746" s="14"/>
      <c r="C746" s="6"/>
      <c r="D746" s="51"/>
      <c r="E746" s="6"/>
      <c r="F746" s="51"/>
      <c r="G746" s="6"/>
      <c r="H746" s="6"/>
      <c r="I746" s="6"/>
      <c r="J746" s="6"/>
      <c r="K746" s="6"/>
      <c r="L746" s="51"/>
      <c r="M746" s="6"/>
      <c r="N746" s="6"/>
      <c r="O746" s="6"/>
      <c r="P746" s="52"/>
    </row>
    <row r="747" spans="1:16" ht="15.75" customHeight="1" x14ac:dyDescent="0.25">
      <c r="A747" s="1"/>
      <c r="B747" s="14"/>
      <c r="C747" s="6"/>
      <c r="D747" s="51"/>
      <c r="E747" s="6"/>
      <c r="F747" s="51"/>
      <c r="G747" s="6"/>
      <c r="H747" s="6"/>
      <c r="I747" s="6"/>
      <c r="J747" s="6"/>
      <c r="K747" s="6"/>
      <c r="L747" s="51"/>
      <c r="M747" s="6"/>
      <c r="N747" s="6"/>
      <c r="O747" s="6"/>
      <c r="P747" s="52"/>
    </row>
    <row r="748" spans="1:16" ht="15.75" customHeight="1" x14ac:dyDescent="0.25">
      <c r="A748" s="1"/>
      <c r="B748" s="14"/>
      <c r="C748" s="6"/>
      <c r="D748" s="51"/>
      <c r="E748" s="6"/>
      <c r="F748" s="51"/>
      <c r="G748" s="6"/>
      <c r="H748" s="6"/>
      <c r="I748" s="6"/>
      <c r="J748" s="6"/>
      <c r="K748" s="6"/>
      <c r="L748" s="51"/>
      <c r="M748" s="6"/>
      <c r="N748" s="6"/>
      <c r="O748" s="6"/>
      <c r="P748" s="52"/>
    </row>
    <row r="749" spans="1:16" ht="15.75" customHeight="1" x14ac:dyDescent="0.25">
      <c r="A749" s="1"/>
      <c r="B749" s="14"/>
      <c r="C749" s="6"/>
      <c r="D749" s="51"/>
      <c r="E749" s="6"/>
      <c r="F749" s="51"/>
      <c r="G749" s="6"/>
      <c r="H749" s="6"/>
      <c r="I749" s="6"/>
      <c r="J749" s="6"/>
      <c r="K749" s="6"/>
      <c r="L749" s="51"/>
      <c r="M749" s="6"/>
      <c r="N749" s="6"/>
      <c r="O749" s="6"/>
      <c r="P749" s="52"/>
    </row>
    <row r="750" spans="1:16" ht="15.75" customHeight="1" x14ac:dyDescent="0.25">
      <c r="A750" s="1"/>
      <c r="B750" s="14"/>
      <c r="C750" s="6"/>
      <c r="D750" s="51"/>
      <c r="E750" s="6"/>
      <c r="F750" s="51"/>
      <c r="G750" s="6"/>
      <c r="H750" s="6"/>
      <c r="I750" s="6"/>
      <c r="J750" s="6"/>
      <c r="K750" s="6"/>
      <c r="L750" s="51"/>
      <c r="M750" s="6"/>
      <c r="N750" s="6"/>
      <c r="O750" s="6"/>
      <c r="P750" s="52"/>
    </row>
    <row r="751" spans="1:16" ht="15.75" customHeight="1" x14ac:dyDescent="0.25">
      <c r="A751" s="1"/>
      <c r="B751" s="14"/>
      <c r="C751" s="6"/>
      <c r="D751" s="51"/>
      <c r="E751" s="6"/>
      <c r="F751" s="51"/>
      <c r="G751" s="6"/>
      <c r="H751" s="6"/>
      <c r="I751" s="6"/>
      <c r="J751" s="6"/>
      <c r="K751" s="6"/>
      <c r="L751" s="51"/>
      <c r="M751" s="6"/>
      <c r="N751" s="6"/>
      <c r="O751" s="6"/>
      <c r="P751" s="52"/>
    </row>
    <row r="752" spans="1:16" ht="15.75" customHeight="1" x14ac:dyDescent="0.25">
      <c r="A752" s="1"/>
      <c r="B752" s="14"/>
      <c r="C752" s="6"/>
      <c r="D752" s="51"/>
      <c r="E752" s="6"/>
      <c r="F752" s="51"/>
      <c r="G752" s="6"/>
      <c r="H752" s="6"/>
      <c r="I752" s="6"/>
      <c r="J752" s="6"/>
      <c r="K752" s="6"/>
      <c r="L752" s="51"/>
      <c r="M752" s="6"/>
      <c r="N752" s="6"/>
      <c r="O752" s="6"/>
      <c r="P752" s="52"/>
    </row>
    <row r="753" spans="1:16" ht="15.75" customHeight="1" x14ac:dyDescent="0.25">
      <c r="A753" s="1"/>
      <c r="B753" s="14"/>
      <c r="C753" s="6"/>
      <c r="D753" s="51"/>
      <c r="E753" s="6"/>
      <c r="F753" s="51"/>
      <c r="G753" s="6"/>
      <c r="H753" s="6"/>
      <c r="I753" s="6"/>
      <c r="J753" s="6"/>
      <c r="K753" s="6"/>
      <c r="L753" s="51"/>
      <c r="M753" s="6"/>
      <c r="N753" s="6"/>
      <c r="O753" s="6"/>
      <c r="P753" s="52"/>
    </row>
    <row r="754" spans="1:16" ht="15.75" customHeight="1" x14ac:dyDescent="0.25">
      <c r="A754" s="1"/>
      <c r="B754" s="14"/>
      <c r="C754" s="6"/>
      <c r="D754" s="51"/>
      <c r="E754" s="6"/>
      <c r="F754" s="51"/>
      <c r="G754" s="6"/>
      <c r="H754" s="6"/>
      <c r="I754" s="6"/>
      <c r="J754" s="6"/>
      <c r="K754" s="6"/>
      <c r="L754" s="51"/>
      <c r="M754" s="6"/>
      <c r="N754" s="6"/>
      <c r="O754" s="6"/>
      <c r="P754" s="52"/>
    </row>
    <row r="755" spans="1:16" ht="15.75" customHeight="1" x14ac:dyDescent="0.25">
      <c r="A755" s="1"/>
      <c r="B755" s="14"/>
      <c r="C755" s="6"/>
      <c r="D755" s="51"/>
      <c r="E755" s="6"/>
      <c r="F755" s="51"/>
      <c r="G755" s="6"/>
      <c r="H755" s="6"/>
      <c r="I755" s="6"/>
      <c r="J755" s="6"/>
      <c r="K755" s="6"/>
      <c r="L755" s="51"/>
      <c r="M755" s="6"/>
      <c r="N755" s="6"/>
      <c r="O755" s="6"/>
      <c r="P755" s="52"/>
    </row>
    <row r="756" spans="1:16" ht="15.75" customHeight="1" x14ac:dyDescent="0.25">
      <c r="A756" s="1"/>
      <c r="B756" s="14"/>
      <c r="C756" s="6"/>
      <c r="D756" s="51"/>
      <c r="E756" s="6"/>
      <c r="F756" s="51"/>
      <c r="G756" s="6"/>
      <c r="H756" s="6"/>
      <c r="I756" s="6"/>
      <c r="J756" s="6"/>
      <c r="K756" s="6"/>
      <c r="L756" s="51"/>
      <c r="M756" s="6"/>
      <c r="N756" s="6"/>
      <c r="O756" s="6"/>
      <c r="P756" s="52"/>
    </row>
    <row r="757" spans="1:16" ht="15.75" customHeight="1" x14ac:dyDescent="0.25">
      <c r="A757" s="1"/>
      <c r="B757" s="14"/>
      <c r="C757" s="6"/>
      <c r="D757" s="51"/>
      <c r="E757" s="6"/>
      <c r="F757" s="51"/>
      <c r="G757" s="6"/>
      <c r="H757" s="6"/>
      <c r="I757" s="6"/>
      <c r="J757" s="6"/>
      <c r="K757" s="6"/>
      <c r="L757" s="51"/>
      <c r="M757" s="6"/>
      <c r="N757" s="6"/>
      <c r="O757" s="6"/>
      <c r="P757" s="52"/>
    </row>
    <row r="758" spans="1:16" ht="15.75" customHeight="1" x14ac:dyDescent="0.25">
      <c r="A758" s="1"/>
      <c r="B758" s="14"/>
      <c r="C758" s="6"/>
      <c r="D758" s="51"/>
      <c r="E758" s="6"/>
      <c r="F758" s="51"/>
      <c r="G758" s="6"/>
      <c r="H758" s="6"/>
      <c r="I758" s="6"/>
      <c r="J758" s="6"/>
      <c r="K758" s="6"/>
      <c r="L758" s="51"/>
      <c r="M758" s="6"/>
      <c r="N758" s="6"/>
      <c r="O758" s="6"/>
      <c r="P758" s="52"/>
    </row>
    <row r="759" spans="1:16" ht="15.75" customHeight="1" x14ac:dyDescent="0.25">
      <c r="A759" s="1"/>
      <c r="B759" s="14"/>
      <c r="C759" s="6"/>
      <c r="D759" s="51"/>
      <c r="E759" s="6"/>
      <c r="F759" s="51"/>
      <c r="G759" s="6"/>
      <c r="H759" s="6"/>
      <c r="I759" s="6"/>
      <c r="J759" s="6"/>
      <c r="K759" s="6"/>
      <c r="L759" s="51"/>
      <c r="M759" s="6"/>
      <c r="N759" s="6"/>
      <c r="O759" s="6"/>
      <c r="P759" s="52"/>
    </row>
    <row r="760" spans="1:16" ht="15.75" customHeight="1" x14ac:dyDescent="0.25">
      <c r="A760" s="1"/>
      <c r="B760" s="14"/>
      <c r="C760" s="6"/>
      <c r="D760" s="51"/>
      <c r="E760" s="6"/>
      <c r="F760" s="51"/>
      <c r="G760" s="6"/>
      <c r="H760" s="6"/>
      <c r="I760" s="6"/>
      <c r="J760" s="6"/>
      <c r="K760" s="6"/>
      <c r="L760" s="51"/>
      <c r="M760" s="6"/>
      <c r="N760" s="6"/>
      <c r="O760" s="6"/>
      <c r="P760" s="52"/>
    </row>
    <row r="761" spans="1:16" ht="15.75" customHeight="1" x14ac:dyDescent="0.25">
      <c r="A761" s="1"/>
      <c r="B761" s="14"/>
      <c r="C761" s="6"/>
      <c r="D761" s="51"/>
      <c r="E761" s="6"/>
      <c r="F761" s="51"/>
      <c r="G761" s="6"/>
      <c r="H761" s="6"/>
      <c r="I761" s="6"/>
      <c r="J761" s="6"/>
      <c r="K761" s="6"/>
      <c r="L761" s="51"/>
      <c r="M761" s="6"/>
      <c r="N761" s="6"/>
      <c r="O761" s="6"/>
      <c r="P761" s="52"/>
    </row>
    <row r="762" spans="1:16" ht="15.75" customHeight="1" x14ac:dyDescent="0.25">
      <c r="A762" s="1"/>
      <c r="B762" s="14"/>
      <c r="C762" s="6"/>
      <c r="D762" s="51"/>
      <c r="E762" s="6"/>
      <c r="F762" s="51"/>
      <c r="G762" s="6"/>
      <c r="H762" s="6"/>
      <c r="I762" s="6"/>
      <c r="J762" s="6"/>
      <c r="K762" s="6"/>
      <c r="L762" s="51"/>
      <c r="M762" s="6"/>
      <c r="N762" s="6"/>
      <c r="O762" s="6"/>
      <c r="P762" s="52"/>
    </row>
    <row r="763" spans="1:16" ht="15.75" customHeight="1" x14ac:dyDescent="0.25">
      <c r="A763" s="1"/>
      <c r="B763" s="14"/>
      <c r="C763" s="6"/>
      <c r="D763" s="51"/>
      <c r="E763" s="6"/>
      <c r="F763" s="51"/>
      <c r="G763" s="6"/>
      <c r="H763" s="6"/>
      <c r="I763" s="6"/>
      <c r="J763" s="6"/>
      <c r="K763" s="6"/>
      <c r="L763" s="51"/>
      <c r="M763" s="6"/>
      <c r="N763" s="6"/>
      <c r="O763" s="6"/>
      <c r="P763" s="52"/>
    </row>
    <row r="764" spans="1:16" ht="15.75" customHeight="1" x14ac:dyDescent="0.25">
      <c r="A764" s="1"/>
      <c r="B764" s="14"/>
      <c r="C764" s="6"/>
      <c r="D764" s="51"/>
      <c r="E764" s="6"/>
      <c r="F764" s="51"/>
      <c r="G764" s="6"/>
      <c r="H764" s="6"/>
      <c r="I764" s="6"/>
      <c r="J764" s="6"/>
      <c r="K764" s="6"/>
      <c r="L764" s="51"/>
      <c r="M764" s="6"/>
      <c r="N764" s="6"/>
      <c r="O764" s="6"/>
      <c r="P764" s="52"/>
    </row>
    <row r="765" spans="1:16" ht="15.75" customHeight="1" x14ac:dyDescent="0.25">
      <c r="A765" s="1"/>
      <c r="B765" s="14"/>
      <c r="C765" s="6"/>
      <c r="D765" s="51"/>
      <c r="E765" s="6"/>
      <c r="F765" s="51"/>
      <c r="G765" s="6"/>
      <c r="H765" s="6"/>
      <c r="I765" s="6"/>
      <c r="J765" s="6"/>
      <c r="K765" s="6"/>
      <c r="L765" s="51"/>
      <c r="M765" s="6"/>
      <c r="N765" s="6"/>
      <c r="O765" s="6"/>
      <c r="P765" s="52"/>
    </row>
    <row r="766" spans="1:16" ht="15.75" customHeight="1" x14ac:dyDescent="0.25">
      <c r="A766" s="1"/>
      <c r="B766" s="14"/>
      <c r="C766" s="6"/>
      <c r="D766" s="51"/>
      <c r="E766" s="6"/>
      <c r="F766" s="51"/>
      <c r="G766" s="6"/>
      <c r="H766" s="6"/>
      <c r="I766" s="6"/>
      <c r="J766" s="6"/>
      <c r="K766" s="6"/>
      <c r="L766" s="51"/>
      <c r="M766" s="6"/>
      <c r="N766" s="6"/>
      <c r="O766" s="6"/>
      <c r="P766" s="52"/>
    </row>
    <row r="767" spans="1:16" ht="15.75" customHeight="1" x14ac:dyDescent="0.25">
      <c r="A767" s="1"/>
      <c r="B767" s="14"/>
      <c r="C767" s="6"/>
      <c r="D767" s="51"/>
      <c r="E767" s="6"/>
      <c r="F767" s="51"/>
      <c r="G767" s="6"/>
      <c r="H767" s="6"/>
      <c r="I767" s="6"/>
      <c r="J767" s="6"/>
      <c r="K767" s="6"/>
      <c r="L767" s="51"/>
      <c r="M767" s="6"/>
      <c r="N767" s="6"/>
      <c r="O767" s="6"/>
      <c r="P767" s="52"/>
    </row>
    <row r="768" spans="1:16" ht="15.75" customHeight="1" x14ac:dyDescent="0.25">
      <c r="A768" s="1"/>
      <c r="B768" s="14"/>
      <c r="C768" s="6"/>
      <c r="D768" s="51"/>
      <c r="E768" s="6"/>
      <c r="F768" s="51"/>
      <c r="G768" s="6"/>
      <c r="H768" s="6"/>
      <c r="I768" s="6"/>
      <c r="J768" s="6"/>
      <c r="K768" s="6"/>
      <c r="L768" s="51"/>
      <c r="M768" s="6"/>
      <c r="N768" s="6"/>
      <c r="O768" s="6"/>
      <c r="P768" s="52"/>
    </row>
    <row r="769" spans="1:16" ht="15.75" customHeight="1" x14ac:dyDescent="0.25">
      <c r="A769" s="1"/>
      <c r="B769" s="14"/>
      <c r="C769" s="6"/>
      <c r="D769" s="51"/>
      <c r="E769" s="6"/>
      <c r="F769" s="51"/>
      <c r="G769" s="6"/>
      <c r="H769" s="6"/>
      <c r="I769" s="6"/>
      <c r="J769" s="6"/>
      <c r="K769" s="6"/>
      <c r="L769" s="51"/>
      <c r="M769" s="6"/>
      <c r="N769" s="6"/>
      <c r="O769" s="6"/>
      <c r="P769" s="52"/>
    </row>
    <row r="770" spans="1:16" ht="15.75" customHeight="1" x14ac:dyDescent="0.25">
      <c r="A770" s="1"/>
      <c r="B770" s="14"/>
      <c r="C770" s="6"/>
      <c r="D770" s="51"/>
      <c r="E770" s="6"/>
      <c r="F770" s="51"/>
      <c r="G770" s="6"/>
      <c r="H770" s="6"/>
      <c r="I770" s="6"/>
      <c r="J770" s="6"/>
      <c r="K770" s="6"/>
      <c r="L770" s="51"/>
      <c r="M770" s="6"/>
      <c r="N770" s="6"/>
      <c r="O770" s="6"/>
      <c r="P770" s="52"/>
    </row>
    <row r="771" spans="1:16" ht="15.75" customHeight="1" x14ac:dyDescent="0.25">
      <c r="A771" s="1"/>
      <c r="B771" s="14"/>
      <c r="C771" s="6"/>
      <c r="D771" s="51"/>
      <c r="E771" s="6"/>
      <c r="F771" s="51"/>
      <c r="G771" s="6"/>
      <c r="H771" s="6"/>
      <c r="I771" s="6"/>
      <c r="J771" s="6"/>
      <c r="K771" s="6"/>
      <c r="L771" s="51"/>
      <c r="M771" s="6"/>
      <c r="N771" s="6"/>
      <c r="O771" s="6"/>
      <c r="P771" s="52"/>
    </row>
    <row r="772" spans="1:16" ht="15.75" customHeight="1" x14ac:dyDescent="0.25">
      <c r="A772" s="1"/>
      <c r="B772" s="14"/>
      <c r="C772" s="6"/>
      <c r="D772" s="51"/>
      <c r="E772" s="6"/>
      <c r="F772" s="51"/>
      <c r="G772" s="6"/>
      <c r="H772" s="6"/>
      <c r="I772" s="6"/>
      <c r="J772" s="6"/>
      <c r="K772" s="6"/>
      <c r="L772" s="51"/>
      <c r="M772" s="6"/>
      <c r="N772" s="6"/>
      <c r="O772" s="6"/>
      <c r="P772" s="52"/>
    </row>
    <row r="773" spans="1:16" ht="15.75" customHeight="1" x14ac:dyDescent="0.25">
      <c r="A773" s="1"/>
      <c r="B773" s="14"/>
      <c r="C773" s="6"/>
      <c r="D773" s="51"/>
      <c r="E773" s="6"/>
      <c r="F773" s="51"/>
      <c r="G773" s="6"/>
      <c r="H773" s="6"/>
      <c r="I773" s="6"/>
      <c r="J773" s="6"/>
      <c r="K773" s="6"/>
      <c r="L773" s="51"/>
      <c r="M773" s="6"/>
      <c r="N773" s="6"/>
      <c r="O773" s="6"/>
      <c r="P773" s="52"/>
    </row>
    <row r="774" spans="1:16" ht="15.75" customHeight="1" x14ac:dyDescent="0.25">
      <c r="A774" s="1"/>
      <c r="B774" s="14"/>
      <c r="C774" s="6"/>
      <c r="D774" s="51"/>
      <c r="E774" s="6"/>
      <c r="F774" s="51"/>
      <c r="G774" s="6"/>
      <c r="H774" s="6"/>
      <c r="I774" s="6"/>
      <c r="J774" s="6"/>
      <c r="K774" s="6"/>
      <c r="L774" s="51"/>
      <c r="M774" s="6"/>
      <c r="N774" s="6"/>
      <c r="O774" s="6"/>
      <c r="P774" s="52"/>
    </row>
    <row r="775" spans="1:16" ht="15.75" customHeight="1" x14ac:dyDescent="0.25">
      <c r="A775" s="1"/>
      <c r="B775" s="14"/>
      <c r="C775" s="6"/>
      <c r="D775" s="51"/>
      <c r="E775" s="6"/>
      <c r="F775" s="51"/>
      <c r="G775" s="6"/>
      <c r="H775" s="6"/>
      <c r="I775" s="6"/>
      <c r="J775" s="6"/>
      <c r="K775" s="6"/>
      <c r="L775" s="51"/>
      <c r="M775" s="6"/>
      <c r="N775" s="6"/>
      <c r="O775" s="6"/>
      <c r="P775" s="52"/>
    </row>
    <row r="776" spans="1:16" ht="15.75" customHeight="1" x14ac:dyDescent="0.25">
      <c r="A776" s="1"/>
      <c r="B776" s="14"/>
      <c r="C776" s="6"/>
      <c r="D776" s="51"/>
      <c r="E776" s="6"/>
      <c r="F776" s="51"/>
      <c r="G776" s="6"/>
      <c r="H776" s="6"/>
      <c r="I776" s="6"/>
      <c r="J776" s="6"/>
      <c r="K776" s="6"/>
      <c r="L776" s="51"/>
      <c r="M776" s="6"/>
      <c r="N776" s="6"/>
      <c r="O776" s="6"/>
      <c r="P776" s="52"/>
    </row>
    <row r="777" spans="1:16" ht="15.75" customHeight="1" x14ac:dyDescent="0.25">
      <c r="A777" s="1"/>
      <c r="B777" s="14"/>
      <c r="C777" s="6"/>
      <c r="D777" s="51"/>
      <c r="E777" s="6"/>
      <c r="F777" s="51"/>
      <c r="G777" s="6"/>
      <c r="H777" s="6"/>
      <c r="I777" s="6"/>
      <c r="J777" s="6"/>
      <c r="K777" s="6"/>
      <c r="L777" s="51"/>
      <c r="M777" s="6"/>
      <c r="N777" s="6"/>
      <c r="O777" s="6"/>
      <c r="P777" s="52"/>
    </row>
    <row r="778" spans="1:16" ht="15.75" customHeight="1" x14ac:dyDescent="0.25">
      <c r="A778" s="1"/>
      <c r="B778" s="14"/>
      <c r="C778" s="6"/>
      <c r="D778" s="51"/>
      <c r="E778" s="6"/>
      <c r="F778" s="51"/>
      <c r="G778" s="6"/>
      <c r="H778" s="6"/>
      <c r="I778" s="6"/>
      <c r="J778" s="6"/>
      <c r="K778" s="6"/>
      <c r="L778" s="51"/>
      <c r="M778" s="6"/>
      <c r="N778" s="6"/>
      <c r="O778" s="6"/>
      <c r="P778" s="52"/>
    </row>
    <row r="779" spans="1:16" ht="15.75" customHeight="1" x14ac:dyDescent="0.25">
      <c r="A779" s="1"/>
      <c r="B779" s="14"/>
      <c r="C779" s="6"/>
      <c r="D779" s="51"/>
      <c r="E779" s="6"/>
      <c r="F779" s="51"/>
      <c r="G779" s="6"/>
      <c r="H779" s="6"/>
      <c r="I779" s="6"/>
      <c r="J779" s="6"/>
      <c r="K779" s="6"/>
      <c r="L779" s="51"/>
      <c r="M779" s="6"/>
      <c r="N779" s="6"/>
      <c r="O779" s="6"/>
      <c r="P779" s="52"/>
    </row>
    <row r="780" spans="1:16" ht="15.75" customHeight="1" x14ac:dyDescent="0.25">
      <c r="A780" s="1"/>
      <c r="B780" s="14"/>
      <c r="C780" s="6"/>
      <c r="D780" s="51"/>
      <c r="E780" s="6"/>
      <c r="F780" s="51"/>
      <c r="G780" s="6"/>
      <c r="H780" s="6"/>
      <c r="I780" s="6"/>
      <c r="J780" s="6"/>
      <c r="K780" s="6"/>
      <c r="L780" s="51"/>
      <c r="M780" s="6"/>
      <c r="N780" s="6"/>
      <c r="O780" s="6"/>
      <c r="P780" s="52"/>
    </row>
    <row r="781" spans="1:16" ht="15.75" customHeight="1" x14ac:dyDescent="0.25">
      <c r="A781" s="1"/>
      <c r="B781" s="14"/>
      <c r="C781" s="6"/>
      <c r="D781" s="51"/>
      <c r="E781" s="6"/>
      <c r="F781" s="51"/>
      <c r="G781" s="6"/>
      <c r="H781" s="6"/>
      <c r="I781" s="6"/>
      <c r="J781" s="6"/>
      <c r="K781" s="6"/>
      <c r="L781" s="51"/>
      <c r="M781" s="6"/>
      <c r="N781" s="6"/>
      <c r="O781" s="6"/>
      <c r="P781" s="52"/>
    </row>
    <row r="782" spans="1:16" ht="15.75" customHeight="1" x14ac:dyDescent="0.25">
      <c r="A782" s="1"/>
      <c r="B782" s="14"/>
      <c r="C782" s="6"/>
      <c r="D782" s="51"/>
      <c r="E782" s="6"/>
      <c r="F782" s="51"/>
      <c r="G782" s="6"/>
      <c r="H782" s="6"/>
      <c r="I782" s="6"/>
      <c r="J782" s="6"/>
      <c r="K782" s="6"/>
      <c r="L782" s="51"/>
      <c r="M782" s="6"/>
      <c r="N782" s="6"/>
      <c r="O782" s="6"/>
      <c r="P782" s="52"/>
    </row>
    <row r="783" spans="1:16" ht="15.75" customHeight="1" x14ac:dyDescent="0.25">
      <c r="A783" s="1"/>
      <c r="B783" s="14"/>
      <c r="C783" s="6"/>
      <c r="D783" s="51"/>
      <c r="E783" s="6"/>
      <c r="F783" s="51"/>
      <c r="G783" s="6"/>
      <c r="H783" s="6"/>
      <c r="I783" s="6"/>
      <c r="J783" s="6"/>
      <c r="K783" s="6"/>
      <c r="L783" s="51"/>
      <c r="M783" s="6"/>
      <c r="N783" s="6"/>
      <c r="O783" s="6"/>
      <c r="P783" s="52"/>
    </row>
    <row r="784" spans="1:16" ht="15.75" customHeight="1" x14ac:dyDescent="0.25">
      <c r="A784" s="1"/>
      <c r="B784" s="14"/>
      <c r="C784" s="6"/>
      <c r="D784" s="51"/>
      <c r="E784" s="6"/>
      <c r="F784" s="51"/>
      <c r="G784" s="6"/>
      <c r="H784" s="6"/>
      <c r="I784" s="6"/>
      <c r="J784" s="6"/>
      <c r="K784" s="6"/>
      <c r="L784" s="51"/>
      <c r="M784" s="6"/>
      <c r="N784" s="6"/>
      <c r="O784" s="6"/>
      <c r="P784" s="52"/>
    </row>
    <row r="785" spans="1:16" ht="15.75" customHeight="1" x14ac:dyDescent="0.25">
      <c r="A785" s="1"/>
      <c r="B785" s="14"/>
      <c r="C785" s="6"/>
      <c r="D785" s="51"/>
      <c r="E785" s="6"/>
      <c r="F785" s="51"/>
      <c r="G785" s="6"/>
      <c r="H785" s="6"/>
      <c r="I785" s="6"/>
      <c r="J785" s="6"/>
      <c r="K785" s="6"/>
      <c r="L785" s="51"/>
      <c r="M785" s="6"/>
      <c r="N785" s="6"/>
      <c r="O785" s="6"/>
      <c r="P785" s="52"/>
    </row>
    <row r="786" spans="1:16" ht="15.75" customHeight="1" x14ac:dyDescent="0.25">
      <c r="A786" s="1"/>
      <c r="B786" s="14"/>
      <c r="C786" s="6"/>
      <c r="D786" s="51"/>
      <c r="E786" s="6"/>
      <c r="F786" s="51"/>
      <c r="G786" s="6"/>
      <c r="H786" s="6"/>
      <c r="I786" s="6"/>
      <c r="J786" s="6"/>
      <c r="K786" s="6"/>
      <c r="L786" s="51"/>
      <c r="M786" s="6"/>
      <c r="N786" s="6"/>
      <c r="O786" s="6"/>
      <c r="P786" s="52"/>
    </row>
    <row r="787" spans="1:16" ht="15.75" customHeight="1" x14ac:dyDescent="0.25">
      <c r="A787" s="1"/>
      <c r="B787" s="14"/>
      <c r="C787" s="6"/>
      <c r="D787" s="51"/>
      <c r="E787" s="6"/>
      <c r="F787" s="51"/>
      <c r="G787" s="6"/>
      <c r="H787" s="6"/>
      <c r="I787" s="6"/>
      <c r="J787" s="6"/>
      <c r="K787" s="6"/>
      <c r="L787" s="51"/>
      <c r="M787" s="6"/>
      <c r="N787" s="6"/>
      <c r="O787" s="6"/>
      <c r="P787" s="52"/>
    </row>
    <row r="788" spans="1:16" ht="15.75" customHeight="1" x14ac:dyDescent="0.25">
      <c r="A788" s="1"/>
      <c r="B788" s="14"/>
      <c r="C788" s="6"/>
      <c r="D788" s="51"/>
      <c r="E788" s="6"/>
      <c r="F788" s="51"/>
      <c r="G788" s="6"/>
      <c r="H788" s="6"/>
      <c r="I788" s="6"/>
      <c r="J788" s="6"/>
      <c r="K788" s="6"/>
      <c r="L788" s="51"/>
      <c r="M788" s="6"/>
      <c r="N788" s="6"/>
      <c r="O788" s="6"/>
      <c r="P788" s="52"/>
    </row>
    <row r="789" spans="1:16" ht="15.75" customHeight="1" x14ac:dyDescent="0.25">
      <c r="A789" s="1"/>
      <c r="B789" s="14"/>
      <c r="C789" s="6"/>
      <c r="D789" s="51"/>
      <c r="E789" s="6"/>
      <c r="F789" s="51"/>
      <c r="G789" s="6"/>
      <c r="H789" s="6"/>
      <c r="I789" s="6"/>
      <c r="J789" s="6"/>
      <c r="K789" s="6"/>
      <c r="L789" s="51"/>
      <c r="M789" s="6"/>
      <c r="N789" s="6"/>
      <c r="O789" s="6"/>
      <c r="P789" s="52"/>
    </row>
    <row r="790" spans="1:16" ht="15.75" customHeight="1" x14ac:dyDescent="0.25">
      <c r="A790" s="1"/>
      <c r="B790" s="14"/>
      <c r="C790" s="6"/>
      <c r="D790" s="51"/>
      <c r="E790" s="6"/>
      <c r="F790" s="51"/>
      <c r="G790" s="6"/>
      <c r="H790" s="6"/>
      <c r="I790" s="6"/>
      <c r="J790" s="6"/>
      <c r="K790" s="6"/>
      <c r="L790" s="51"/>
      <c r="M790" s="6"/>
      <c r="N790" s="6"/>
      <c r="O790" s="6"/>
      <c r="P790" s="52"/>
    </row>
    <row r="791" spans="1:16" ht="15.75" customHeight="1" x14ac:dyDescent="0.25">
      <c r="A791" s="1"/>
      <c r="B791" s="14"/>
      <c r="C791" s="6"/>
      <c r="D791" s="51"/>
      <c r="E791" s="6"/>
      <c r="F791" s="51"/>
      <c r="G791" s="6"/>
      <c r="H791" s="6"/>
      <c r="I791" s="6"/>
      <c r="J791" s="6"/>
      <c r="K791" s="6"/>
      <c r="L791" s="51"/>
      <c r="M791" s="6"/>
      <c r="N791" s="6"/>
      <c r="O791" s="6"/>
      <c r="P791" s="52"/>
    </row>
    <row r="792" spans="1:16" ht="15.75" customHeight="1" x14ac:dyDescent="0.25">
      <c r="A792" s="1"/>
      <c r="B792" s="14"/>
      <c r="C792" s="6"/>
      <c r="D792" s="51"/>
      <c r="E792" s="6"/>
      <c r="F792" s="51"/>
      <c r="G792" s="6"/>
      <c r="H792" s="6"/>
      <c r="I792" s="6"/>
      <c r="J792" s="6"/>
      <c r="K792" s="6"/>
      <c r="L792" s="51"/>
      <c r="M792" s="6"/>
      <c r="N792" s="6"/>
      <c r="O792" s="6"/>
      <c r="P792" s="52"/>
    </row>
    <row r="793" spans="1:16" ht="15.75" customHeight="1" x14ac:dyDescent="0.25">
      <c r="A793" s="1"/>
      <c r="B793" s="14"/>
      <c r="C793" s="6"/>
      <c r="D793" s="51"/>
      <c r="E793" s="6"/>
      <c r="F793" s="51"/>
      <c r="G793" s="6"/>
      <c r="H793" s="6"/>
      <c r="I793" s="6"/>
      <c r="J793" s="6"/>
      <c r="K793" s="6"/>
      <c r="L793" s="51"/>
      <c r="M793" s="6"/>
      <c r="N793" s="6"/>
      <c r="O793" s="6"/>
      <c r="P793" s="52"/>
    </row>
    <row r="794" spans="1:16" ht="15.75" customHeight="1" x14ac:dyDescent="0.25">
      <c r="A794" s="1"/>
      <c r="B794" s="14"/>
      <c r="C794" s="6"/>
      <c r="D794" s="51"/>
      <c r="E794" s="6"/>
      <c r="F794" s="51"/>
      <c r="G794" s="6"/>
      <c r="H794" s="6"/>
      <c r="I794" s="6"/>
      <c r="J794" s="6"/>
      <c r="K794" s="6"/>
      <c r="L794" s="51"/>
      <c r="M794" s="6"/>
      <c r="N794" s="6"/>
      <c r="O794" s="6"/>
      <c r="P794" s="52"/>
    </row>
    <row r="795" spans="1:16" ht="15.75" customHeight="1" x14ac:dyDescent="0.25">
      <c r="A795" s="1"/>
      <c r="B795" s="14"/>
      <c r="C795" s="6"/>
      <c r="D795" s="51"/>
      <c r="E795" s="6"/>
      <c r="F795" s="51"/>
      <c r="G795" s="6"/>
      <c r="H795" s="6"/>
      <c r="I795" s="6"/>
      <c r="J795" s="6"/>
      <c r="K795" s="6"/>
      <c r="L795" s="51"/>
      <c r="M795" s="6"/>
      <c r="N795" s="6"/>
      <c r="O795" s="6"/>
      <c r="P795" s="52"/>
    </row>
    <row r="796" spans="1:16" ht="15.75" customHeight="1" x14ac:dyDescent="0.25">
      <c r="A796" s="1"/>
      <c r="B796" s="14"/>
      <c r="C796" s="6"/>
      <c r="D796" s="51"/>
      <c r="E796" s="6"/>
      <c r="F796" s="51"/>
      <c r="G796" s="6"/>
      <c r="H796" s="6"/>
      <c r="I796" s="6"/>
      <c r="J796" s="6"/>
      <c r="K796" s="6"/>
      <c r="L796" s="51"/>
      <c r="M796" s="6"/>
      <c r="N796" s="6"/>
      <c r="O796" s="6"/>
      <c r="P796" s="52"/>
    </row>
    <row r="797" spans="1:16" ht="15.75" customHeight="1" x14ac:dyDescent="0.25">
      <c r="A797" s="1"/>
      <c r="B797" s="14"/>
      <c r="C797" s="6"/>
      <c r="D797" s="51"/>
      <c r="E797" s="6"/>
      <c r="F797" s="51"/>
      <c r="G797" s="6"/>
      <c r="H797" s="6"/>
      <c r="I797" s="6"/>
      <c r="J797" s="6"/>
      <c r="K797" s="6"/>
      <c r="L797" s="51"/>
      <c r="M797" s="6"/>
      <c r="N797" s="6"/>
      <c r="O797" s="6"/>
      <c r="P797" s="52"/>
    </row>
    <row r="798" spans="1:16" ht="15.75" customHeight="1" x14ac:dyDescent="0.25">
      <c r="A798" s="1"/>
      <c r="B798" s="14"/>
      <c r="C798" s="6"/>
      <c r="D798" s="51"/>
      <c r="E798" s="6"/>
      <c r="F798" s="51"/>
      <c r="G798" s="6"/>
      <c r="H798" s="6"/>
      <c r="I798" s="6"/>
      <c r="J798" s="6"/>
      <c r="K798" s="6"/>
      <c r="L798" s="51"/>
      <c r="M798" s="6"/>
      <c r="N798" s="6"/>
      <c r="O798" s="6"/>
      <c r="P798" s="52"/>
    </row>
    <row r="799" spans="1:16" ht="15.75" customHeight="1" x14ac:dyDescent="0.25">
      <c r="A799" s="1"/>
      <c r="B799" s="14"/>
      <c r="C799" s="6"/>
      <c r="D799" s="51"/>
      <c r="E799" s="6"/>
      <c r="F799" s="51"/>
      <c r="G799" s="6"/>
      <c r="H799" s="6"/>
      <c r="I799" s="6"/>
      <c r="J799" s="6"/>
      <c r="K799" s="6"/>
      <c r="L799" s="51"/>
      <c r="M799" s="6"/>
      <c r="N799" s="6"/>
      <c r="O799" s="6"/>
      <c r="P799" s="52"/>
    </row>
    <row r="800" spans="1:16" ht="15.75" customHeight="1" x14ac:dyDescent="0.25">
      <c r="A800" s="1"/>
      <c r="B800" s="14"/>
      <c r="C800" s="6"/>
      <c r="D800" s="51"/>
      <c r="E800" s="6"/>
      <c r="F800" s="51"/>
      <c r="G800" s="6"/>
      <c r="H800" s="6"/>
      <c r="I800" s="6"/>
      <c r="J800" s="6"/>
      <c r="K800" s="6"/>
      <c r="L800" s="51"/>
      <c r="M800" s="6"/>
      <c r="N800" s="6"/>
      <c r="O800" s="6"/>
      <c r="P800" s="52"/>
    </row>
    <row r="801" spans="1:16" ht="15.75" customHeight="1" x14ac:dyDescent="0.25">
      <c r="A801" s="1"/>
      <c r="B801" s="14"/>
      <c r="C801" s="6"/>
      <c r="D801" s="51"/>
      <c r="E801" s="6"/>
      <c r="F801" s="51"/>
      <c r="G801" s="6"/>
      <c r="H801" s="6"/>
      <c r="I801" s="6"/>
      <c r="J801" s="6"/>
      <c r="K801" s="6"/>
      <c r="L801" s="51"/>
      <c r="M801" s="6"/>
      <c r="N801" s="6"/>
      <c r="O801" s="6"/>
      <c r="P801" s="52"/>
    </row>
    <row r="802" spans="1:16" ht="15.75" customHeight="1" x14ac:dyDescent="0.25">
      <c r="A802" s="1"/>
      <c r="B802" s="14"/>
      <c r="C802" s="6"/>
      <c r="D802" s="51"/>
      <c r="E802" s="6"/>
      <c r="F802" s="51"/>
      <c r="G802" s="6"/>
      <c r="H802" s="6"/>
      <c r="I802" s="6"/>
      <c r="J802" s="6"/>
      <c r="K802" s="6"/>
      <c r="L802" s="51"/>
      <c r="M802" s="6"/>
      <c r="N802" s="6"/>
      <c r="O802" s="6"/>
      <c r="P802" s="52"/>
    </row>
    <row r="803" spans="1:16" ht="15.75" customHeight="1" x14ac:dyDescent="0.25">
      <c r="A803" s="1"/>
      <c r="B803" s="14"/>
      <c r="C803" s="6"/>
      <c r="D803" s="51"/>
      <c r="E803" s="6"/>
      <c r="F803" s="51"/>
      <c r="G803" s="6"/>
      <c r="H803" s="6"/>
      <c r="I803" s="6"/>
      <c r="J803" s="6"/>
      <c r="K803" s="6"/>
      <c r="L803" s="51"/>
      <c r="M803" s="6"/>
      <c r="N803" s="6"/>
      <c r="O803" s="6"/>
      <c r="P803" s="52"/>
    </row>
    <row r="804" spans="1:16" ht="15.75" customHeight="1" x14ac:dyDescent="0.25">
      <c r="A804" s="1"/>
      <c r="B804" s="14"/>
      <c r="C804" s="6"/>
      <c r="D804" s="51"/>
      <c r="E804" s="6"/>
      <c r="F804" s="51"/>
      <c r="G804" s="6"/>
      <c r="H804" s="6"/>
      <c r="I804" s="6"/>
      <c r="J804" s="6"/>
      <c r="K804" s="6"/>
      <c r="L804" s="51"/>
      <c r="M804" s="6"/>
      <c r="N804" s="6"/>
      <c r="O804" s="6"/>
      <c r="P804" s="52"/>
    </row>
    <row r="805" spans="1:16" ht="15.75" customHeight="1" x14ac:dyDescent="0.25">
      <c r="A805" s="1"/>
      <c r="B805" s="14"/>
      <c r="C805" s="6"/>
      <c r="D805" s="51"/>
      <c r="E805" s="6"/>
      <c r="F805" s="51"/>
      <c r="G805" s="6"/>
      <c r="H805" s="6"/>
      <c r="I805" s="6"/>
      <c r="J805" s="6"/>
      <c r="K805" s="6"/>
      <c r="L805" s="51"/>
      <c r="M805" s="6"/>
      <c r="N805" s="6"/>
      <c r="O805" s="6"/>
      <c r="P805" s="52"/>
    </row>
    <row r="806" spans="1:16" ht="15.75" customHeight="1" x14ac:dyDescent="0.25">
      <c r="A806" s="1"/>
      <c r="B806" s="14"/>
      <c r="C806" s="6"/>
      <c r="D806" s="51"/>
      <c r="E806" s="6"/>
      <c r="F806" s="51"/>
      <c r="G806" s="6"/>
      <c r="H806" s="6"/>
      <c r="I806" s="6"/>
      <c r="J806" s="6"/>
      <c r="K806" s="6"/>
      <c r="L806" s="51"/>
      <c r="M806" s="6"/>
      <c r="N806" s="6"/>
      <c r="O806" s="6"/>
      <c r="P806" s="52"/>
    </row>
    <row r="807" spans="1:16" ht="15.75" customHeight="1" x14ac:dyDescent="0.25">
      <c r="A807" s="1"/>
      <c r="B807" s="14"/>
      <c r="C807" s="6"/>
      <c r="D807" s="51"/>
      <c r="E807" s="6"/>
      <c r="F807" s="51"/>
      <c r="G807" s="6"/>
      <c r="H807" s="6"/>
      <c r="I807" s="6"/>
      <c r="J807" s="6"/>
      <c r="K807" s="6"/>
      <c r="L807" s="51"/>
      <c r="M807" s="6"/>
      <c r="N807" s="6"/>
      <c r="O807" s="6"/>
      <c r="P807" s="52"/>
    </row>
    <row r="808" spans="1:16" ht="15.75" customHeight="1" x14ac:dyDescent="0.25">
      <c r="A808" s="1"/>
      <c r="B808" s="14"/>
      <c r="C808" s="6"/>
      <c r="D808" s="51"/>
      <c r="E808" s="6"/>
      <c r="F808" s="51"/>
      <c r="G808" s="6"/>
      <c r="H808" s="6"/>
      <c r="I808" s="6"/>
      <c r="J808" s="6"/>
      <c r="K808" s="6"/>
      <c r="L808" s="51"/>
      <c r="M808" s="6"/>
      <c r="N808" s="6"/>
      <c r="O808" s="6"/>
      <c r="P808" s="52"/>
    </row>
    <row r="809" spans="1:16" ht="15.75" customHeight="1" x14ac:dyDescent="0.25">
      <c r="A809" s="1"/>
      <c r="B809" s="14"/>
      <c r="C809" s="6"/>
      <c r="D809" s="51"/>
      <c r="E809" s="6"/>
      <c r="F809" s="51"/>
      <c r="G809" s="6"/>
      <c r="H809" s="6"/>
      <c r="I809" s="6"/>
      <c r="J809" s="6"/>
      <c r="K809" s="6"/>
      <c r="L809" s="51"/>
      <c r="M809" s="6"/>
      <c r="N809" s="6"/>
      <c r="O809" s="6"/>
      <c r="P809" s="52"/>
    </row>
    <row r="810" spans="1:16" ht="15.75" customHeight="1" x14ac:dyDescent="0.25">
      <c r="A810" s="1"/>
      <c r="B810" s="14"/>
      <c r="C810" s="6"/>
      <c r="D810" s="51"/>
      <c r="E810" s="6"/>
      <c r="F810" s="51"/>
      <c r="G810" s="6"/>
      <c r="H810" s="6"/>
      <c r="I810" s="6"/>
      <c r="J810" s="6"/>
      <c r="K810" s="6"/>
      <c r="L810" s="51"/>
      <c r="M810" s="6"/>
      <c r="N810" s="6"/>
      <c r="O810" s="6"/>
      <c r="P810" s="52"/>
    </row>
    <row r="811" spans="1:16" ht="15.75" customHeight="1" x14ac:dyDescent="0.25">
      <c r="A811" s="1"/>
      <c r="B811" s="14"/>
      <c r="C811" s="6"/>
      <c r="D811" s="51"/>
      <c r="E811" s="6"/>
      <c r="F811" s="51"/>
      <c r="G811" s="6"/>
      <c r="H811" s="6"/>
      <c r="I811" s="6"/>
      <c r="J811" s="6"/>
      <c r="K811" s="6"/>
      <c r="L811" s="51"/>
      <c r="M811" s="6"/>
      <c r="N811" s="6"/>
      <c r="O811" s="6"/>
      <c r="P811" s="52"/>
    </row>
    <row r="812" spans="1:16" ht="15.75" customHeight="1" x14ac:dyDescent="0.25">
      <c r="A812" s="1"/>
      <c r="B812" s="14"/>
      <c r="C812" s="6"/>
      <c r="D812" s="51"/>
      <c r="E812" s="6"/>
      <c r="F812" s="51"/>
      <c r="G812" s="6"/>
      <c r="H812" s="6"/>
      <c r="I812" s="6"/>
      <c r="J812" s="6"/>
      <c r="K812" s="6"/>
      <c r="L812" s="51"/>
      <c r="M812" s="6"/>
      <c r="N812" s="6"/>
      <c r="O812" s="6"/>
      <c r="P812" s="52"/>
    </row>
    <row r="813" spans="1:16" ht="15.75" customHeight="1" x14ac:dyDescent="0.25">
      <c r="A813" s="1"/>
      <c r="B813" s="14"/>
      <c r="C813" s="6"/>
      <c r="D813" s="51"/>
      <c r="E813" s="6"/>
      <c r="F813" s="51"/>
      <c r="G813" s="6"/>
      <c r="H813" s="6"/>
      <c r="I813" s="6"/>
      <c r="J813" s="6"/>
      <c r="K813" s="6"/>
      <c r="L813" s="51"/>
      <c r="M813" s="6"/>
      <c r="N813" s="6"/>
      <c r="O813" s="6"/>
      <c r="P813" s="52"/>
    </row>
    <row r="814" spans="1:16" ht="15.75" customHeight="1" x14ac:dyDescent="0.25">
      <c r="A814" s="1"/>
      <c r="B814" s="14"/>
      <c r="C814" s="6"/>
      <c r="D814" s="51"/>
      <c r="E814" s="6"/>
      <c r="F814" s="51"/>
      <c r="G814" s="6"/>
      <c r="H814" s="6"/>
      <c r="I814" s="6"/>
      <c r="J814" s="6"/>
      <c r="K814" s="6"/>
      <c r="L814" s="51"/>
      <c r="M814" s="6"/>
      <c r="N814" s="6"/>
      <c r="O814" s="6"/>
      <c r="P814" s="52"/>
    </row>
    <row r="815" spans="1:16" ht="15.75" customHeight="1" x14ac:dyDescent="0.25">
      <c r="A815" s="1"/>
      <c r="B815" s="14"/>
      <c r="C815" s="6"/>
      <c r="D815" s="51"/>
      <c r="E815" s="6"/>
      <c r="F815" s="51"/>
      <c r="G815" s="6"/>
      <c r="H815" s="6"/>
      <c r="I815" s="6"/>
      <c r="J815" s="6"/>
      <c r="K815" s="6"/>
      <c r="L815" s="51"/>
      <c r="M815" s="6"/>
      <c r="N815" s="6"/>
      <c r="O815" s="6"/>
      <c r="P815" s="52"/>
    </row>
    <row r="816" spans="1:16" ht="15.75" customHeight="1" x14ac:dyDescent="0.25">
      <c r="A816" s="1"/>
      <c r="B816" s="14"/>
      <c r="C816" s="6"/>
      <c r="D816" s="51"/>
      <c r="E816" s="6"/>
      <c r="F816" s="51"/>
      <c r="G816" s="6"/>
      <c r="H816" s="6"/>
      <c r="I816" s="6"/>
      <c r="J816" s="6"/>
      <c r="K816" s="6"/>
      <c r="L816" s="51"/>
      <c r="M816" s="6"/>
      <c r="N816" s="6"/>
      <c r="O816" s="6"/>
      <c r="P816" s="52"/>
    </row>
    <row r="817" spans="1:16" ht="15.75" customHeight="1" x14ac:dyDescent="0.25">
      <c r="A817" s="1"/>
      <c r="B817" s="14"/>
      <c r="C817" s="6"/>
      <c r="D817" s="51"/>
      <c r="E817" s="6"/>
      <c r="F817" s="51"/>
      <c r="G817" s="6"/>
      <c r="H817" s="6"/>
      <c r="I817" s="6"/>
      <c r="J817" s="6"/>
      <c r="K817" s="6"/>
      <c r="L817" s="51"/>
      <c r="M817" s="6"/>
      <c r="N817" s="6"/>
      <c r="O817" s="6"/>
      <c r="P817" s="52"/>
    </row>
    <row r="818" spans="1:16" ht="15.75" customHeight="1" x14ac:dyDescent="0.25">
      <c r="A818" s="1"/>
      <c r="B818" s="14"/>
      <c r="C818" s="6"/>
      <c r="D818" s="51"/>
      <c r="E818" s="6"/>
      <c r="F818" s="51"/>
      <c r="G818" s="6"/>
      <c r="H818" s="6"/>
      <c r="I818" s="6"/>
      <c r="J818" s="6"/>
      <c r="K818" s="6"/>
      <c r="L818" s="51"/>
      <c r="M818" s="6"/>
      <c r="N818" s="6"/>
      <c r="O818" s="6"/>
      <c r="P818" s="52"/>
    </row>
    <row r="819" spans="1:16" ht="15.75" customHeight="1" x14ac:dyDescent="0.25">
      <c r="A819" s="1"/>
      <c r="B819" s="14"/>
      <c r="C819" s="6"/>
      <c r="D819" s="51"/>
      <c r="E819" s="6"/>
      <c r="F819" s="51"/>
      <c r="G819" s="6"/>
      <c r="H819" s="6"/>
      <c r="I819" s="6"/>
      <c r="J819" s="6"/>
      <c r="K819" s="6"/>
      <c r="L819" s="51"/>
      <c r="M819" s="6"/>
      <c r="N819" s="6"/>
      <c r="O819" s="6"/>
      <c r="P819" s="52"/>
    </row>
    <row r="820" spans="1:16" ht="15.75" customHeight="1" x14ac:dyDescent="0.25">
      <c r="A820" s="1"/>
      <c r="B820" s="14"/>
      <c r="C820" s="6"/>
      <c r="D820" s="51"/>
      <c r="E820" s="6"/>
      <c r="F820" s="51"/>
      <c r="G820" s="6"/>
      <c r="H820" s="6"/>
      <c r="I820" s="6"/>
      <c r="J820" s="6"/>
      <c r="K820" s="6"/>
      <c r="L820" s="51"/>
      <c r="M820" s="6"/>
      <c r="N820" s="6"/>
      <c r="O820" s="6"/>
      <c r="P820" s="52"/>
    </row>
    <row r="821" spans="1:16" ht="15.75" customHeight="1" x14ac:dyDescent="0.25">
      <c r="A821" s="1"/>
      <c r="B821" s="14"/>
      <c r="C821" s="6"/>
      <c r="D821" s="51"/>
      <c r="E821" s="6"/>
      <c r="F821" s="51"/>
      <c r="G821" s="6"/>
      <c r="H821" s="6"/>
      <c r="I821" s="6"/>
      <c r="J821" s="6"/>
      <c r="K821" s="6"/>
      <c r="L821" s="51"/>
      <c r="M821" s="6"/>
      <c r="N821" s="6"/>
      <c r="O821" s="6"/>
      <c r="P821" s="52"/>
    </row>
    <row r="822" spans="1:16" ht="15.75" customHeight="1" x14ac:dyDescent="0.25">
      <c r="A822" s="1"/>
      <c r="B822" s="14"/>
      <c r="C822" s="6"/>
      <c r="D822" s="51"/>
      <c r="E822" s="6"/>
      <c r="F822" s="51"/>
      <c r="G822" s="6"/>
      <c r="H822" s="6"/>
      <c r="I822" s="6"/>
      <c r="J822" s="6"/>
      <c r="K822" s="6"/>
      <c r="L822" s="51"/>
      <c r="M822" s="6"/>
      <c r="N822" s="6"/>
      <c r="O822" s="6"/>
      <c r="P822" s="52"/>
    </row>
    <row r="823" spans="1:16" ht="15.75" customHeight="1" x14ac:dyDescent="0.25">
      <c r="A823" s="1"/>
      <c r="B823" s="14"/>
      <c r="C823" s="6"/>
      <c r="D823" s="51"/>
      <c r="E823" s="6"/>
      <c r="F823" s="51"/>
      <c r="G823" s="6"/>
      <c r="H823" s="6"/>
      <c r="I823" s="6"/>
      <c r="J823" s="6"/>
      <c r="K823" s="6"/>
      <c r="L823" s="51"/>
      <c r="M823" s="6"/>
      <c r="N823" s="6"/>
      <c r="O823" s="6"/>
      <c r="P823" s="52"/>
    </row>
    <row r="824" spans="1:16" ht="15.75" customHeight="1" x14ac:dyDescent="0.25">
      <c r="A824" s="1"/>
      <c r="B824" s="14"/>
      <c r="C824" s="6"/>
      <c r="D824" s="51"/>
      <c r="E824" s="6"/>
      <c r="F824" s="51"/>
      <c r="G824" s="6"/>
      <c r="H824" s="6"/>
      <c r="I824" s="6"/>
      <c r="J824" s="6"/>
      <c r="K824" s="6"/>
      <c r="L824" s="51"/>
      <c r="M824" s="6"/>
      <c r="N824" s="6"/>
      <c r="O824" s="6"/>
      <c r="P824" s="52"/>
    </row>
    <row r="825" spans="1:16" ht="15.75" customHeight="1" x14ac:dyDescent="0.25">
      <c r="A825" s="1"/>
      <c r="B825" s="14"/>
      <c r="C825" s="6"/>
      <c r="D825" s="51"/>
      <c r="E825" s="6"/>
      <c r="F825" s="51"/>
      <c r="G825" s="6"/>
      <c r="H825" s="6"/>
      <c r="I825" s="6"/>
      <c r="J825" s="6"/>
      <c r="K825" s="6"/>
      <c r="L825" s="51"/>
      <c r="M825" s="6"/>
      <c r="N825" s="6"/>
      <c r="O825" s="6"/>
      <c r="P825" s="52"/>
    </row>
    <row r="826" spans="1:16" ht="15.75" customHeight="1" x14ac:dyDescent="0.25">
      <c r="A826" s="1"/>
      <c r="B826" s="14"/>
      <c r="C826" s="6"/>
      <c r="D826" s="51"/>
      <c r="E826" s="6"/>
      <c r="F826" s="51"/>
      <c r="G826" s="6"/>
      <c r="H826" s="6"/>
      <c r="I826" s="6"/>
      <c r="J826" s="6"/>
      <c r="K826" s="6"/>
      <c r="L826" s="51"/>
      <c r="M826" s="6"/>
      <c r="N826" s="6"/>
      <c r="O826" s="6"/>
      <c r="P826" s="52"/>
    </row>
    <row r="827" spans="1:16" ht="15.75" customHeight="1" x14ac:dyDescent="0.25">
      <c r="A827" s="1"/>
      <c r="B827" s="14"/>
      <c r="C827" s="6"/>
      <c r="D827" s="51"/>
      <c r="E827" s="6"/>
      <c r="F827" s="51"/>
      <c r="G827" s="6"/>
      <c r="H827" s="6"/>
      <c r="I827" s="6"/>
      <c r="J827" s="6"/>
      <c r="K827" s="6"/>
      <c r="L827" s="51"/>
      <c r="M827" s="6"/>
      <c r="N827" s="6"/>
      <c r="O827" s="6"/>
      <c r="P827" s="52"/>
    </row>
    <row r="828" spans="1:16" ht="15.75" customHeight="1" x14ac:dyDescent="0.25">
      <c r="A828" s="1"/>
      <c r="B828" s="14"/>
      <c r="C828" s="6"/>
      <c r="D828" s="51"/>
      <c r="E828" s="6"/>
      <c r="F828" s="51"/>
      <c r="G828" s="6"/>
      <c r="H828" s="6"/>
      <c r="I828" s="6"/>
      <c r="J828" s="6"/>
      <c r="K828" s="6"/>
      <c r="L828" s="51"/>
      <c r="M828" s="6"/>
      <c r="N828" s="6"/>
      <c r="O828" s="6"/>
      <c r="P828" s="52"/>
    </row>
    <row r="829" spans="1:16" ht="15.75" customHeight="1" x14ac:dyDescent="0.25">
      <c r="A829" s="1"/>
      <c r="B829" s="14"/>
      <c r="C829" s="6"/>
      <c r="D829" s="51"/>
      <c r="E829" s="6"/>
      <c r="F829" s="51"/>
      <c r="G829" s="6"/>
      <c r="H829" s="6"/>
      <c r="I829" s="6"/>
      <c r="J829" s="6"/>
      <c r="K829" s="6"/>
      <c r="L829" s="51"/>
      <c r="M829" s="6"/>
      <c r="N829" s="6"/>
      <c r="O829" s="6"/>
      <c r="P829" s="52"/>
    </row>
    <row r="830" spans="1:16" ht="15.75" customHeight="1" x14ac:dyDescent="0.25">
      <c r="A830" s="1"/>
      <c r="B830" s="14"/>
      <c r="C830" s="6"/>
      <c r="D830" s="51"/>
      <c r="E830" s="6"/>
      <c r="F830" s="51"/>
      <c r="G830" s="6"/>
      <c r="H830" s="6"/>
      <c r="I830" s="6"/>
      <c r="J830" s="6"/>
      <c r="K830" s="6"/>
      <c r="L830" s="51"/>
      <c r="M830" s="6"/>
      <c r="N830" s="6"/>
      <c r="O830" s="6"/>
      <c r="P830" s="52"/>
    </row>
    <row r="831" spans="1:16" ht="15.75" customHeight="1" x14ac:dyDescent="0.25">
      <c r="A831" s="1"/>
      <c r="B831" s="14"/>
      <c r="C831" s="6"/>
      <c r="D831" s="51"/>
      <c r="E831" s="6"/>
      <c r="F831" s="51"/>
      <c r="G831" s="6"/>
      <c r="H831" s="6"/>
      <c r="I831" s="6"/>
      <c r="J831" s="6"/>
      <c r="K831" s="6"/>
      <c r="L831" s="51"/>
      <c r="M831" s="6"/>
      <c r="N831" s="6"/>
      <c r="O831" s="6"/>
      <c r="P831" s="52"/>
    </row>
    <row r="832" spans="1:16" ht="15.75" customHeight="1" x14ac:dyDescent="0.25">
      <c r="A832" s="1"/>
      <c r="B832" s="14"/>
      <c r="C832" s="6"/>
      <c r="D832" s="51"/>
      <c r="E832" s="6"/>
      <c r="F832" s="51"/>
      <c r="G832" s="6"/>
      <c r="H832" s="6"/>
      <c r="I832" s="6"/>
      <c r="J832" s="6"/>
      <c r="K832" s="6"/>
      <c r="L832" s="51"/>
      <c r="M832" s="6"/>
      <c r="N832" s="6"/>
      <c r="O832" s="6"/>
      <c r="P832" s="52"/>
    </row>
    <row r="833" spans="1:16" ht="15.75" customHeight="1" x14ac:dyDescent="0.25">
      <c r="A833" s="1"/>
      <c r="B833" s="14"/>
      <c r="C833" s="6"/>
      <c r="D833" s="51"/>
      <c r="E833" s="6"/>
      <c r="F833" s="51"/>
      <c r="G833" s="6"/>
      <c r="H833" s="6"/>
      <c r="I833" s="6"/>
      <c r="J833" s="6"/>
      <c r="K833" s="6"/>
      <c r="L833" s="51"/>
      <c r="M833" s="6"/>
      <c r="N833" s="6"/>
      <c r="O833" s="6"/>
      <c r="P833" s="52"/>
    </row>
    <row r="834" spans="1:16" ht="15.75" customHeight="1" x14ac:dyDescent="0.25">
      <c r="A834" s="1"/>
      <c r="B834" s="14"/>
      <c r="C834" s="6"/>
      <c r="D834" s="51"/>
      <c r="E834" s="6"/>
      <c r="F834" s="51"/>
      <c r="G834" s="6"/>
      <c r="H834" s="6"/>
      <c r="I834" s="6"/>
      <c r="J834" s="6"/>
      <c r="K834" s="6"/>
      <c r="L834" s="51"/>
      <c r="M834" s="6"/>
      <c r="N834" s="6"/>
      <c r="O834" s="6"/>
      <c r="P834" s="52"/>
    </row>
    <row r="835" spans="1:16" ht="15.75" customHeight="1" x14ac:dyDescent="0.25">
      <c r="A835" s="1"/>
      <c r="B835" s="14"/>
      <c r="C835" s="6"/>
      <c r="D835" s="51"/>
      <c r="E835" s="6"/>
      <c r="F835" s="51"/>
      <c r="G835" s="6"/>
      <c r="H835" s="6"/>
      <c r="I835" s="6"/>
      <c r="J835" s="6"/>
      <c r="K835" s="6"/>
      <c r="L835" s="51"/>
      <c r="M835" s="6"/>
      <c r="N835" s="6"/>
      <c r="O835" s="6"/>
      <c r="P835" s="52"/>
    </row>
    <row r="836" spans="1:16" ht="15.75" customHeight="1" x14ac:dyDescent="0.25">
      <c r="A836" s="1"/>
      <c r="B836" s="14"/>
      <c r="C836" s="6"/>
      <c r="D836" s="51"/>
      <c r="E836" s="6"/>
      <c r="F836" s="51"/>
      <c r="G836" s="6"/>
      <c r="H836" s="6"/>
      <c r="I836" s="6"/>
      <c r="J836" s="6"/>
      <c r="K836" s="6"/>
      <c r="L836" s="51"/>
      <c r="M836" s="6"/>
      <c r="N836" s="6"/>
      <c r="O836" s="6"/>
      <c r="P836" s="52"/>
    </row>
    <row r="837" spans="1:16" ht="15.75" customHeight="1" x14ac:dyDescent="0.25">
      <c r="A837" s="1"/>
      <c r="B837" s="14"/>
      <c r="C837" s="6"/>
      <c r="D837" s="51"/>
      <c r="E837" s="6"/>
      <c r="F837" s="51"/>
      <c r="G837" s="6"/>
      <c r="H837" s="6"/>
      <c r="I837" s="6"/>
      <c r="J837" s="6"/>
      <c r="K837" s="6"/>
      <c r="L837" s="51"/>
      <c r="M837" s="6"/>
      <c r="N837" s="6"/>
      <c r="O837" s="6"/>
      <c r="P837" s="52"/>
    </row>
    <row r="838" spans="1:16" ht="15.75" customHeight="1" x14ac:dyDescent="0.25">
      <c r="A838" s="1"/>
      <c r="B838" s="14"/>
      <c r="C838" s="6"/>
      <c r="D838" s="51"/>
      <c r="E838" s="6"/>
      <c r="F838" s="51"/>
      <c r="G838" s="6"/>
      <c r="H838" s="6"/>
      <c r="I838" s="6"/>
      <c r="J838" s="6"/>
      <c r="K838" s="6"/>
      <c r="L838" s="51"/>
      <c r="M838" s="6"/>
      <c r="N838" s="6"/>
      <c r="O838" s="6"/>
      <c r="P838" s="52"/>
    </row>
    <row r="839" spans="1:16" ht="15.75" customHeight="1" x14ac:dyDescent="0.25">
      <c r="A839" s="1"/>
      <c r="B839" s="14"/>
      <c r="C839" s="6"/>
      <c r="D839" s="51"/>
      <c r="E839" s="6"/>
      <c r="F839" s="51"/>
      <c r="G839" s="6"/>
      <c r="H839" s="6"/>
      <c r="I839" s="6"/>
      <c r="J839" s="6"/>
      <c r="K839" s="6"/>
      <c r="L839" s="51"/>
      <c r="M839" s="6"/>
      <c r="N839" s="6"/>
      <c r="O839" s="6"/>
      <c r="P839" s="52"/>
    </row>
    <row r="840" spans="1:16" ht="15.75" customHeight="1" x14ac:dyDescent="0.25">
      <c r="A840" s="1"/>
      <c r="B840" s="14"/>
      <c r="C840" s="6"/>
      <c r="D840" s="51"/>
      <c r="E840" s="6"/>
      <c r="F840" s="51"/>
      <c r="G840" s="6"/>
      <c r="H840" s="6"/>
      <c r="I840" s="6"/>
      <c r="J840" s="6"/>
      <c r="K840" s="6"/>
      <c r="L840" s="51"/>
      <c r="M840" s="6"/>
      <c r="N840" s="6"/>
      <c r="O840" s="6"/>
      <c r="P840" s="52"/>
    </row>
    <row r="841" spans="1:16" ht="15.75" customHeight="1" x14ac:dyDescent="0.25">
      <c r="A841" s="1"/>
      <c r="B841" s="14"/>
      <c r="C841" s="6"/>
      <c r="D841" s="51"/>
      <c r="E841" s="6"/>
      <c r="F841" s="51"/>
      <c r="G841" s="6"/>
      <c r="H841" s="6"/>
      <c r="I841" s="6"/>
      <c r="J841" s="6"/>
      <c r="K841" s="6"/>
      <c r="L841" s="51"/>
      <c r="M841" s="6"/>
      <c r="N841" s="6"/>
      <c r="O841" s="6"/>
      <c r="P841" s="52"/>
    </row>
    <row r="842" spans="1:16" ht="15.75" customHeight="1" x14ac:dyDescent="0.25">
      <c r="A842" s="1"/>
      <c r="B842" s="14"/>
      <c r="C842" s="6"/>
      <c r="D842" s="51"/>
      <c r="E842" s="6"/>
      <c r="F842" s="51"/>
      <c r="G842" s="6"/>
      <c r="H842" s="6"/>
      <c r="I842" s="6"/>
      <c r="J842" s="6"/>
      <c r="K842" s="6"/>
      <c r="L842" s="51"/>
      <c r="M842" s="6"/>
      <c r="N842" s="6"/>
      <c r="O842" s="6"/>
      <c r="P842" s="52"/>
    </row>
    <row r="843" spans="1:16" ht="15.75" customHeight="1" x14ac:dyDescent="0.25">
      <c r="A843" s="1"/>
      <c r="B843" s="14"/>
      <c r="C843" s="6"/>
      <c r="D843" s="51"/>
      <c r="E843" s="6"/>
      <c r="F843" s="51"/>
      <c r="G843" s="6"/>
      <c r="H843" s="6"/>
      <c r="I843" s="6"/>
      <c r="J843" s="6"/>
      <c r="K843" s="6"/>
      <c r="L843" s="51"/>
      <c r="M843" s="6"/>
      <c r="N843" s="6"/>
      <c r="O843" s="6"/>
      <c r="P843" s="52"/>
    </row>
    <row r="844" spans="1:16" ht="15.75" customHeight="1" x14ac:dyDescent="0.25">
      <c r="A844" s="1"/>
      <c r="B844" s="14"/>
      <c r="C844" s="6"/>
      <c r="D844" s="51"/>
      <c r="E844" s="6"/>
      <c r="F844" s="51"/>
      <c r="G844" s="6"/>
      <c r="H844" s="6"/>
      <c r="I844" s="6"/>
      <c r="J844" s="6"/>
      <c r="K844" s="6"/>
      <c r="L844" s="51"/>
      <c r="M844" s="6"/>
      <c r="N844" s="6"/>
      <c r="O844" s="6"/>
      <c r="P844" s="52"/>
    </row>
    <row r="845" spans="1:16" ht="15.75" customHeight="1" x14ac:dyDescent="0.25">
      <c r="A845" s="1"/>
      <c r="B845" s="14"/>
      <c r="C845" s="6"/>
      <c r="D845" s="51"/>
      <c r="E845" s="6"/>
      <c r="F845" s="51"/>
      <c r="G845" s="6"/>
      <c r="H845" s="6"/>
      <c r="I845" s="6"/>
      <c r="J845" s="6"/>
      <c r="K845" s="6"/>
      <c r="L845" s="51"/>
      <c r="M845" s="6"/>
      <c r="N845" s="6"/>
      <c r="O845" s="6"/>
      <c r="P845" s="52"/>
    </row>
    <row r="846" spans="1:16" ht="15.75" customHeight="1" x14ac:dyDescent="0.25">
      <c r="A846" s="1"/>
      <c r="B846" s="14"/>
      <c r="C846" s="6"/>
      <c r="D846" s="51"/>
      <c r="E846" s="6"/>
      <c r="F846" s="51"/>
      <c r="G846" s="6"/>
      <c r="H846" s="6"/>
      <c r="I846" s="6"/>
      <c r="J846" s="6"/>
      <c r="K846" s="6"/>
      <c r="L846" s="51"/>
      <c r="M846" s="6"/>
      <c r="N846" s="6"/>
      <c r="O846" s="6"/>
      <c r="P846" s="52"/>
    </row>
    <row r="847" spans="1:16" ht="15.75" customHeight="1" x14ac:dyDescent="0.25">
      <c r="A847" s="1"/>
      <c r="B847" s="14"/>
      <c r="C847" s="6"/>
      <c r="D847" s="51"/>
      <c r="E847" s="6"/>
      <c r="F847" s="51"/>
      <c r="G847" s="6"/>
      <c r="H847" s="6"/>
      <c r="I847" s="6"/>
      <c r="J847" s="6"/>
      <c r="K847" s="6"/>
      <c r="L847" s="51"/>
      <c r="M847" s="6"/>
      <c r="N847" s="6"/>
      <c r="O847" s="6"/>
      <c r="P847" s="52"/>
    </row>
    <row r="848" spans="1:16" ht="15.75" customHeight="1" x14ac:dyDescent="0.25">
      <c r="A848" s="1"/>
      <c r="B848" s="14"/>
      <c r="C848" s="6"/>
      <c r="D848" s="51"/>
      <c r="E848" s="6"/>
      <c r="F848" s="51"/>
      <c r="G848" s="6"/>
      <c r="H848" s="6"/>
      <c r="I848" s="6"/>
      <c r="J848" s="6"/>
      <c r="K848" s="6"/>
      <c r="L848" s="51"/>
      <c r="M848" s="6"/>
      <c r="N848" s="6"/>
      <c r="O848" s="6"/>
      <c r="P848" s="52"/>
    </row>
    <row r="849" spans="1:16" ht="15.75" customHeight="1" x14ac:dyDescent="0.25">
      <c r="A849" s="1"/>
      <c r="B849" s="14"/>
      <c r="C849" s="6"/>
      <c r="D849" s="51"/>
      <c r="E849" s="6"/>
      <c r="F849" s="51"/>
      <c r="G849" s="6"/>
      <c r="H849" s="6"/>
      <c r="I849" s="6"/>
      <c r="J849" s="6"/>
      <c r="K849" s="6"/>
      <c r="L849" s="51"/>
      <c r="M849" s="6"/>
      <c r="N849" s="6"/>
      <c r="O849" s="6"/>
      <c r="P849" s="52"/>
    </row>
    <row r="850" spans="1:16" ht="15.75" customHeight="1" x14ac:dyDescent="0.25">
      <c r="A850" s="1"/>
      <c r="B850" s="14"/>
      <c r="C850" s="6"/>
      <c r="D850" s="51"/>
      <c r="E850" s="6"/>
      <c r="F850" s="51"/>
      <c r="G850" s="6"/>
      <c r="H850" s="6"/>
      <c r="I850" s="6"/>
      <c r="J850" s="6"/>
      <c r="K850" s="6"/>
      <c r="L850" s="51"/>
      <c r="M850" s="6"/>
      <c r="N850" s="6"/>
      <c r="O850" s="6"/>
      <c r="P850" s="52"/>
    </row>
    <row r="851" spans="1:16" ht="15.75" customHeight="1" x14ac:dyDescent="0.25">
      <c r="A851" s="1"/>
      <c r="B851" s="14"/>
      <c r="C851" s="6"/>
      <c r="D851" s="51"/>
      <c r="E851" s="6"/>
      <c r="F851" s="51"/>
      <c r="G851" s="6"/>
      <c r="H851" s="6"/>
      <c r="I851" s="6"/>
      <c r="J851" s="6"/>
      <c r="K851" s="6"/>
      <c r="L851" s="51"/>
      <c r="M851" s="6"/>
      <c r="N851" s="6"/>
      <c r="O851" s="6"/>
      <c r="P851" s="52"/>
    </row>
    <row r="852" spans="1:16" ht="15.75" customHeight="1" x14ac:dyDescent="0.25">
      <c r="A852" s="1"/>
      <c r="B852" s="14"/>
      <c r="C852" s="6"/>
      <c r="D852" s="51"/>
      <c r="E852" s="6"/>
      <c r="F852" s="51"/>
      <c r="G852" s="6"/>
      <c r="H852" s="6"/>
      <c r="I852" s="6"/>
      <c r="J852" s="6"/>
      <c r="K852" s="6"/>
      <c r="L852" s="51"/>
      <c r="M852" s="6"/>
      <c r="N852" s="6"/>
      <c r="O852" s="6"/>
      <c r="P852" s="52"/>
    </row>
    <row r="853" spans="1:16" ht="15.75" customHeight="1" x14ac:dyDescent="0.25">
      <c r="A853" s="1"/>
      <c r="B853" s="14"/>
      <c r="C853" s="6"/>
      <c r="D853" s="51"/>
      <c r="E853" s="6"/>
      <c r="F853" s="51"/>
      <c r="G853" s="6"/>
      <c r="H853" s="6"/>
      <c r="I853" s="6"/>
      <c r="J853" s="6"/>
      <c r="K853" s="6"/>
      <c r="L853" s="51"/>
      <c r="M853" s="6"/>
      <c r="N853" s="6"/>
      <c r="O853" s="6"/>
      <c r="P853" s="52"/>
    </row>
    <row r="854" spans="1:16" ht="15.75" customHeight="1" x14ac:dyDescent="0.25">
      <c r="A854" s="1"/>
      <c r="B854" s="14"/>
      <c r="C854" s="6"/>
      <c r="D854" s="51"/>
      <c r="E854" s="6"/>
      <c r="F854" s="51"/>
      <c r="G854" s="6"/>
      <c r="H854" s="6"/>
      <c r="I854" s="6"/>
      <c r="J854" s="6"/>
      <c r="K854" s="6"/>
      <c r="L854" s="51"/>
      <c r="M854" s="6"/>
      <c r="N854" s="6"/>
      <c r="O854" s="6"/>
      <c r="P854" s="52"/>
    </row>
    <row r="855" spans="1:16" ht="15.75" customHeight="1" x14ac:dyDescent="0.25">
      <c r="A855" s="1"/>
      <c r="B855" s="14"/>
      <c r="C855" s="6"/>
      <c r="D855" s="51"/>
      <c r="E855" s="6"/>
      <c r="F855" s="51"/>
      <c r="G855" s="6"/>
      <c r="H855" s="6"/>
      <c r="I855" s="6"/>
      <c r="J855" s="6"/>
      <c r="K855" s="6"/>
      <c r="L855" s="51"/>
      <c r="M855" s="6"/>
      <c r="N855" s="6"/>
      <c r="O855" s="6"/>
      <c r="P855" s="52"/>
    </row>
    <row r="856" spans="1:16" ht="15.75" customHeight="1" x14ac:dyDescent="0.25">
      <c r="A856" s="1"/>
      <c r="B856" s="14"/>
      <c r="C856" s="6"/>
      <c r="D856" s="51"/>
      <c r="E856" s="6"/>
      <c r="F856" s="51"/>
      <c r="G856" s="6"/>
      <c r="H856" s="6"/>
      <c r="I856" s="6"/>
      <c r="J856" s="6"/>
      <c r="K856" s="6"/>
      <c r="L856" s="51"/>
      <c r="M856" s="6"/>
      <c r="N856" s="6"/>
      <c r="O856" s="6"/>
      <c r="P856" s="52"/>
    </row>
    <row r="857" spans="1:16" ht="15.75" customHeight="1" x14ac:dyDescent="0.25">
      <c r="A857" s="1"/>
      <c r="B857" s="14"/>
      <c r="C857" s="6"/>
      <c r="D857" s="51"/>
      <c r="E857" s="6"/>
      <c r="F857" s="51"/>
      <c r="G857" s="6"/>
      <c r="H857" s="6"/>
      <c r="I857" s="6"/>
      <c r="J857" s="6"/>
      <c r="K857" s="6"/>
      <c r="L857" s="51"/>
      <c r="M857" s="6"/>
      <c r="N857" s="6"/>
      <c r="O857" s="6"/>
      <c r="P857" s="52"/>
    </row>
    <row r="858" spans="1:16" ht="15.75" customHeight="1" x14ac:dyDescent="0.25">
      <c r="A858" s="1"/>
      <c r="B858" s="14"/>
      <c r="C858" s="6"/>
      <c r="D858" s="51"/>
      <c r="E858" s="6"/>
      <c r="F858" s="51"/>
      <c r="G858" s="6"/>
      <c r="H858" s="6"/>
      <c r="I858" s="6"/>
      <c r="J858" s="6"/>
      <c r="K858" s="6"/>
      <c r="L858" s="51"/>
      <c r="M858" s="6"/>
      <c r="N858" s="6"/>
      <c r="O858" s="6"/>
      <c r="P858" s="52"/>
    </row>
    <row r="859" spans="1:16" ht="15.75" customHeight="1" x14ac:dyDescent="0.25">
      <c r="A859" s="1"/>
      <c r="B859" s="14"/>
      <c r="C859" s="6"/>
      <c r="D859" s="51"/>
      <c r="E859" s="6"/>
      <c r="F859" s="51"/>
      <c r="G859" s="6"/>
      <c r="H859" s="6"/>
      <c r="I859" s="6"/>
      <c r="J859" s="6"/>
      <c r="K859" s="6"/>
      <c r="L859" s="51"/>
      <c r="M859" s="6"/>
      <c r="N859" s="6"/>
      <c r="O859" s="6"/>
      <c r="P859" s="52"/>
    </row>
    <row r="860" spans="1:16" ht="15.75" customHeight="1" x14ac:dyDescent="0.25">
      <c r="A860" s="1"/>
      <c r="B860" s="14"/>
      <c r="C860" s="6"/>
      <c r="D860" s="51"/>
      <c r="E860" s="6"/>
      <c r="F860" s="51"/>
      <c r="G860" s="6"/>
      <c r="H860" s="6"/>
      <c r="I860" s="6"/>
      <c r="J860" s="6"/>
      <c r="K860" s="6"/>
      <c r="L860" s="51"/>
      <c r="M860" s="6"/>
      <c r="N860" s="6"/>
      <c r="O860" s="6"/>
      <c r="P860" s="52"/>
    </row>
    <row r="861" spans="1:16" ht="15.75" customHeight="1" x14ac:dyDescent="0.25">
      <c r="A861" s="1"/>
      <c r="B861" s="14"/>
      <c r="C861" s="6"/>
      <c r="D861" s="51"/>
      <c r="E861" s="6"/>
      <c r="F861" s="51"/>
      <c r="G861" s="6"/>
      <c r="H861" s="6"/>
      <c r="I861" s="6"/>
      <c r="J861" s="6"/>
      <c r="K861" s="6"/>
      <c r="L861" s="51"/>
      <c r="M861" s="6"/>
      <c r="N861" s="6"/>
      <c r="O861" s="6"/>
      <c r="P861" s="52"/>
    </row>
    <row r="862" spans="1:16" ht="15.75" customHeight="1" x14ac:dyDescent="0.25">
      <c r="A862" s="1"/>
      <c r="B862" s="14"/>
      <c r="C862" s="6"/>
      <c r="D862" s="51"/>
      <c r="E862" s="6"/>
      <c r="F862" s="51"/>
      <c r="G862" s="6"/>
      <c r="H862" s="6"/>
      <c r="I862" s="6"/>
      <c r="J862" s="6"/>
      <c r="K862" s="6"/>
      <c r="L862" s="51"/>
      <c r="M862" s="6"/>
      <c r="N862" s="6"/>
      <c r="O862" s="6"/>
      <c r="P862" s="52"/>
    </row>
    <row r="863" spans="1:16" ht="15.75" customHeight="1" x14ac:dyDescent="0.25">
      <c r="A863" s="1"/>
      <c r="B863" s="14"/>
      <c r="C863" s="6"/>
      <c r="D863" s="51"/>
      <c r="E863" s="6"/>
      <c r="F863" s="51"/>
      <c r="G863" s="6"/>
      <c r="H863" s="6"/>
      <c r="I863" s="6"/>
      <c r="J863" s="6"/>
      <c r="K863" s="6"/>
      <c r="L863" s="51"/>
      <c r="M863" s="6"/>
      <c r="N863" s="6"/>
      <c r="O863" s="6"/>
      <c r="P863" s="52"/>
    </row>
    <row r="864" spans="1:16" ht="15.75" customHeight="1" x14ac:dyDescent="0.25">
      <c r="A864" s="1"/>
      <c r="B864" s="14"/>
      <c r="C864" s="6"/>
      <c r="D864" s="51"/>
      <c r="E864" s="6"/>
      <c r="F864" s="51"/>
      <c r="G864" s="6"/>
      <c r="H864" s="6"/>
      <c r="I864" s="6"/>
      <c r="J864" s="6"/>
      <c r="K864" s="6"/>
      <c r="L864" s="51"/>
      <c r="M864" s="6"/>
      <c r="N864" s="6"/>
      <c r="O864" s="6"/>
      <c r="P864" s="52"/>
    </row>
    <row r="865" spans="1:16" ht="15.75" customHeight="1" x14ac:dyDescent="0.25">
      <c r="A865" s="1"/>
      <c r="B865" s="14"/>
      <c r="C865" s="6"/>
      <c r="D865" s="51"/>
      <c r="E865" s="6"/>
      <c r="F865" s="51"/>
      <c r="G865" s="6"/>
      <c r="H865" s="6"/>
      <c r="I865" s="6"/>
      <c r="J865" s="6"/>
      <c r="K865" s="6"/>
      <c r="L865" s="51"/>
      <c r="M865" s="6"/>
      <c r="N865" s="6"/>
      <c r="O865" s="6"/>
      <c r="P865" s="52"/>
    </row>
    <row r="866" spans="1:16" ht="15.75" customHeight="1" x14ac:dyDescent="0.25">
      <c r="A866" s="1"/>
      <c r="B866" s="14"/>
      <c r="C866" s="6"/>
      <c r="D866" s="51"/>
      <c r="E866" s="6"/>
      <c r="F866" s="51"/>
      <c r="G866" s="6"/>
      <c r="H866" s="6"/>
      <c r="I866" s="6"/>
      <c r="J866" s="6"/>
      <c r="K866" s="6"/>
      <c r="L866" s="51"/>
      <c r="M866" s="6"/>
      <c r="N866" s="6"/>
      <c r="O866" s="6"/>
      <c r="P866" s="52"/>
    </row>
    <row r="867" spans="1:16" ht="15.75" customHeight="1" x14ac:dyDescent="0.25">
      <c r="A867" s="1"/>
      <c r="B867" s="14"/>
      <c r="C867" s="6"/>
      <c r="D867" s="51"/>
      <c r="E867" s="6"/>
      <c r="F867" s="51"/>
      <c r="G867" s="6"/>
      <c r="H867" s="6"/>
      <c r="I867" s="6"/>
      <c r="J867" s="6"/>
      <c r="K867" s="6"/>
      <c r="L867" s="51"/>
      <c r="M867" s="6"/>
      <c r="N867" s="6"/>
      <c r="O867" s="6"/>
      <c r="P867" s="52"/>
    </row>
    <row r="868" spans="1:16" ht="15.75" customHeight="1" x14ac:dyDescent="0.25">
      <c r="A868" s="1"/>
      <c r="B868" s="14"/>
      <c r="C868" s="6"/>
      <c r="D868" s="51"/>
      <c r="E868" s="6"/>
      <c r="F868" s="51"/>
      <c r="G868" s="6"/>
      <c r="H868" s="6"/>
      <c r="I868" s="6"/>
      <c r="J868" s="6"/>
      <c r="K868" s="6"/>
      <c r="L868" s="51"/>
      <c r="M868" s="6"/>
      <c r="N868" s="6"/>
      <c r="O868" s="6"/>
      <c r="P868" s="52"/>
    </row>
    <row r="869" spans="1:16" ht="15.75" customHeight="1" x14ac:dyDescent="0.25">
      <c r="A869" s="1"/>
      <c r="B869" s="14"/>
      <c r="C869" s="6"/>
      <c r="D869" s="51"/>
      <c r="E869" s="6"/>
      <c r="F869" s="51"/>
      <c r="G869" s="6"/>
      <c r="H869" s="6"/>
      <c r="I869" s="6"/>
      <c r="J869" s="6"/>
      <c r="K869" s="6"/>
      <c r="L869" s="51"/>
      <c r="M869" s="6"/>
      <c r="N869" s="6"/>
      <c r="O869" s="6"/>
      <c r="P869" s="52"/>
    </row>
    <row r="870" spans="1:16" ht="15.75" customHeight="1" x14ac:dyDescent="0.25">
      <c r="A870" s="1"/>
      <c r="B870" s="14"/>
      <c r="C870" s="6"/>
      <c r="D870" s="51"/>
      <c r="E870" s="6"/>
      <c r="F870" s="51"/>
      <c r="G870" s="6"/>
      <c r="H870" s="6"/>
      <c r="I870" s="6"/>
      <c r="J870" s="6"/>
      <c r="K870" s="6"/>
      <c r="L870" s="51"/>
      <c r="M870" s="6"/>
      <c r="N870" s="6"/>
      <c r="O870" s="6"/>
      <c r="P870" s="52"/>
    </row>
    <row r="871" spans="1:16" ht="15.75" customHeight="1" x14ac:dyDescent="0.25">
      <c r="A871" s="1"/>
      <c r="B871" s="14"/>
      <c r="C871" s="6"/>
      <c r="D871" s="51"/>
      <c r="E871" s="6"/>
      <c r="F871" s="51"/>
      <c r="G871" s="6"/>
      <c r="H871" s="6"/>
      <c r="I871" s="6"/>
      <c r="J871" s="6"/>
      <c r="K871" s="6"/>
      <c r="L871" s="51"/>
      <c r="M871" s="6"/>
      <c r="N871" s="6"/>
      <c r="O871" s="6"/>
      <c r="P871" s="52"/>
    </row>
    <row r="872" spans="1:16" ht="15.75" customHeight="1" x14ac:dyDescent="0.25">
      <c r="A872" s="1"/>
      <c r="B872" s="14"/>
      <c r="C872" s="6"/>
      <c r="D872" s="51"/>
      <c r="E872" s="6"/>
      <c r="F872" s="51"/>
      <c r="G872" s="6"/>
      <c r="H872" s="6"/>
      <c r="I872" s="6"/>
      <c r="J872" s="6"/>
      <c r="K872" s="6"/>
      <c r="L872" s="51"/>
      <c r="M872" s="6"/>
      <c r="N872" s="6"/>
      <c r="O872" s="6"/>
      <c r="P872" s="52"/>
    </row>
    <row r="873" spans="1:16" ht="15.75" customHeight="1" x14ac:dyDescent="0.25">
      <c r="A873" s="1"/>
      <c r="B873" s="14"/>
      <c r="C873" s="6"/>
      <c r="D873" s="51"/>
      <c r="E873" s="6"/>
      <c r="F873" s="51"/>
      <c r="G873" s="6"/>
      <c r="H873" s="6"/>
      <c r="I873" s="6"/>
      <c r="J873" s="6"/>
      <c r="K873" s="6"/>
      <c r="L873" s="51"/>
      <c r="M873" s="6"/>
      <c r="N873" s="6"/>
      <c r="O873" s="6"/>
      <c r="P873" s="52"/>
    </row>
    <row r="874" spans="1:16" ht="15.75" customHeight="1" x14ac:dyDescent="0.25">
      <c r="A874" s="1"/>
      <c r="B874" s="14"/>
      <c r="C874" s="6"/>
      <c r="D874" s="51"/>
      <c r="E874" s="6"/>
      <c r="F874" s="51"/>
      <c r="G874" s="6"/>
      <c r="H874" s="6"/>
      <c r="I874" s="6"/>
      <c r="J874" s="6"/>
      <c r="K874" s="6"/>
      <c r="L874" s="51"/>
      <c r="M874" s="6"/>
      <c r="N874" s="6"/>
      <c r="O874" s="6"/>
      <c r="P874" s="52"/>
    </row>
    <row r="875" spans="1:16" ht="15.75" customHeight="1" x14ac:dyDescent="0.25">
      <c r="A875" s="1"/>
      <c r="B875" s="14"/>
      <c r="C875" s="6"/>
      <c r="D875" s="51"/>
      <c r="E875" s="6"/>
      <c r="F875" s="51"/>
      <c r="G875" s="6"/>
      <c r="H875" s="6"/>
      <c r="I875" s="6"/>
      <c r="J875" s="6"/>
      <c r="K875" s="6"/>
      <c r="L875" s="51"/>
      <c r="M875" s="6"/>
      <c r="N875" s="6"/>
      <c r="O875" s="6"/>
      <c r="P875" s="52"/>
    </row>
    <row r="876" spans="1:16" ht="15.75" customHeight="1" x14ac:dyDescent="0.25">
      <c r="A876" s="1"/>
      <c r="B876" s="14"/>
      <c r="C876" s="6"/>
      <c r="D876" s="51"/>
      <c r="E876" s="6"/>
      <c r="F876" s="51"/>
      <c r="G876" s="6"/>
      <c r="H876" s="6"/>
      <c r="I876" s="6"/>
      <c r="J876" s="6"/>
      <c r="K876" s="6"/>
      <c r="L876" s="51"/>
      <c r="M876" s="6"/>
      <c r="N876" s="6"/>
      <c r="O876" s="6"/>
      <c r="P876" s="52"/>
    </row>
    <row r="877" spans="1:16" ht="15.75" customHeight="1" x14ac:dyDescent="0.25">
      <c r="A877" s="1"/>
      <c r="B877" s="14"/>
      <c r="C877" s="6"/>
      <c r="D877" s="51"/>
      <c r="E877" s="6"/>
      <c r="F877" s="51"/>
      <c r="G877" s="6"/>
      <c r="H877" s="6"/>
      <c r="I877" s="6"/>
      <c r="J877" s="6"/>
      <c r="K877" s="6"/>
      <c r="L877" s="51"/>
      <c r="M877" s="6"/>
      <c r="N877" s="6"/>
      <c r="O877" s="6"/>
      <c r="P877" s="52"/>
    </row>
    <row r="878" spans="1:16" ht="15.75" customHeight="1" x14ac:dyDescent="0.25">
      <c r="A878" s="1"/>
      <c r="B878" s="14"/>
      <c r="C878" s="6"/>
      <c r="D878" s="51"/>
      <c r="E878" s="6"/>
      <c r="F878" s="51"/>
      <c r="G878" s="6"/>
      <c r="H878" s="6"/>
      <c r="I878" s="6"/>
      <c r="J878" s="6"/>
      <c r="K878" s="6"/>
      <c r="L878" s="51"/>
      <c r="M878" s="6"/>
      <c r="N878" s="6"/>
      <c r="O878" s="6"/>
      <c r="P878" s="52"/>
    </row>
    <row r="879" spans="1:16" ht="15.75" customHeight="1" x14ac:dyDescent="0.25">
      <c r="A879" s="1"/>
      <c r="B879" s="14"/>
      <c r="C879" s="6"/>
      <c r="D879" s="51"/>
      <c r="E879" s="6"/>
      <c r="F879" s="51"/>
      <c r="G879" s="6"/>
      <c r="H879" s="6"/>
      <c r="I879" s="6"/>
      <c r="J879" s="6"/>
      <c r="K879" s="6"/>
      <c r="L879" s="51"/>
      <c r="M879" s="6"/>
      <c r="N879" s="6"/>
      <c r="O879" s="6"/>
      <c r="P879" s="52"/>
    </row>
    <row r="880" spans="1:16" ht="15.75" customHeight="1" x14ac:dyDescent="0.25">
      <c r="A880" s="1"/>
      <c r="B880" s="14"/>
      <c r="C880" s="6"/>
      <c r="D880" s="51"/>
      <c r="E880" s="6"/>
      <c r="F880" s="51"/>
      <c r="G880" s="6"/>
      <c r="H880" s="6"/>
      <c r="I880" s="6"/>
      <c r="J880" s="6"/>
      <c r="K880" s="6"/>
      <c r="L880" s="51"/>
      <c r="M880" s="6"/>
      <c r="N880" s="6"/>
      <c r="O880" s="6"/>
      <c r="P880" s="52"/>
    </row>
    <row r="881" spans="1:16" ht="15.75" customHeight="1" x14ac:dyDescent="0.25">
      <c r="A881" s="1"/>
      <c r="B881" s="14"/>
      <c r="C881" s="6"/>
      <c r="D881" s="51"/>
      <c r="E881" s="6"/>
      <c r="F881" s="51"/>
      <c r="G881" s="6"/>
      <c r="H881" s="6"/>
      <c r="I881" s="6"/>
      <c r="J881" s="6"/>
      <c r="K881" s="6"/>
      <c r="L881" s="51"/>
      <c r="M881" s="6"/>
      <c r="N881" s="6"/>
      <c r="O881" s="6"/>
      <c r="P881" s="52"/>
    </row>
    <row r="882" spans="1:16" ht="15.75" customHeight="1" x14ac:dyDescent="0.25">
      <c r="A882" s="1"/>
      <c r="B882" s="14"/>
      <c r="C882" s="6"/>
      <c r="D882" s="51"/>
      <c r="E882" s="6"/>
      <c r="F882" s="51"/>
      <c r="G882" s="6"/>
      <c r="H882" s="6"/>
      <c r="I882" s="6"/>
      <c r="J882" s="6"/>
      <c r="K882" s="6"/>
      <c r="L882" s="51"/>
      <c r="M882" s="6"/>
      <c r="N882" s="6"/>
      <c r="O882" s="6"/>
      <c r="P882" s="52"/>
    </row>
    <row r="883" spans="1:16" ht="15.75" customHeight="1" x14ac:dyDescent="0.25">
      <c r="A883" s="1"/>
      <c r="B883" s="14"/>
      <c r="C883" s="6"/>
      <c r="D883" s="51"/>
      <c r="E883" s="6"/>
      <c r="F883" s="51"/>
      <c r="G883" s="6"/>
      <c r="H883" s="6"/>
      <c r="I883" s="6"/>
      <c r="J883" s="6"/>
      <c r="K883" s="6"/>
      <c r="L883" s="51"/>
      <c r="M883" s="6"/>
      <c r="N883" s="6"/>
      <c r="O883" s="6"/>
      <c r="P883" s="52"/>
    </row>
    <row r="884" spans="1:16" ht="15.75" customHeight="1" x14ac:dyDescent="0.25">
      <c r="A884" s="1"/>
      <c r="B884" s="14"/>
      <c r="C884" s="6"/>
      <c r="D884" s="51"/>
      <c r="E884" s="6"/>
      <c r="F884" s="51"/>
      <c r="G884" s="6"/>
      <c r="H884" s="6"/>
      <c r="I884" s="6"/>
      <c r="J884" s="6"/>
      <c r="K884" s="6"/>
      <c r="L884" s="51"/>
      <c r="M884" s="6"/>
      <c r="N884" s="6"/>
      <c r="O884" s="6"/>
      <c r="P884" s="52"/>
    </row>
    <row r="885" spans="1:16" ht="15.75" customHeight="1" x14ac:dyDescent="0.25">
      <c r="A885" s="1"/>
      <c r="B885" s="14"/>
      <c r="C885" s="6"/>
      <c r="D885" s="51"/>
      <c r="E885" s="6"/>
      <c r="F885" s="51"/>
      <c r="G885" s="6"/>
      <c r="H885" s="6"/>
      <c r="I885" s="6"/>
      <c r="J885" s="6"/>
      <c r="K885" s="6"/>
      <c r="L885" s="51"/>
      <c r="M885" s="6"/>
      <c r="N885" s="6"/>
      <c r="O885" s="6"/>
      <c r="P885" s="52"/>
    </row>
    <row r="886" spans="1:16" ht="15.75" customHeight="1" x14ac:dyDescent="0.25">
      <c r="A886" s="1"/>
      <c r="B886" s="14"/>
      <c r="C886" s="6"/>
      <c r="D886" s="51"/>
      <c r="E886" s="6"/>
      <c r="F886" s="51"/>
      <c r="G886" s="6"/>
      <c r="H886" s="6"/>
      <c r="I886" s="6"/>
      <c r="J886" s="6"/>
      <c r="K886" s="6"/>
      <c r="L886" s="51"/>
      <c r="M886" s="6"/>
      <c r="N886" s="6"/>
      <c r="O886" s="6"/>
      <c r="P886" s="52"/>
    </row>
    <row r="887" spans="1:16" ht="15.75" customHeight="1" x14ac:dyDescent="0.25">
      <c r="A887" s="1"/>
      <c r="B887" s="14"/>
      <c r="C887" s="6"/>
      <c r="D887" s="51"/>
      <c r="E887" s="6"/>
      <c r="F887" s="51"/>
      <c r="G887" s="6"/>
      <c r="H887" s="6"/>
      <c r="I887" s="6"/>
      <c r="J887" s="6"/>
      <c r="K887" s="6"/>
      <c r="L887" s="51"/>
      <c r="M887" s="6"/>
      <c r="N887" s="6"/>
      <c r="O887" s="6"/>
      <c r="P887" s="52"/>
    </row>
    <row r="888" spans="1:16" ht="15.75" customHeight="1" x14ac:dyDescent="0.25">
      <c r="A888" s="1"/>
      <c r="B888" s="14"/>
      <c r="C888" s="6"/>
      <c r="D888" s="51"/>
      <c r="E888" s="6"/>
      <c r="F888" s="51"/>
      <c r="G888" s="6"/>
      <c r="H888" s="6"/>
      <c r="I888" s="6"/>
      <c r="J888" s="6"/>
      <c r="K888" s="6"/>
      <c r="L888" s="51"/>
      <c r="M888" s="6"/>
      <c r="N888" s="6"/>
      <c r="O888" s="6"/>
      <c r="P888" s="52"/>
    </row>
    <row r="889" spans="1:16" ht="15.75" customHeight="1" x14ac:dyDescent="0.25">
      <c r="A889" s="1"/>
      <c r="B889" s="14"/>
      <c r="C889" s="6"/>
      <c r="D889" s="51"/>
      <c r="E889" s="6"/>
      <c r="F889" s="51"/>
      <c r="G889" s="6"/>
      <c r="H889" s="6"/>
      <c r="I889" s="6"/>
      <c r="J889" s="6"/>
      <c r="K889" s="6"/>
      <c r="L889" s="51"/>
      <c r="M889" s="6"/>
      <c r="N889" s="6"/>
      <c r="O889" s="6"/>
      <c r="P889" s="52"/>
    </row>
    <row r="890" spans="1:16" ht="15.75" customHeight="1" x14ac:dyDescent="0.25">
      <c r="A890" s="1"/>
      <c r="B890" s="14"/>
      <c r="C890" s="6"/>
      <c r="D890" s="51"/>
      <c r="E890" s="6"/>
      <c r="F890" s="51"/>
      <c r="G890" s="6"/>
      <c r="H890" s="6"/>
      <c r="I890" s="6"/>
      <c r="J890" s="6"/>
      <c r="K890" s="6"/>
      <c r="L890" s="51"/>
      <c r="M890" s="6"/>
      <c r="N890" s="6"/>
      <c r="O890" s="6"/>
      <c r="P890" s="52"/>
    </row>
    <row r="891" spans="1:16" ht="15.75" customHeight="1" x14ac:dyDescent="0.25">
      <c r="A891" s="1"/>
      <c r="B891" s="14"/>
      <c r="C891" s="6"/>
      <c r="D891" s="51"/>
      <c r="E891" s="6"/>
      <c r="F891" s="51"/>
      <c r="G891" s="6"/>
      <c r="H891" s="6"/>
      <c r="I891" s="6"/>
      <c r="J891" s="6"/>
      <c r="K891" s="6"/>
      <c r="L891" s="51"/>
      <c r="M891" s="6"/>
      <c r="N891" s="6"/>
      <c r="O891" s="6"/>
      <c r="P891" s="52"/>
    </row>
    <row r="892" spans="1:16" ht="15.75" customHeight="1" x14ac:dyDescent="0.25">
      <c r="A892" s="1"/>
      <c r="B892" s="14"/>
      <c r="C892" s="6"/>
      <c r="D892" s="51"/>
      <c r="E892" s="6"/>
      <c r="F892" s="51"/>
      <c r="G892" s="6"/>
      <c r="H892" s="6"/>
      <c r="I892" s="6"/>
      <c r="J892" s="6"/>
      <c r="K892" s="6"/>
      <c r="L892" s="51"/>
      <c r="M892" s="6"/>
      <c r="N892" s="6"/>
      <c r="O892" s="6"/>
      <c r="P892" s="52"/>
    </row>
    <row r="893" spans="1:16" ht="15.75" customHeight="1" x14ac:dyDescent="0.25">
      <c r="A893" s="1"/>
      <c r="B893" s="14"/>
      <c r="C893" s="6"/>
      <c r="D893" s="51"/>
      <c r="E893" s="6"/>
      <c r="F893" s="51"/>
      <c r="G893" s="6"/>
      <c r="H893" s="6"/>
      <c r="I893" s="6"/>
      <c r="J893" s="6"/>
      <c r="K893" s="6"/>
      <c r="L893" s="51"/>
      <c r="M893" s="6"/>
      <c r="N893" s="6"/>
      <c r="O893" s="6"/>
      <c r="P893" s="52"/>
    </row>
    <row r="894" spans="1:16" ht="15.75" customHeight="1" x14ac:dyDescent="0.25">
      <c r="A894" s="1"/>
      <c r="B894" s="14"/>
      <c r="C894" s="6"/>
      <c r="D894" s="51"/>
      <c r="E894" s="6"/>
      <c r="F894" s="51"/>
      <c r="G894" s="6"/>
      <c r="H894" s="6"/>
      <c r="I894" s="6"/>
      <c r="J894" s="6"/>
      <c r="K894" s="6"/>
      <c r="L894" s="51"/>
      <c r="M894" s="6"/>
      <c r="N894" s="6"/>
      <c r="O894" s="6"/>
      <c r="P894" s="52"/>
    </row>
    <row r="895" spans="1:16" ht="15.75" customHeight="1" x14ac:dyDescent="0.25">
      <c r="A895" s="1"/>
      <c r="B895" s="14"/>
      <c r="C895" s="6"/>
      <c r="D895" s="51"/>
      <c r="E895" s="6"/>
      <c r="F895" s="51"/>
      <c r="G895" s="6"/>
      <c r="H895" s="6"/>
      <c r="I895" s="6"/>
      <c r="J895" s="6"/>
      <c r="K895" s="6"/>
      <c r="L895" s="51"/>
      <c r="M895" s="6"/>
      <c r="N895" s="6"/>
      <c r="O895" s="6"/>
      <c r="P895" s="52"/>
    </row>
    <row r="896" spans="1:16" ht="15.75" customHeight="1" x14ac:dyDescent="0.25">
      <c r="A896" s="1"/>
      <c r="B896" s="14"/>
      <c r="C896" s="6"/>
      <c r="D896" s="51"/>
      <c r="E896" s="6"/>
      <c r="F896" s="51"/>
      <c r="G896" s="6"/>
      <c r="H896" s="6"/>
      <c r="I896" s="6"/>
      <c r="J896" s="6"/>
      <c r="K896" s="6"/>
      <c r="L896" s="51"/>
      <c r="M896" s="6"/>
      <c r="N896" s="6"/>
      <c r="O896" s="6"/>
      <c r="P896" s="52"/>
    </row>
    <row r="897" spans="1:16" ht="15.75" customHeight="1" x14ac:dyDescent="0.25">
      <c r="A897" s="1"/>
      <c r="B897" s="14"/>
      <c r="C897" s="6"/>
      <c r="D897" s="51"/>
      <c r="E897" s="6"/>
      <c r="F897" s="51"/>
      <c r="G897" s="6"/>
      <c r="H897" s="6"/>
      <c r="I897" s="6"/>
      <c r="J897" s="6"/>
      <c r="K897" s="6"/>
      <c r="L897" s="51"/>
      <c r="M897" s="6"/>
      <c r="N897" s="6"/>
      <c r="O897" s="6"/>
      <c r="P897" s="52"/>
    </row>
    <row r="898" spans="1:16" ht="15.75" customHeight="1" x14ac:dyDescent="0.25">
      <c r="A898" s="1"/>
      <c r="B898" s="14"/>
      <c r="C898" s="6"/>
      <c r="D898" s="51"/>
      <c r="E898" s="6"/>
      <c r="F898" s="51"/>
      <c r="G898" s="6"/>
      <c r="H898" s="6"/>
      <c r="I898" s="6"/>
      <c r="J898" s="6"/>
      <c r="K898" s="6"/>
      <c r="L898" s="51"/>
      <c r="M898" s="6"/>
      <c r="N898" s="6"/>
      <c r="O898" s="6"/>
      <c r="P898" s="52"/>
    </row>
    <row r="899" spans="1:16" ht="15.75" customHeight="1" x14ac:dyDescent="0.25">
      <c r="A899" s="1"/>
      <c r="B899" s="14"/>
      <c r="C899" s="6"/>
      <c r="D899" s="51"/>
      <c r="E899" s="6"/>
      <c r="F899" s="51"/>
      <c r="G899" s="6"/>
      <c r="H899" s="6"/>
      <c r="I899" s="6"/>
      <c r="J899" s="6"/>
      <c r="K899" s="6"/>
      <c r="L899" s="51"/>
      <c r="M899" s="6"/>
      <c r="N899" s="6"/>
      <c r="O899" s="6"/>
      <c r="P899" s="52"/>
    </row>
    <row r="900" spans="1:16" ht="15.75" customHeight="1" x14ac:dyDescent="0.25">
      <c r="A900" s="1"/>
      <c r="B900" s="14"/>
      <c r="C900" s="6"/>
      <c r="D900" s="51"/>
      <c r="E900" s="6"/>
      <c r="F900" s="51"/>
      <c r="G900" s="6"/>
      <c r="H900" s="6"/>
      <c r="I900" s="6"/>
      <c r="J900" s="6"/>
      <c r="K900" s="6"/>
      <c r="L900" s="51"/>
      <c r="M900" s="6"/>
      <c r="N900" s="6"/>
      <c r="O900" s="6"/>
      <c r="P900" s="52"/>
    </row>
    <row r="901" spans="1:16" ht="15.75" customHeight="1" x14ac:dyDescent="0.25">
      <c r="A901" s="1"/>
      <c r="B901" s="14"/>
      <c r="C901" s="6"/>
      <c r="D901" s="51"/>
      <c r="E901" s="6"/>
      <c r="F901" s="51"/>
      <c r="G901" s="6"/>
      <c r="H901" s="6"/>
      <c r="I901" s="6"/>
      <c r="J901" s="6"/>
      <c r="K901" s="6"/>
      <c r="L901" s="51"/>
      <c r="M901" s="6"/>
      <c r="N901" s="6"/>
      <c r="O901" s="6"/>
      <c r="P901" s="52"/>
    </row>
    <row r="902" spans="1:16" ht="15.75" customHeight="1" x14ac:dyDescent="0.25">
      <c r="A902" s="1"/>
      <c r="B902" s="14"/>
      <c r="C902" s="6"/>
      <c r="D902" s="51"/>
      <c r="E902" s="6"/>
      <c r="F902" s="51"/>
      <c r="G902" s="6"/>
      <c r="H902" s="6"/>
      <c r="I902" s="6"/>
      <c r="J902" s="6"/>
      <c r="K902" s="6"/>
      <c r="L902" s="51"/>
      <c r="M902" s="6"/>
      <c r="N902" s="6"/>
      <c r="O902" s="6"/>
      <c r="P902" s="52"/>
    </row>
    <row r="903" spans="1:16" ht="15.75" customHeight="1" x14ac:dyDescent="0.25">
      <c r="A903" s="1"/>
      <c r="B903" s="14"/>
      <c r="C903" s="6"/>
      <c r="D903" s="51"/>
      <c r="E903" s="6"/>
      <c r="F903" s="51"/>
      <c r="G903" s="6"/>
      <c r="H903" s="6"/>
      <c r="I903" s="6"/>
      <c r="J903" s="6"/>
      <c r="K903" s="6"/>
      <c r="L903" s="51"/>
      <c r="M903" s="6"/>
      <c r="N903" s="6"/>
      <c r="O903" s="6"/>
      <c r="P903" s="52"/>
    </row>
    <row r="904" spans="1:16" ht="15.75" customHeight="1" x14ac:dyDescent="0.25">
      <c r="A904" s="1"/>
      <c r="B904" s="14"/>
      <c r="C904" s="6"/>
      <c r="D904" s="51"/>
      <c r="E904" s="6"/>
      <c r="F904" s="51"/>
      <c r="G904" s="6"/>
      <c r="H904" s="6"/>
      <c r="I904" s="6"/>
      <c r="J904" s="6"/>
      <c r="K904" s="6"/>
      <c r="L904" s="51"/>
      <c r="M904" s="6"/>
      <c r="N904" s="6"/>
      <c r="O904" s="6"/>
      <c r="P904" s="52"/>
    </row>
    <row r="905" spans="1:16" ht="15.75" customHeight="1" x14ac:dyDescent="0.25">
      <c r="A905" s="1"/>
      <c r="B905" s="14"/>
      <c r="C905" s="6"/>
      <c r="D905" s="51"/>
      <c r="E905" s="6"/>
      <c r="F905" s="51"/>
      <c r="G905" s="6"/>
      <c r="H905" s="6"/>
      <c r="I905" s="6"/>
      <c r="J905" s="6"/>
      <c r="K905" s="6"/>
      <c r="L905" s="51"/>
      <c r="M905" s="6"/>
      <c r="N905" s="6"/>
      <c r="O905" s="6"/>
      <c r="P905" s="52"/>
    </row>
    <row r="906" spans="1:16" ht="15.75" customHeight="1" x14ac:dyDescent="0.25">
      <c r="A906" s="1"/>
      <c r="B906" s="14"/>
      <c r="C906" s="6"/>
      <c r="D906" s="51"/>
      <c r="E906" s="6"/>
      <c r="F906" s="51"/>
      <c r="G906" s="6"/>
      <c r="H906" s="6"/>
      <c r="I906" s="6"/>
      <c r="J906" s="6"/>
      <c r="K906" s="6"/>
      <c r="L906" s="51"/>
      <c r="M906" s="6"/>
      <c r="N906" s="6"/>
      <c r="O906" s="6"/>
      <c r="P906" s="52"/>
    </row>
    <row r="907" spans="1:16" ht="15.75" customHeight="1" x14ac:dyDescent="0.25">
      <c r="A907" s="1"/>
      <c r="B907" s="14"/>
      <c r="C907" s="6"/>
      <c r="D907" s="51"/>
      <c r="E907" s="6"/>
      <c r="F907" s="51"/>
      <c r="G907" s="6"/>
      <c r="H907" s="6"/>
      <c r="I907" s="6"/>
      <c r="J907" s="6"/>
      <c r="K907" s="6"/>
      <c r="L907" s="51"/>
      <c r="M907" s="6"/>
      <c r="N907" s="6"/>
      <c r="O907" s="6"/>
      <c r="P907" s="52"/>
    </row>
    <row r="908" spans="1:16" ht="15.75" customHeight="1" x14ac:dyDescent="0.25">
      <c r="A908" s="1"/>
      <c r="B908" s="14"/>
      <c r="C908" s="6"/>
      <c r="D908" s="51"/>
      <c r="E908" s="6"/>
      <c r="F908" s="51"/>
      <c r="G908" s="6"/>
      <c r="H908" s="6"/>
      <c r="I908" s="6"/>
      <c r="J908" s="6"/>
      <c r="K908" s="6"/>
      <c r="L908" s="51"/>
      <c r="M908" s="6"/>
      <c r="N908" s="6"/>
      <c r="O908" s="6"/>
      <c r="P908" s="52"/>
    </row>
    <row r="909" spans="1:16" ht="15.75" customHeight="1" x14ac:dyDescent="0.25">
      <c r="A909" s="1"/>
      <c r="B909" s="14"/>
      <c r="C909" s="6"/>
      <c r="D909" s="51"/>
      <c r="E909" s="6"/>
      <c r="F909" s="51"/>
      <c r="G909" s="6"/>
      <c r="H909" s="6"/>
      <c r="I909" s="6"/>
      <c r="J909" s="6"/>
      <c r="K909" s="6"/>
      <c r="L909" s="51"/>
      <c r="M909" s="6"/>
      <c r="N909" s="6"/>
      <c r="O909" s="6"/>
      <c r="P909" s="52"/>
    </row>
    <row r="910" spans="1:16" ht="15.75" customHeight="1" x14ac:dyDescent="0.25">
      <c r="A910" s="1"/>
      <c r="B910" s="14"/>
      <c r="C910" s="6"/>
      <c r="D910" s="51"/>
      <c r="E910" s="6"/>
      <c r="F910" s="51"/>
      <c r="G910" s="6"/>
      <c r="H910" s="6"/>
      <c r="I910" s="6"/>
      <c r="J910" s="6"/>
      <c r="K910" s="6"/>
      <c r="L910" s="51"/>
      <c r="M910" s="6"/>
      <c r="N910" s="6"/>
      <c r="O910" s="6"/>
      <c r="P910" s="52"/>
    </row>
    <row r="911" spans="1:16" ht="15.75" customHeight="1" x14ac:dyDescent="0.25">
      <c r="A911" s="1"/>
      <c r="B911" s="14"/>
      <c r="C911" s="6"/>
      <c r="D911" s="51"/>
      <c r="E911" s="6"/>
      <c r="F911" s="51"/>
      <c r="G911" s="6"/>
      <c r="H911" s="6"/>
      <c r="I911" s="6"/>
      <c r="J911" s="6"/>
      <c r="K911" s="6"/>
      <c r="L911" s="51"/>
      <c r="M911" s="6"/>
      <c r="N911" s="6"/>
      <c r="O911" s="6"/>
      <c r="P911" s="52"/>
    </row>
    <row r="912" spans="1:16" ht="15.75" customHeight="1" x14ac:dyDescent="0.25">
      <c r="A912" s="1"/>
      <c r="B912" s="14"/>
      <c r="C912" s="6"/>
      <c r="D912" s="51"/>
      <c r="E912" s="6"/>
      <c r="F912" s="51"/>
      <c r="G912" s="6"/>
      <c r="H912" s="6"/>
      <c r="I912" s="6"/>
      <c r="J912" s="6"/>
      <c r="K912" s="6"/>
      <c r="L912" s="51"/>
      <c r="M912" s="6"/>
      <c r="N912" s="6"/>
      <c r="O912" s="6"/>
      <c r="P912" s="52"/>
    </row>
    <row r="913" spans="1:16" ht="15.75" customHeight="1" x14ac:dyDescent="0.25">
      <c r="A913" s="1"/>
      <c r="B913" s="14"/>
      <c r="C913" s="6"/>
      <c r="D913" s="51"/>
      <c r="E913" s="6"/>
      <c r="F913" s="51"/>
      <c r="G913" s="6"/>
      <c r="H913" s="6"/>
      <c r="I913" s="6"/>
      <c r="J913" s="6"/>
      <c r="K913" s="6"/>
      <c r="L913" s="51"/>
      <c r="M913" s="6"/>
      <c r="N913" s="6"/>
      <c r="O913" s="6"/>
      <c r="P913" s="52"/>
    </row>
    <row r="914" spans="1:16" ht="15.75" customHeight="1" x14ac:dyDescent="0.25">
      <c r="A914" s="1"/>
      <c r="B914" s="14"/>
      <c r="C914" s="6"/>
      <c r="D914" s="51"/>
      <c r="E914" s="6"/>
      <c r="F914" s="51"/>
      <c r="G914" s="6"/>
      <c r="H914" s="6"/>
      <c r="I914" s="6"/>
      <c r="J914" s="6"/>
      <c r="K914" s="6"/>
      <c r="L914" s="51"/>
      <c r="M914" s="6"/>
      <c r="N914" s="6"/>
      <c r="O914" s="6"/>
      <c r="P914" s="52"/>
    </row>
    <row r="915" spans="1:16" ht="15.75" customHeight="1" x14ac:dyDescent="0.25">
      <c r="A915" s="1"/>
      <c r="B915" s="14"/>
      <c r="C915" s="6"/>
      <c r="D915" s="51"/>
      <c r="E915" s="6"/>
      <c r="F915" s="51"/>
      <c r="G915" s="6"/>
      <c r="H915" s="6"/>
      <c r="I915" s="6"/>
      <c r="J915" s="6"/>
      <c r="K915" s="6"/>
      <c r="L915" s="51"/>
      <c r="M915" s="6"/>
      <c r="N915" s="6"/>
      <c r="O915" s="6"/>
      <c r="P915" s="52"/>
    </row>
    <row r="916" spans="1:16" ht="15.75" customHeight="1" x14ac:dyDescent="0.25">
      <c r="A916" s="1"/>
      <c r="B916" s="14"/>
      <c r="C916" s="6"/>
      <c r="D916" s="51"/>
      <c r="E916" s="6"/>
      <c r="F916" s="51"/>
      <c r="G916" s="6"/>
      <c r="H916" s="6"/>
      <c r="I916" s="6"/>
      <c r="J916" s="6"/>
      <c r="K916" s="6"/>
      <c r="L916" s="51"/>
      <c r="M916" s="6"/>
      <c r="N916" s="6"/>
      <c r="O916" s="6"/>
      <c r="P916" s="52"/>
    </row>
    <row r="917" spans="1:16" ht="15.75" customHeight="1" x14ac:dyDescent="0.25">
      <c r="A917" s="1"/>
      <c r="B917" s="14"/>
      <c r="C917" s="6"/>
      <c r="D917" s="51"/>
      <c r="E917" s="6"/>
      <c r="F917" s="51"/>
      <c r="G917" s="6"/>
      <c r="H917" s="6"/>
      <c r="I917" s="6"/>
      <c r="J917" s="6"/>
      <c r="K917" s="6"/>
      <c r="L917" s="51"/>
      <c r="M917" s="6"/>
      <c r="N917" s="6"/>
      <c r="O917" s="6"/>
      <c r="P917" s="52"/>
    </row>
    <row r="918" spans="1:16" ht="15.75" customHeight="1" x14ac:dyDescent="0.25">
      <c r="A918" s="1"/>
      <c r="B918" s="14"/>
      <c r="C918" s="6"/>
      <c r="D918" s="51"/>
      <c r="E918" s="6"/>
      <c r="F918" s="51"/>
      <c r="G918" s="6"/>
      <c r="H918" s="6"/>
      <c r="I918" s="6"/>
      <c r="J918" s="6"/>
      <c r="K918" s="6"/>
      <c r="L918" s="51"/>
      <c r="M918" s="6"/>
      <c r="N918" s="6"/>
      <c r="O918" s="6"/>
      <c r="P918" s="52"/>
    </row>
    <row r="919" spans="1:16" ht="15.75" customHeight="1" x14ac:dyDescent="0.25">
      <c r="A919" s="1"/>
      <c r="B919" s="14"/>
      <c r="C919" s="6"/>
      <c r="D919" s="51"/>
      <c r="E919" s="6"/>
      <c r="F919" s="51"/>
      <c r="G919" s="6"/>
      <c r="H919" s="6"/>
      <c r="I919" s="6"/>
      <c r="J919" s="6"/>
      <c r="K919" s="6"/>
      <c r="L919" s="51"/>
      <c r="M919" s="6"/>
      <c r="N919" s="6"/>
      <c r="O919" s="6"/>
      <c r="P919" s="52"/>
    </row>
    <row r="920" spans="1:16" ht="15.75" customHeight="1" x14ac:dyDescent="0.25">
      <c r="A920" s="1"/>
      <c r="B920" s="14"/>
      <c r="C920" s="6"/>
      <c r="D920" s="51"/>
      <c r="E920" s="6"/>
      <c r="F920" s="51"/>
      <c r="G920" s="6"/>
      <c r="H920" s="6"/>
      <c r="I920" s="6"/>
      <c r="J920" s="6"/>
      <c r="K920" s="6"/>
      <c r="L920" s="51"/>
      <c r="M920" s="6"/>
      <c r="N920" s="6"/>
      <c r="O920" s="6"/>
      <c r="P920" s="52"/>
    </row>
    <row r="921" spans="1:16" ht="15.75" customHeight="1" x14ac:dyDescent="0.25">
      <c r="A921" s="1"/>
      <c r="B921" s="14"/>
      <c r="C921" s="6"/>
      <c r="D921" s="51"/>
      <c r="E921" s="6"/>
      <c r="F921" s="51"/>
      <c r="G921" s="6"/>
      <c r="H921" s="6"/>
      <c r="I921" s="6"/>
      <c r="J921" s="6"/>
      <c r="K921" s="6"/>
      <c r="L921" s="51"/>
      <c r="M921" s="6"/>
      <c r="N921" s="6"/>
      <c r="O921" s="6"/>
      <c r="P921" s="52"/>
    </row>
    <row r="922" spans="1:16" ht="15.75" customHeight="1" x14ac:dyDescent="0.25">
      <c r="A922" s="1"/>
      <c r="B922" s="14"/>
      <c r="C922" s="6"/>
      <c r="D922" s="51"/>
      <c r="E922" s="6"/>
      <c r="F922" s="51"/>
      <c r="G922" s="6"/>
      <c r="H922" s="6"/>
      <c r="I922" s="6"/>
      <c r="J922" s="6"/>
      <c r="K922" s="6"/>
      <c r="L922" s="51"/>
      <c r="M922" s="6"/>
      <c r="N922" s="6"/>
      <c r="O922" s="6"/>
      <c r="P922" s="52"/>
    </row>
    <row r="923" spans="1:16" ht="15.75" customHeight="1" x14ac:dyDescent="0.25">
      <c r="A923" s="1"/>
      <c r="B923" s="14"/>
      <c r="C923" s="6"/>
      <c r="D923" s="51"/>
      <c r="E923" s="6"/>
      <c r="F923" s="51"/>
      <c r="G923" s="6"/>
      <c r="H923" s="6"/>
      <c r="I923" s="6"/>
      <c r="J923" s="6"/>
      <c r="K923" s="6"/>
      <c r="L923" s="51"/>
      <c r="M923" s="6"/>
      <c r="N923" s="6"/>
      <c r="O923" s="6"/>
      <c r="P923" s="52"/>
    </row>
    <row r="924" spans="1:16" ht="15.75" customHeight="1" x14ac:dyDescent="0.25">
      <c r="A924" s="1"/>
      <c r="B924" s="14"/>
      <c r="C924" s="6"/>
      <c r="D924" s="51"/>
      <c r="E924" s="6"/>
      <c r="F924" s="51"/>
      <c r="G924" s="6"/>
      <c r="H924" s="6"/>
      <c r="I924" s="6"/>
      <c r="J924" s="6"/>
      <c r="K924" s="6"/>
      <c r="L924" s="51"/>
      <c r="M924" s="6"/>
      <c r="N924" s="6"/>
      <c r="O924" s="6"/>
      <c r="P924" s="52"/>
    </row>
    <row r="925" spans="1:16" ht="15.75" customHeight="1" x14ac:dyDescent="0.25">
      <c r="A925" s="1"/>
      <c r="B925" s="14"/>
      <c r="C925" s="6"/>
      <c r="D925" s="51"/>
      <c r="E925" s="6"/>
      <c r="F925" s="51"/>
      <c r="G925" s="6"/>
      <c r="H925" s="6"/>
      <c r="I925" s="6"/>
      <c r="J925" s="6"/>
      <c r="K925" s="6"/>
      <c r="L925" s="51"/>
      <c r="M925" s="6"/>
      <c r="N925" s="6"/>
      <c r="O925" s="6"/>
      <c r="P925" s="52"/>
    </row>
    <row r="926" spans="1:16" ht="15.75" customHeight="1" x14ac:dyDescent="0.25">
      <c r="A926" s="1"/>
      <c r="B926" s="14"/>
      <c r="C926" s="6"/>
      <c r="D926" s="51"/>
      <c r="E926" s="6"/>
      <c r="F926" s="51"/>
      <c r="G926" s="6"/>
      <c r="H926" s="6"/>
      <c r="I926" s="6"/>
      <c r="J926" s="6"/>
      <c r="K926" s="6"/>
      <c r="L926" s="51"/>
      <c r="M926" s="6"/>
      <c r="N926" s="6"/>
      <c r="O926" s="6"/>
      <c r="P926" s="52"/>
    </row>
    <row r="927" spans="1:16" ht="15.75" customHeight="1" x14ac:dyDescent="0.25">
      <c r="A927" s="1"/>
      <c r="B927" s="14"/>
      <c r="C927" s="6"/>
      <c r="D927" s="51"/>
      <c r="E927" s="6"/>
      <c r="F927" s="51"/>
      <c r="G927" s="6"/>
      <c r="H927" s="6"/>
      <c r="I927" s="6"/>
      <c r="J927" s="6"/>
      <c r="K927" s="6"/>
      <c r="L927" s="51"/>
      <c r="M927" s="6"/>
      <c r="N927" s="6"/>
      <c r="O927" s="6"/>
      <c r="P927" s="52"/>
    </row>
    <row r="928" spans="1:16" ht="15.75" customHeight="1" x14ac:dyDescent="0.25">
      <c r="A928" s="1"/>
      <c r="B928" s="14"/>
      <c r="C928" s="6"/>
      <c r="D928" s="51"/>
      <c r="E928" s="6"/>
      <c r="F928" s="51"/>
      <c r="G928" s="6"/>
      <c r="H928" s="6"/>
      <c r="I928" s="6"/>
      <c r="J928" s="6"/>
      <c r="K928" s="6"/>
      <c r="L928" s="51"/>
      <c r="M928" s="6"/>
      <c r="N928" s="6"/>
      <c r="O928" s="6"/>
      <c r="P928" s="52"/>
    </row>
    <row r="929" spans="1:16" ht="15.75" customHeight="1" x14ac:dyDescent="0.25">
      <c r="A929" s="1"/>
      <c r="B929" s="14"/>
      <c r="C929" s="6"/>
      <c r="D929" s="51"/>
      <c r="E929" s="6"/>
      <c r="F929" s="51"/>
      <c r="G929" s="6"/>
      <c r="H929" s="6"/>
      <c r="I929" s="6"/>
      <c r="J929" s="6"/>
      <c r="K929" s="6"/>
      <c r="L929" s="51"/>
      <c r="M929" s="6"/>
      <c r="N929" s="6"/>
      <c r="O929" s="6"/>
      <c r="P929" s="52"/>
    </row>
    <row r="930" spans="1:16" ht="15.75" customHeight="1" x14ac:dyDescent="0.25">
      <c r="A930" s="1"/>
      <c r="B930" s="14"/>
      <c r="C930" s="6"/>
      <c r="D930" s="51"/>
      <c r="E930" s="6"/>
      <c r="F930" s="51"/>
      <c r="G930" s="6"/>
      <c r="H930" s="6"/>
      <c r="I930" s="6"/>
      <c r="J930" s="6"/>
      <c r="K930" s="6"/>
      <c r="L930" s="51"/>
      <c r="M930" s="6"/>
      <c r="N930" s="6"/>
      <c r="O930" s="6"/>
      <c r="P930" s="52"/>
    </row>
    <row r="931" spans="1:16" ht="15.75" customHeight="1" x14ac:dyDescent="0.25">
      <c r="A931" s="1"/>
      <c r="B931" s="14"/>
      <c r="C931" s="6"/>
      <c r="D931" s="51"/>
      <c r="E931" s="6"/>
      <c r="F931" s="51"/>
      <c r="G931" s="6"/>
      <c r="H931" s="6"/>
      <c r="I931" s="6"/>
      <c r="J931" s="6"/>
      <c r="K931" s="6"/>
      <c r="L931" s="51"/>
      <c r="M931" s="6"/>
      <c r="N931" s="6"/>
      <c r="O931" s="6"/>
      <c r="P931" s="52"/>
    </row>
    <row r="932" spans="1:16" ht="15.75" customHeight="1" x14ac:dyDescent="0.25">
      <c r="A932" s="1"/>
      <c r="B932" s="14"/>
      <c r="C932" s="6"/>
      <c r="D932" s="51"/>
      <c r="E932" s="6"/>
      <c r="F932" s="51"/>
      <c r="G932" s="6"/>
      <c r="H932" s="6"/>
      <c r="I932" s="6"/>
      <c r="J932" s="6"/>
      <c r="K932" s="6"/>
      <c r="L932" s="51"/>
      <c r="M932" s="6"/>
      <c r="N932" s="6"/>
      <c r="O932" s="6"/>
      <c r="P932" s="52"/>
    </row>
    <row r="933" spans="1:16" ht="15.75" customHeight="1" x14ac:dyDescent="0.25">
      <c r="A933" s="1"/>
      <c r="B933" s="14"/>
      <c r="C933" s="6"/>
      <c r="D933" s="51"/>
      <c r="E933" s="6"/>
      <c r="F933" s="51"/>
      <c r="G933" s="6"/>
      <c r="H933" s="6"/>
      <c r="I933" s="6"/>
      <c r="J933" s="6"/>
      <c r="K933" s="6"/>
      <c r="L933" s="51"/>
      <c r="M933" s="6"/>
      <c r="N933" s="6"/>
      <c r="O933" s="6"/>
      <c r="P933" s="52"/>
    </row>
    <row r="934" spans="1:16" ht="15.75" customHeight="1" x14ac:dyDescent="0.25">
      <c r="A934" s="1"/>
      <c r="B934" s="14"/>
      <c r="C934" s="6"/>
      <c r="D934" s="51"/>
      <c r="E934" s="6"/>
      <c r="F934" s="51"/>
      <c r="G934" s="6"/>
      <c r="H934" s="6"/>
      <c r="I934" s="6"/>
      <c r="J934" s="6"/>
      <c r="K934" s="6"/>
      <c r="L934" s="51"/>
      <c r="M934" s="6"/>
      <c r="N934" s="6"/>
      <c r="O934" s="6"/>
      <c r="P934" s="52"/>
    </row>
    <row r="935" spans="1:16" ht="15.75" customHeight="1" x14ac:dyDescent="0.25">
      <c r="A935" s="1"/>
      <c r="B935" s="14"/>
      <c r="C935" s="6"/>
      <c r="D935" s="51"/>
      <c r="E935" s="6"/>
      <c r="F935" s="51"/>
      <c r="G935" s="6"/>
      <c r="H935" s="6"/>
      <c r="I935" s="6"/>
      <c r="J935" s="6"/>
      <c r="K935" s="6"/>
      <c r="L935" s="51"/>
      <c r="M935" s="6"/>
      <c r="N935" s="6"/>
      <c r="O935" s="6"/>
      <c r="P935" s="52"/>
    </row>
    <row r="936" spans="1:16" ht="15.75" customHeight="1" x14ac:dyDescent="0.25">
      <c r="A936" s="1"/>
      <c r="B936" s="14"/>
      <c r="C936" s="6"/>
      <c r="D936" s="51"/>
      <c r="E936" s="6"/>
      <c r="F936" s="51"/>
      <c r="G936" s="6"/>
      <c r="H936" s="6"/>
      <c r="I936" s="6"/>
      <c r="J936" s="6"/>
      <c r="K936" s="6"/>
      <c r="L936" s="51"/>
      <c r="M936" s="6"/>
      <c r="N936" s="6"/>
      <c r="O936" s="6"/>
      <c r="P936" s="52"/>
    </row>
    <row r="937" spans="1:16" ht="15.75" customHeight="1" x14ac:dyDescent="0.25">
      <c r="A937" s="1"/>
      <c r="B937" s="14"/>
      <c r="C937" s="6"/>
      <c r="D937" s="51"/>
      <c r="E937" s="6"/>
      <c r="F937" s="51"/>
      <c r="G937" s="6"/>
      <c r="H937" s="6"/>
      <c r="I937" s="6"/>
      <c r="J937" s="6"/>
      <c r="K937" s="6"/>
      <c r="L937" s="51"/>
      <c r="M937" s="6"/>
      <c r="N937" s="6"/>
      <c r="O937" s="6"/>
      <c r="P937" s="52"/>
    </row>
    <row r="938" spans="1:16" ht="15.75" customHeight="1" x14ac:dyDescent="0.25">
      <c r="A938" s="1"/>
      <c r="B938" s="14"/>
      <c r="C938" s="6"/>
      <c r="D938" s="51"/>
      <c r="E938" s="6"/>
      <c r="F938" s="51"/>
      <c r="G938" s="6"/>
      <c r="H938" s="6"/>
      <c r="I938" s="6"/>
      <c r="J938" s="6"/>
      <c r="K938" s="6"/>
      <c r="L938" s="51"/>
      <c r="M938" s="6"/>
      <c r="N938" s="6"/>
      <c r="O938" s="6"/>
      <c r="P938" s="52"/>
    </row>
    <row r="939" spans="1:16" ht="15.75" customHeight="1" x14ac:dyDescent="0.25">
      <c r="A939" s="1"/>
      <c r="B939" s="14"/>
      <c r="C939" s="6"/>
      <c r="D939" s="51"/>
      <c r="E939" s="6"/>
      <c r="F939" s="51"/>
      <c r="G939" s="6"/>
      <c r="H939" s="6"/>
      <c r="I939" s="6"/>
      <c r="J939" s="6"/>
      <c r="K939" s="6"/>
      <c r="L939" s="51"/>
      <c r="M939" s="6"/>
      <c r="N939" s="6"/>
      <c r="O939" s="6"/>
      <c r="P939" s="52"/>
    </row>
    <row r="940" spans="1:16" ht="15.75" customHeight="1" x14ac:dyDescent="0.25">
      <c r="A940" s="1"/>
      <c r="B940" s="14"/>
      <c r="C940" s="6"/>
      <c r="D940" s="51"/>
      <c r="E940" s="6"/>
      <c r="F940" s="51"/>
      <c r="G940" s="6"/>
      <c r="H940" s="6"/>
      <c r="I940" s="6"/>
      <c r="J940" s="6"/>
      <c r="K940" s="6"/>
      <c r="L940" s="51"/>
      <c r="M940" s="6"/>
      <c r="N940" s="6"/>
      <c r="O940" s="6"/>
      <c r="P940" s="52"/>
    </row>
    <row r="941" spans="1:16" ht="15.75" customHeight="1" x14ac:dyDescent="0.25">
      <c r="A941" s="1"/>
      <c r="B941" s="14"/>
      <c r="C941" s="6"/>
      <c r="D941" s="51"/>
      <c r="E941" s="6"/>
      <c r="F941" s="51"/>
      <c r="G941" s="6"/>
      <c r="H941" s="6"/>
      <c r="I941" s="6"/>
      <c r="J941" s="6"/>
      <c r="K941" s="6"/>
      <c r="L941" s="51"/>
      <c r="M941" s="6"/>
      <c r="N941" s="6"/>
      <c r="O941" s="6"/>
      <c r="P941" s="52"/>
    </row>
    <row r="942" spans="1:16" ht="15.75" customHeight="1" x14ac:dyDescent="0.25">
      <c r="A942" s="1"/>
      <c r="B942" s="14"/>
      <c r="C942" s="6"/>
      <c r="D942" s="51"/>
      <c r="E942" s="6"/>
      <c r="F942" s="51"/>
      <c r="G942" s="6"/>
      <c r="H942" s="6"/>
      <c r="I942" s="6"/>
      <c r="J942" s="6"/>
      <c r="K942" s="6"/>
      <c r="L942" s="51"/>
      <c r="M942" s="6"/>
      <c r="N942" s="6"/>
      <c r="O942" s="6"/>
      <c r="P942" s="52"/>
    </row>
    <row r="943" spans="1:16" ht="15.75" customHeight="1" x14ac:dyDescent="0.25">
      <c r="A943" s="1"/>
      <c r="B943" s="14"/>
      <c r="C943" s="6"/>
      <c r="D943" s="51"/>
      <c r="E943" s="6"/>
      <c r="F943" s="51"/>
      <c r="G943" s="6"/>
      <c r="H943" s="6"/>
      <c r="I943" s="6"/>
      <c r="J943" s="6"/>
      <c r="K943" s="6"/>
      <c r="L943" s="51"/>
      <c r="M943" s="6"/>
      <c r="N943" s="6"/>
      <c r="O943" s="6"/>
      <c r="P943" s="52"/>
    </row>
    <row r="944" spans="1:16" ht="15.75" customHeight="1" x14ac:dyDescent="0.25">
      <c r="A944" s="1"/>
      <c r="B944" s="14"/>
      <c r="C944" s="6"/>
      <c r="D944" s="51"/>
      <c r="E944" s="6"/>
      <c r="F944" s="51"/>
      <c r="G944" s="6"/>
      <c r="H944" s="6"/>
      <c r="I944" s="6"/>
      <c r="J944" s="6"/>
      <c r="K944" s="6"/>
      <c r="L944" s="51"/>
      <c r="M944" s="6"/>
      <c r="N944" s="6"/>
      <c r="O944" s="6"/>
      <c r="P944" s="52"/>
    </row>
    <row r="945" spans="1:16" ht="15.75" customHeight="1" x14ac:dyDescent="0.25">
      <c r="A945" s="1"/>
      <c r="B945" s="14"/>
      <c r="C945" s="6"/>
      <c r="D945" s="51"/>
      <c r="E945" s="6"/>
      <c r="F945" s="51"/>
      <c r="G945" s="6"/>
      <c r="H945" s="6"/>
      <c r="I945" s="6"/>
      <c r="J945" s="6"/>
      <c r="K945" s="6"/>
      <c r="L945" s="51"/>
      <c r="M945" s="6"/>
      <c r="N945" s="6"/>
      <c r="O945" s="6"/>
      <c r="P945" s="52"/>
    </row>
    <row r="946" spans="1:16" ht="15.75" customHeight="1" x14ac:dyDescent="0.25">
      <c r="A946" s="1"/>
      <c r="B946" s="14"/>
      <c r="C946" s="6"/>
      <c r="D946" s="51"/>
      <c r="E946" s="6"/>
      <c r="F946" s="51"/>
      <c r="G946" s="6"/>
      <c r="H946" s="6"/>
      <c r="I946" s="6"/>
      <c r="J946" s="6"/>
      <c r="K946" s="6"/>
      <c r="L946" s="51"/>
      <c r="M946" s="6"/>
      <c r="N946" s="6"/>
      <c r="O946" s="6"/>
      <c r="P946" s="52"/>
    </row>
    <row r="947" spans="1:16" ht="15.75" customHeight="1" x14ac:dyDescent="0.25">
      <c r="A947" s="1"/>
      <c r="B947" s="14"/>
      <c r="C947" s="6"/>
      <c r="D947" s="51"/>
      <c r="E947" s="6"/>
      <c r="F947" s="51"/>
      <c r="G947" s="6"/>
      <c r="H947" s="6"/>
      <c r="I947" s="6"/>
      <c r="J947" s="6"/>
      <c r="K947" s="6"/>
      <c r="L947" s="51"/>
      <c r="M947" s="6"/>
      <c r="N947" s="6"/>
      <c r="O947" s="6"/>
      <c r="P947" s="52"/>
    </row>
    <row r="948" spans="1:16" ht="15.75" customHeight="1" x14ac:dyDescent="0.25">
      <c r="A948" s="1"/>
      <c r="B948" s="14"/>
      <c r="C948" s="6"/>
      <c r="D948" s="51"/>
      <c r="E948" s="6"/>
      <c r="F948" s="51"/>
      <c r="G948" s="6"/>
      <c r="H948" s="6"/>
      <c r="I948" s="6"/>
      <c r="J948" s="6"/>
      <c r="K948" s="6"/>
      <c r="L948" s="51"/>
      <c r="M948" s="6"/>
      <c r="N948" s="6"/>
      <c r="O948" s="6"/>
      <c r="P948" s="52"/>
    </row>
    <row r="949" spans="1:16" ht="15.75" customHeight="1" x14ac:dyDescent="0.25">
      <c r="A949" s="1"/>
      <c r="B949" s="14"/>
      <c r="C949" s="6"/>
      <c r="D949" s="51"/>
      <c r="E949" s="6"/>
      <c r="F949" s="51"/>
      <c r="G949" s="6"/>
      <c r="H949" s="6"/>
      <c r="I949" s="6"/>
      <c r="J949" s="6"/>
      <c r="K949" s="6"/>
      <c r="L949" s="51"/>
      <c r="M949" s="6"/>
      <c r="N949" s="6"/>
      <c r="O949" s="6"/>
      <c r="P949" s="52"/>
    </row>
    <row r="950" spans="1:16" ht="15.75" customHeight="1" x14ac:dyDescent="0.25">
      <c r="A950" s="1"/>
      <c r="B950" s="14"/>
      <c r="C950" s="6"/>
      <c r="D950" s="51"/>
      <c r="E950" s="6"/>
      <c r="F950" s="51"/>
      <c r="G950" s="6"/>
      <c r="H950" s="6"/>
      <c r="I950" s="6"/>
      <c r="J950" s="6"/>
      <c r="K950" s="6"/>
      <c r="L950" s="51"/>
      <c r="M950" s="6"/>
      <c r="N950" s="6"/>
      <c r="O950" s="6"/>
      <c r="P950" s="52"/>
    </row>
    <row r="951" spans="1:16" ht="15.75" customHeight="1" x14ac:dyDescent="0.25">
      <c r="A951" s="1"/>
      <c r="B951" s="14"/>
      <c r="C951" s="6"/>
      <c r="D951" s="51"/>
      <c r="E951" s="6"/>
      <c r="F951" s="51"/>
      <c r="G951" s="6"/>
      <c r="H951" s="6"/>
      <c r="I951" s="6"/>
      <c r="J951" s="6"/>
      <c r="K951" s="6"/>
      <c r="L951" s="51"/>
      <c r="M951" s="6"/>
      <c r="N951" s="6"/>
      <c r="O951" s="6"/>
      <c r="P951" s="52"/>
    </row>
    <row r="952" spans="1:16" ht="15.75" customHeight="1" x14ac:dyDescent="0.25">
      <c r="A952" s="1"/>
      <c r="B952" s="14"/>
      <c r="C952" s="6"/>
      <c r="D952" s="51"/>
      <c r="E952" s="6"/>
      <c r="F952" s="51"/>
      <c r="G952" s="6"/>
      <c r="H952" s="6"/>
      <c r="I952" s="6"/>
      <c r="J952" s="6"/>
      <c r="K952" s="6"/>
      <c r="L952" s="51"/>
      <c r="M952" s="6"/>
      <c r="N952" s="6"/>
      <c r="O952" s="6"/>
      <c r="P952" s="52"/>
    </row>
    <row r="953" spans="1:16" ht="15.75" customHeight="1" x14ac:dyDescent="0.25">
      <c r="A953" s="1"/>
      <c r="B953" s="14"/>
      <c r="C953" s="6"/>
      <c r="D953" s="51"/>
      <c r="E953" s="6"/>
      <c r="F953" s="51"/>
      <c r="G953" s="6"/>
      <c r="H953" s="6"/>
      <c r="I953" s="6"/>
      <c r="J953" s="6"/>
      <c r="K953" s="6"/>
      <c r="L953" s="51"/>
      <c r="M953" s="6"/>
      <c r="N953" s="6"/>
      <c r="O953" s="6"/>
      <c r="P953" s="52"/>
    </row>
    <row r="954" spans="1:16" ht="15.75" customHeight="1" x14ac:dyDescent="0.25">
      <c r="A954" s="1"/>
      <c r="B954" s="14"/>
      <c r="C954" s="6"/>
      <c r="D954" s="51"/>
      <c r="E954" s="6"/>
      <c r="F954" s="51"/>
      <c r="G954" s="6"/>
      <c r="H954" s="6"/>
      <c r="I954" s="6"/>
      <c r="J954" s="6"/>
      <c r="K954" s="6"/>
      <c r="L954" s="51"/>
      <c r="M954" s="6"/>
      <c r="N954" s="6"/>
      <c r="O954" s="6"/>
      <c r="P954" s="52"/>
    </row>
    <row r="955" spans="1:16" ht="15.75" customHeight="1" x14ac:dyDescent="0.25">
      <c r="A955" s="1"/>
      <c r="B955" s="14"/>
      <c r="C955" s="6"/>
      <c r="D955" s="51"/>
      <c r="E955" s="6"/>
      <c r="F955" s="51"/>
      <c r="G955" s="6"/>
      <c r="H955" s="6"/>
      <c r="I955" s="6"/>
      <c r="J955" s="6"/>
      <c r="K955" s="6"/>
      <c r="L955" s="51"/>
      <c r="M955" s="6"/>
      <c r="N955" s="6"/>
      <c r="O955" s="6"/>
      <c r="P955" s="52"/>
    </row>
    <row r="956" spans="1:16" ht="15.75" customHeight="1" x14ac:dyDescent="0.25">
      <c r="A956" s="1"/>
      <c r="B956" s="14"/>
      <c r="C956" s="6"/>
      <c r="D956" s="51"/>
      <c r="E956" s="6"/>
      <c r="F956" s="51"/>
      <c r="G956" s="6"/>
      <c r="H956" s="6"/>
      <c r="I956" s="6"/>
      <c r="J956" s="6"/>
      <c r="K956" s="6"/>
      <c r="L956" s="51"/>
      <c r="M956" s="6"/>
      <c r="N956" s="6"/>
      <c r="O956" s="6"/>
      <c r="P956" s="52"/>
    </row>
    <row r="957" spans="1:16" ht="15.75" customHeight="1" x14ac:dyDescent="0.25">
      <c r="A957" s="1"/>
      <c r="B957" s="14"/>
      <c r="C957" s="6"/>
      <c r="D957" s="51"/>
      <c r="E957" s="6"/>
      <c r="F957" s="51"/>
      <c r="G957" s="6"/>
      <c r="H957" s="6"/>
      <c r="I957" s="6"/>
      <c r="J957" s="6"/>
      <c r="K957" s="6"/>
      <c r="L957" s="51"/>
      <c r="M957" s="6"/>
      <c r="N957" s="6"/>
      <c r="O957" s="6"/>
      <c r="P957" s="52"/>
    </row>
    <row r="958" spans="1:16" ht="15.75" customHeight="1" x14ac:dyDescent="0.25">
      <c r="A958" s="1"/>
      <c r="B958" s="14"/>
      <c r="C958" s="6"/>
      <c r="D958" s="51"/>
      <c r="E958" s="6"/>
      <c r="F958" s="51"/>
      <c r="G958" s="6"/>
      <c r="H958" s="6"/>
      <c r="I958" s="6"/>
      <c r="J958" s="6"/>
      <c r="K958" s="6"/>
      <c r="L958" s="51"/>
      <c r="M958" s="6"/>
      <c r="N958" s="6"/>
      <c r="O958" s="6"/>
      <c r="P958" s="52"/>
    </row>
    <row r="959" spans="1:16" ht="15.75" customHeight="1" x14ac:dyDescent="0.25">
      <c r="A959" s="1"/>
      <c r="B959" s="14"/>
      <c r="C959" s="6"/>
      <c r="D959" s="51"/>
      <c r="E959" s="6"/>
      <c r="F959" s="51"/>
      <c r="G959" s="6"/>
      <c r="H959" s="6"/>
      <c r="I959" s="6"/>
      <c r="J959" s="6"/>
      <c r="K959" s="6"/>
      <c r="L959" s="51"/>
      <c r="M959" s="6"/>
      <c r="N959" s="6"/>
      <c r="O959" s="6"/>
      <c r="P959" s="52"/>
    </row>
    <row r="960" spans="1:16" ht="15.75" customHeight="1" x14ac:dyDescent="0.25">
      <c r="A960" s="1"/>
      <c r="B960" s="14"/>
      <c r="C960" s="6"/>
      <c r="D960" s="51"/>
      <c r="E960" s="6"/>
      <c r="F960" s="51"/>
      <c r="G960" s="6"/>
      <c r="H960" s="6"/>
      <c r="I960" s="6"/>
      <c r="J960" s="6"/>
      <c r="K960" s="6"/>
      <c r="L960" s="51"/>
      <c r="M960" s="6"/>
      <c r="N960" s="6"/>
      <c r="O960" s="6"/>
      <c r="P960" s="52"/>
    </row>
    <row r="961" spans="1:16" ht="15.75" customHeight="1" x14ac:dyDescent="0.25">
      <c r="A961" s="1"/>
      <c r="B961" s="14"/>
      <c r="C961" s="6"/>
      <c r="D961" s="51"/>
      <c r="E961" s="6"/>
      <c r="F961" s="51"/>
      <c r="G961" s="6"/>
      <c r="H961" s="6"/>
      <c r="I961" s="6"/>
      <c r="J961" s="6"/>
      <c r="K961" s="6"/>
      <c r="L961" s="51"/>
      <c r="M961" s="6"/>
      <c r="N961" s="6"/>
      <c r="O961" s="6"/>
      <c r="P961" s="52"/>
    </row>
    <row r="962" spans="1:16" ht="15.75" customHeight="1" x14ac:dyDescent="0.25">
      <c r="A962" s="1"/>
      <c r="B962" s="14"/>
      <c r="C962" s="6"/>
      <c r="D962" s="51"/>
      <c r="E962" s="6"/>
      <c r="F962" s="51"/>
      <c r="G962" s="6"/>
      <c r="H962" s="6"/>
      <c r="I962" s="6"/>
      <c r="J962" s="6"/>
      <c r="K962" s="6"/>
      <c r="L962" s="51"/>
      <c r="M962" s="6"/>
      <c r="N962" s="6"/>
      <c r="O962" s="6"/>
      <c r="P962" s="52"/>
    </row>
    <row r="963" spans="1:16" ht="15.75" customHeight="1" x14ac:dyDescent="0.25">
      <c r="A963" s="1"/>
      <c r="B963" s="14"/>
      <c r="C963" s="6"/>
      <c r="D963" s="51"/>
      <c r="E963" s="6"/>
      <c r="F963" s="51"/>
      <c r="G963" s="6"/>
      <c r="H963" s="6"/>
      <c r="I963" s="6"/>
      <c r="J963" s="6"/>
      <c r="K963" s="6"/>
      <c r="L963" s="51"/>
      <c r="M963" s="6"/>
      <c r="N963" s="6"/>
      <c r="O963" s="6"/>
      <c r="P963" s="52"/>
    </row>
    <row r="964" spans="1:16" ht="15.75" customHeight="1" x14ac:dyDescent="0.25">
      <c r="A964" s="1"/>
      <c r="B964" s="14"/>
      <c r="C964" s="6"/>
      <c r="D964" s="51"/>
      <c r="E964" s="6"/>
      <c r="F964" s="51"/>
      <c r="G964" s="6"/>
      <c r="H964" s="6"/>
      <c r="I964" s="6"/>
      <c r="J964" s="6"/>
      <c r="K964" s="6"/>
      <c r="L964" s="51"/>
      <c r="M964" s="6"/>
      <c r="N964" s="6"/>
      <c r="O964" s="6"/>
      <c r="P964" s="52"/>
    </row>
    <row r="965" spans="1:16" ht="15.75" customHeight="1" x14ac:dyDescent="0.25">
      <c r="A965" s="1"/>
      <c r="B965" s="14"/>
      <c r="C965" s="6"/>
      <c r="D965" s="51"/>
      <c r="E965" s="6"/>
      <c r="F965" s="51"/>
      <c r="G965" s="6"/>
      <c r="H965" s="6"/>
      <c r="I965" s="6"/>
      <c r="J965" s="6"/>
      <c r="K965" s="6"/>
      <c r="L965" s="51"/>
      <c r="M965" s="6"/>
      <c r="N965" s="6"/>
      <c r="O965" s="6"/>
      <c r="P965" s="52"/>
    </row>
    <row r="966" spans="1:16" ht="15.75" customHeight="1" x14ac:dyDescent="0.25">
      <c r="A966" s="1"/>
      <c r="B966" s="14"/>
      <c r="C966" s="6"/>
      <c r="D966" s="51"/>
      <c r="E966" s="6"/>
      <c r="F966" s="51"/>
      <c r="G966" s="6"/>
      <c r="H966" s="6"/>
      <c r="I966" s="6"/>
      <c r="J966" s="6"/>
      <c r="K966" s="6"/>
      <c r="L966" s="51"/>
      <c r="M966" s="6"/>
      <c r="N966" s="6"/>
      <c r="O966" s="6"/>
      <c r="P966" s="52"/>
    </row>
    <row r="967" spans="1:16" ht="15.75" customHeight="1" x14ac:dyDescent="0.25">
      <c r="A967" s="1"/>
      <c r="B967" s="14"/>
      <c r="C967" s="6"/>
      <c r="D967" s="51"/>
      <c r="E967" s="6"/>
      <c r="F967" s="51"/>
      <c r="G967" s="6"/>
      <c r="H967" s="6"/>
      <c r="I967" s="6"/>
      <c r="J967" s="6"/>
      <c r="K967" s="6"/>
      <c r="L967" s="51"/>
      <c r="M967" s="6"/>
      <c r="N967" s="6"/>
      <c r="O967" s="6"/>
      <c r="P967" s="52"/>
    </row>
    <row r="968" spans="1:16" ht="15.75" customHeight="1" x14ac:dyDescent="0.25">
      <c r="A968" s="1"/>
      <c r="B968" s="14"/>
      <c r="C968" s="6"/>
      <c r="D968" s="51"/>
      <c r="E968" s="6"/>
      <c r="F968" s="51"/>
      <c r="G968" s="6"/>
      <c r="H968" s="6"/>
      <c r="I968" s="6"/>
      <c r="J968" s="6"/>
      <c r="K968" s="6"/>
      <c r="L968" s="51"/>
      <c r="M968" s="6"/>
      <c r="N968" s="6"/>
      <c r="O968" s="6"/>
      <c r="P968" s="52"/>
    </row>
    <row r="969" spans="1:16" ht="15.75" customHeight="1" x14ac:dyDescent="0.25">
      <c r="A969" s="1"/>
      <c r="B969" s="14"/>
      <c r="C969" s="6"/>
      <c r="D969" s="51"/>
      <c r="E969" s="6"/>
      <c r="F969" s="51"/>
      <c r="G969" s="6"/>
      <c r="H969" s="6"/>
      <c r="I969" s="6"/>
      <c r="J969" s="6"/>
      <c r="K969" s="6"/>
      <c r="L969" s="51"/>
      <c r="M969" s="6"/>
      <c r="N969" s="6"/>
      <c r="O969" s="6"/>
      <c r="P969" s="52"/>
    </row>
    <row r="970" spans="1:16" ht="15.75" customHeight="1" x14ac:dyDescent="0.25">
      <c r="A970" s="1"/>
      <c r="B970" s="14"/>
      <c r="C970" s="6"/>
      <c r="D970" s="51"/>
      <c r="E970" s="6"/>
      <c r="F970" s="51"/>
      <c r="G970" s="6"/>
      <c r="H970" s="6"/>
      <c r="I970" s="6"/>
      <c r="J970" s="6"/>
      <c r="K970" s="6"/>
      <c r="L970" s="51"/>
      <c r="M970" s="6"/>
      <c r="N970" s="6"/>
      <c r="O970" s="6"/>
      <c r="P970" s="52"/>
    </row>
    <row r="971" spans="1:16" ht="15.75" customHeight="1" x14ac:dyDescent="0.25">
      <c r="A971" s="1"/>
      <c r="B971" s="14"/>
      <c r="C971" s="6"/>
      <c r="D971" s="51"/>
      <c r="E971" s="6"/>
      <c r="F971" s="51"/>
      <c r="G971" s="6"/>
      <c r="H971" s="6"/>
      <c r="I971" s="6"/>
      <c r="J971" s="6"/>
      <c r="K971" s="6"/>
      <c r="L971" s="51"/>
      <c r="M971" s="6"/>
      <c r="N971" s="6"/>
      <c r="O971" s="6"/>
      <c r="P971" s="52"/>
    </row>
    <row r="972" spans="1:16" ht="15.75" customHeight="1" x14ac:dyDescent="0.25">
      <c r="A972" s="1"/>
      <c r="B972" s="14"/>
      <c r="C972" s="6"/>
      <c r="D972" s="51"/>
      <c r="E972" s="6"/>
      <c r="F972" s="51"/>
      <c r="G972" s="6"/>
      <c r="H972" s="6"/>
      <c r="I972" s="6"/>
      <c r="J972" s="6"/>
      <c r="K972" s="6"/>
      <c r="L972" s="51"/>
      <c r="M972" s="6"/>
      <c r="N972" s="6"/>
      <c r="O972" s="6"/>
      <c r="P972" s="52"/>
    </row>
    <row r="973" spans="1:16" ht="15.75" customHeight="1" x14ac:dyDescent="0.25">
      <c r="A973" s="1"/>
      <c r="B973" s="14"/>
      <c r="C973" s="6"/>
      <c r="D973" s="51"/>
      <c r="E973" s="6"/>
      <c r="F973" s="51"/>
      <c r="G973" s="6"/>
      <c r="H973" s="6"/>
      <c r="I973" s="6"/>
      <c r="J973" s="6"/>
      <c r="K973" s="6"/>
      <c r="L973" s="51"/>
      <c r="M973" s="6"/>
      <c r="N973" s="6"/>
      <c r="O973" s="6"/>
      <c r="P973" s="52"/>
    </row>
    <row r="974" spans="1:16" ht="15.75" customHeight="1" x14ac:dyDescent="0.25">
      <c r="A974" s="1"/>
      <c r="B974" s="14"/>
      <c r="C974" s="6"/>
      <c r="D974" s="51"/>
      <c r="E974" s="6"/>
      <c r="F974" s="51"/>
      <c r="G974" s="6"/>
      <c r="H974" s="6"/>
      <c r="I974" s="6"/>
      <c r="J974" s="6"/>
      <c r="K974" s="6"/>
      <c r="L974" s="51"/>
      <c r="M974" s="6"/>
      <c r="N974" s="6"/>
      <c r="O974" s="6"/>
      <c r="P974" s="52"/>
    </row>
    <row r="975" spans="1:16" ht="15.75" customHeight="1" x14ac:dyDescent="0.25">
      <c r="A975" s="1"/>
      <c r="B975" s="14"/>
      <c r="C975" s="6"/>
      <c r="D975" s="51"/>
      <c r="E975" s="6"/>
      <c r="F975" s="51"/>
      <c r="G975" s="6"/>
      <c r="H975" s="6"/>
      <c r="I975" s="6"/>
      <c r="J975" s="6"/>
      <c r="K975" s="6"/>
      <c r="L975" s="51"/>
      <c r="M975" s="6"/>
      <c r="N975" s="6"/>
      <c r="O975" s="6"/>
      <c r="P975" s="52"/>
    </row>
    <row r="976" spans="1:16" ht="15.75" customHeight="1" x14ac:dyDescent="0.25">
      <c r="A976" s="1"/>
      <c r="B976" s="14"/>
      <c r="C976" s="6"/>
      <c r="D976" s="51"/>
      <c r="E976" s="6"/>
      <c r="F976" s="51"/>
      <c r="G976" s="6"/>
      <c r="H976" s="6"/>
      <c r="I976" s="6"/>
      <c r="J976" s="6"/>
      <c r="K976" s="6"/>
      <c r="L976" s="51"/>
      <c r="M976" s="6"/>
      <c r="N976" s="6"/>
      <c r="O976" s="6"/>
      <c r="P976" s="52"/>
    </row>
    <row r="977" spans="1:16" ht="15.75" customHeight="1" x14ac:dyDescent="0.25">
      <c r="A977" s="1"/>
      <c r="B977" s="14"/>
      <c r="C977" s="6"/>
      <c r="D977" s="51"/>
      <c r="E977" s="6"/>
      <c r="F977" s="51"/>
      <c r="G977" s="6"/>
      <c r="H977" s="6"/>
      <c r="I977" s="6"/>
      <c r="J977" s="6"/>
      <c r="K977" s="6"/>
      <c r="L977" s="51"/>
      <c r="M977" s="6"/>
      <c r="N977" s="6"/>
      <c r="O977" s="6"/>
      <c r="P977" s="52"/>
    </row>
    <row r="978" spans="1:16" ht="15.75" customHeight="1" x14ac:dyDescent="0.25">
      <c r="A978" s="1"/>
      <c r="B978" s="14"/>
      <c r="C978" s="6"/>
      <c r="D978" s="51"/>
      <c r="E978" s="6"/>
      <c r="F978" s="51"/>
      <c r="G978" s="6"/>
      <c r="H978" s="6"/>
      <c r="I978" s="6"/>
      <c r="J978" s="6"/>
      <c r="K978" s="6"/>
      <c r="L978" s="51"/>
      <c r="M978" s="6"/>
      <c r="N978" s="6"/>
      <c r="O978" s="6"/>
      <c r="P978" s="52"/>
    </row>
    <row r="979" spans="1:16" ht="15.75" customHeight="1" x14ac:dyDescent="0.25">
      <c r="A979" s="1"/>
      <c r="B979" s="14"/>
      <c r="C979" s="6"/>
      <c r="D979" s="51"/>
      <c r="E979" s="6"/>
      <c r="F979" s="51"/>
      <c r="G979" s="6"/>
      <c r="H979" s="6"/>
      <c r="I979" s="6"/>
      <c r="J979" s="6"/>
      <c r="K979" s="6"/>
      <c r="L979" s="51"/>
      <c r="M979" s="6"/>
      <c r="N979" s="6"/>
      <c r="O979" s="6"/>
      <c r="P979" s="52"/>
    </row>
    <row r="980" spans="1:16" ht="15.75" customHeight="1" x14ac:dyDescent="0.25">
      <c r="A980" s="1"/>
      <c r="B980" s="14"/>
      <c r="C980" s="6"/>
      <c r="D980" s="51"/>
      <c r="E980" s="6"/>
      <c r="F980" s="51"/>
      <c r="G980" s="6"/>
      <c r="H980" s="6"/>
      <c r="I980" s="6"/>
      <c r="J980" s="6"/>
      <c r="K980" s="6"/>
      <c r="L980" s="51"/>
      <c r="M980" s="6"/>
      <c r="N980" s="6"/>
      <c r="O980" s="6"/>
      <c r="P980" s="52"/>
    </row>
    <row r="981" spans="1:16" ht="15.75" customHeight="1" x14ac:dyDescent="0.25">
      <c r="A981" s="1"/>
      <c r="B981" s="14"/>
      <c r="C981" s="6"/>
      <c r="D981" s="51"/>
      <c r="E981" s="6"/>
      <c r="F981" s="51"/>
      <c r="G981" s="6"/>
      <c r="H981" s="6"/>
      <c r="I981" s="6"/>
      <c r="J981" s="6"/>
      <c r="K981" s="6"/>
      <c r="L981" s="51"/>
      <c r="M981" s="6"/>
      <c r="N981" s="6"/>
      <c r="O981" s="6"/>
      <c r="P981" s="52"/>
    </row>
    <row r="982" spans="1:16" ht="15.75" customHeight="1" x14ac:dyDescent="0.25">
      <c r="A982" s="1"/>
      <c r="B982" s="14"/>
      <c r="C982" s="6"/>
      <c r="D982" s="51"/>
      <c r="E982" s="6"/>
      <c r="F982" s="51"/>
      <c r="G982" s="6"/>
      <c r="H982" s="6"/>
      <c r="I982" s="6"/>
      <c r="J982" s="6"/>
      <c r="K982" s="6"/>
      <c r="L982" s="51"/>
      <c r="M982" s="6"/>
      <c r="N982" s="6"/>
      <c r="O982" s="6"/>
      <c r="P982" s="52"/>
    </row>
    <row r="983" spans="1:16" ht="15.75" customHeight="1" x14ac:dyDescent="0.25">
      <c r="A983" s="1"/>
      <c r="B983" s="14"/>
      <c r="C983" s="6"/>
      <c r="D983" s="51"/>
      <c r="E983" s="6"/>
      <c r="F983" s="51"/>
      <c r="G983" s="6"/>
      <c r="H983" s="6"/>
      <c r="I983" s="6"/>
      <c r="J983" s="6"/>
      <c r="K983" s="6"/>
      <c r="L983" s="51"/>
      <c r="M983" s="6"/>
      <c r="N983" s="6"/>
      <c r="O983" s="6"/>
      <c r="P983" s="52"/>
    </row>
    <row r="984" spans="1:16" ht="15.75" customHeight="1" x14ac:dyDescent="0.25">
      <c r="A984" s="1"/>
      <c r="B984" s="14"/>
      <c r="C984" s="6"/>
      <c r="D984" s="51"/>
      <c r="E984" s="6"/>
      <c r="F984" s="51"/>
      <c r="G984" s="6"/>
      <c r="H984" s="6"/>
      <c r="I984" s="6"/>
      <c r="J984" s="6"/>
      <c r="K984" s="6"/>
      <c r="L984" s="51"/>
      <c r="M984" s="6"/>
      <c r="N984" s="6"/>
      <c r="O984" s="6"/>
      <c r="P984" s="52"/>
    </row>
    <row r="985" spans="1:16" ht="15.75" customHeight="1" x14ac:dyDescent="0.25">
      <c r="A985" s="1"/>
      <c r="B985" s="14"/>
      <c r="C985" s="6"/>
      <c r="D985" s="51"/>
      <c r="E985" s="6"/>
      <c r="F985" s="51"/>
      <c r="G985" s="6"/>
      <c r="H985" s="6"/>
      <c r="I985" s="6"/>
      <c r="J985" s="6"/>
      <c r="K985" s="6"/>
      <c r="L985" s="51"/>
      <c r="M985" s="6"/>
      <c r="N985" s="6"/>
      <c r="O985" s="6"/>
      <c r="P985" s="52"/>
    </row>
    <row r="986" spans="1:16" ht="15.75" customHeight="1" x14ac:dyDescent="0.25">
      <c r="A986" s="1"/>
      <c r="B986" s="14"/>
      <c r="C986" s="6"/>
      <c r="D986" s="51"/>
      <c r="E986" s="6"/>
      <c r="F986" s="51"/>
      <c r="G986" s="6"/>
      <c r="H986" s="6"/>
      <c r="I986" s="6"/>
      <c r="J986" s="6"/>
      <c r="K986" s="6"/>
      <c r="L986" s="51"/>
      <c r="M986" s="6"/>
      <c r="N986" s="6"/>
      <c r="O986" s="6"/>
      <c r="P986" s="52"/>
    </row>
    <row r="987" spans="1:16" ht="15.75" customHeight="1" x14ac:dyDescent="0.25">
      <c r="A987" s="1"/>
      <c r="B987" s="14"/>
      <c r="C987" s="6"/>
      <c r="D987" s="51"/>
      <c r="E987" s="6"/>
      <c r="F987" s="51"/>
      <c r="G987" s="6"/>
      <c r="H987" s="6"/>
      <c r="I987" s="6"/>
      <c r="J987" s="6"/>
      <c r="K987" s="6"/>
      <c r="L987" s="51"/>
      <c r="M987" s="6"/>
      <c r="N987" s="6"/>
      <c r="O987" s="6"/>
      <c r="P987" s="52"/>
    </row>
    <row r="988" spans="1:16" ht="15.75" customHeight="1" x14ac:dyDescent="0.25">
      <c r="A988" s="1"/>
      <c r="B988" s="14"/>
      <c r="C988" s="6"/>
      <c r="D988" s="51"/>
      <c r="E988" s="6"/>
      <c r="F988" s="51"/>
      <c r="G988" s="6"/>
      <c r="H988" s="6"/>
      <c r="I988" s="6"/>
      <c r="J988" s="6"/>
      <c r="K988" s="6"/>
      <c r="L988" s="51"/>
      <c r="M988" s="6"/>
      <c r="N988" s="6"/>
      <c r="O988" s="6"/>
      <c r="P988" s="52"/>
    </row>
    <row r="989" spans="1:16" ht="15.75" customHeight="1" x14ac:dyDescent="0.25">
      <c r="A989" s="1"/>
      <c r="B989" s="14"/>
      <c r="C989" s="6"/>
      <c r="D989" s="51"/>
      <c r="E989" s="6"/>
      <c r="F989" s="51"/>
      <c r="G989" s="6"/>
      <c r="H989" s="6"/>
      <c r="I989" s="6"/>
      <c r="J989" s="6"/>
      <c r="K989" s="6"/>
      <c r="L989" s="51"/>
      <c r="M989" s="6"/>
      <c r="N989" s="6"/>
      <c r="O989" s="6"/>
      <c r="P989" s="52"/>
    </row>
    <row r="990" spans="1:16" ht="15.75" customHeight="1" x14ac:dyDescent="0.25">
      <c r="A990" s="1"/>
      <c r="B990" s="14"/>
      <c r="C990" s="6"/>
      <c r="D990" s="51"/>
      <c r="E990" s="6"/>
      <c r="F990" s="51"/>
      <c r="G990" s="6"/>
      <c r="H990" s="6"/>
      <c r="I990" s="6"/>
      <c r="J990" s="6"/>
      <c r="K990" s="6"/>
      <c r="L990" s="51"/>
      <c r="M990" s="6"/>
      <c r="N990" s="6"/>
      <c r="O990" s="6"/>
      <c r="P990" s="52"/>
    </row>
    <row r="991" spans="1:16" ht="15.75" customHeight="1" x14ac:dyDescent="0.25">
      <c r="A991" s="1"/>
      <c r="B991" s="14"/>
      <c r="C991" s="6"/>
      <c r="D991" s="51"/>
      <c r="E991" s="6"/>
      <c r="F991" s="51"/>
      <c r="G991" s="6"/>
      <c r="H991" s="6"/>
      <c r="I991" s="6"/>
      <c r="J991" s="6"/>
      <c r="K991" s="6"/>
      <c r="L991" s="51"/>
      <c r="M991" s="6"/>
      <c r="N991" s="6"/>
      <c r="O991" s="6"/>
      <c r="P991" s="52"/>
    </row>
    <row r="992" spans="1:16" ht="15.75" customHeight="1" x14ac:dyDescent="0.25">
      <c r="A992" s="1"/>
      <c r="B992" s="14"/>
      <c r="C992" s="6"/>
      <c r="D992" s="51"/>
      <c r="E992" s="6"/>
      <c r="F992" s="51"/>
      <c r="G992" s="6"/>
      <c r="H992" s="6"/>
      <c r="I992" s="6"/>
      <c r="J992" s="6"/>
      <c r="K992" s="6"/>
      <c r="L992" s="51"/>
      <c r="M992" s="6"/>
      <c r="N992" s="6"/>
      <c r="O992" s="6"/>
      <c r="P992" s="52"/>
    </row>
    <row r="993" spans="1:16" ht="15.75" customHeight="1" x14ac:dyDescent="0.25">
      <c r="A993" s="1"/>
      <c r="B993" s="14"/>
      <c r="C993" s="6"/>
      <c r="D993" s="51"/>
      <c r="E993" s="6"/>
      <c r="F993" s="51"/>
      <c r="G993" s="6"/>
      <c r="H993" s="6"/>
      <c r="I993" s="6"/>
      <c r="J993" s="6"/>
      <c r="K993" s="6"/>
      <c r="L993" s="51"/>
      <c r="M993" s="6"/>
      <c r="N993" s="6"/>
      <c r="O993" s="6"/>
      <c r="P993" s="52"/>
    </row>
    <row r="994" spans="1:16" ht="15.75" customHeight="1" x14ac:dyDescent="0.25">
      <c r="A994" s="1"/>
      <c r="B994" s="14"/>
      <c r="C994" s="6"/>
      <c r="D994" s="51"/>
      <c r="E994" s="6"/>
      <c r="F994" s="51"/>
      <c r="G994" s="6"/>
      <c r="H994" s="6"/>
      <c r="I994" s="6"/>
      <c r="J994" s="6"/>
      <c r="K994" s="6"/>
      <c r="L994" s="51"/>
      <c r="M994" s="6"/>
      <c r="N994" s="6"/>
      <c r="O994" s="6"/>
      <c r="P994" s="52"/>
    </row>
    <row r="995" spans="1:16" ht="15.75" customHeight="1" x14ac:dyDescent="0.25">
      <c r="A995" s="1"/>
      <c r="B995" s="14"/>
      <c r="C995" s="6"/>
      <c r="D995" s="51"/>
      <c r="E995" s="6"/>
      <c r="F995" s="51"/>
      <c r="G995" s="6"/>
      <c r="H995" s="6"/>
      <c r="I995" s="6"/>
      <c r="J995" s="6"/>
      <c r="K995" s="6"/>
      <c r="L995" s="51"/>
      <c r="M995" s="6"/>
      <c r="N995" s="6"/>
      <c r="O995" s="6"/>
      <c r="P995" s="52"/>
    </row>
    <row r="996" spans="1:16" ht="15.75" customHeight="1" x14ac:dyDescent="0.25">
      <c r="A996" s="1"/>
      <c r="B996" s="14"/>
      <c r="C996" s="6"/>
      <c r="D996" s="51"/>
      <c r="E996" s="6"/>
      <c r="F996" s="51"/>
      <c r="G996" s="6"/>
      <c r="H996" s="6"/>
      <c r="I996" s="6"/>
      <c r="J996" s="6"/>
      <c r="K996" s="6"/>
      <c r="L996" s="51"/>
      <c r="M996" s="6"/>
      <c r="N996" s="6"/>
      <c r="O996" s="6"/>
      <c r="P996" s="52"/>
    </row>
    <row r="997" spans="1:16" ht="15.75" customHeight="1" x14ac:dyDescent="0.25">
      <c r="A997" s="1"/>
      <c r="B997" s="14"/>
      <c r="C997" s="6"/>
      <c r="D997" s="51"/>
      <c r="E997" s="6"/>
      <c r="F997" s="51"/>
      <c r="G997" s="6"/>
      <c r="H997" s="6"/>
      <c r="I997" s="6"/>
      <c r="J997" s="6"/>
      <c r="K997" s="6"/>
      <c r="L997" s="51"/>
      <c r="M997" s="6"/>
      <c r="N997" s="6"/>
      <c r="O997" s="6"/>
      <c r="P997" s="52"/>
    </row>
    <row r="998" spans="1:16" ht="15.75" customHeight="1" x14ac:dyDescent="0.25">
      <c r="A998" s="1"/>
      <c r="B998" s="14"/>
      <c r="C998" s="6"/>
      <c r="D998" s="51"/>
      <c r="E998" s="6"/>
      <c r="F998" s="51"/>
      <c r="G998" s="6"/>
      <c r="H998" s="6"/>
      <c r="I998" s="6"/>
      <c r="J998" s="6"/>
      <c r="K998" s="6"/>
      <c r="L998" s="51"/>
      <c r="M998" s="6"/>
      <c r="N998" s="6"/>
      <c r="O998" s="6"/>
      <c r="P998" s="52"/>
    </row>
    <row r="999" spans="1:16" ht="15.75" customHeight="1" x14ac:dyDescent="0.25">
      <c r="A999" s="1"/>
      <c r="B999" s="14"/>
      <c r="C999" s="6"/>
      <c r="D999" s="51"/>
      <c r="E999" s="6"/>
      <c r="F999" s="51"/>
      <c r="G999" s="6"/>
      <c r="H999" s="6"/>
      <c r="I999" s="6"/>
      <c r="J999" s="6"/>
      <c r="K999" s="6"/>
      <c r="L999" s="51"/>
      <c r="M999" s="6"/>
      <c r="N999" s="6"/>
      <c r="O999" s="6"/>
      <c r="P999" s="52"/>
    </row>
    <row r="1000" spans="1:16" ht="15.75" customHeight="1" x14ac:dyDescent="0.25">
      <c r="A1000" s="1"/>
      <c r="B1000" s="14"/>
      <c r="C1000" s="6"/>
      <c r="D1000" s="51"/>
      <c r="E1000" s="6"/>
      <c r="F1000" s="51"/>
      <c r="G1000" s="6"/>
      <c r="H1000" s="6"/>
      <c r="I1000" s="6"/>
      <c r="J1000" s="6"/>
      <c r="K1000" s="6"/>
      <c r="L1000" s="51"/>
      <c r="M1000" s="6"/>
      <c r="N1000" s="6"/>
      <c r="O1000" s="6"/>
      <c r="P1000" s="52"/>
    </row>
    <row r="1001" spans="1:16" ht="15.75" customHeight="1" x14ac:dyDescent="0.25">
      <c r="A1001" s="1"/>
      <c r="B1001" s="14"/>
      <c r="C1001" s="6"/>
      <c r="D1001" s="51"/>
      <c r="E1001" s="6"/>
      <c r="F1001" s="51"/>
      <c r="G1001" s="6"/>
      <c r="H1001" s="6"/>
      <c r="I1001" s="6"/>
      <c r="J1001" s="6"/>
      <c r="K1001" s="6"/>
      <c r="L1001" s="51"/>
      <c r="M1001" s="6"/>
      <c r="N1001" s="6"/>
      <c r="O1001" s="6"/>
      <c r="P1001" s="52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DC35-AC67-4B2B-B5C6-AFC65A8E0E1E}">
  <sheetPr>
    <pageSetUpPr fitToPage="1"/>
  </sheetPr>
  <dimension ref="A1:W48"/>
  <sheetViews>
    <sheetView showGridLines="0" view="pageBreakPreview" topLeftCell="A18" zoomScaleNormal="85" zoomScaleSheetLayoutView="100" workbookViewId="0">
      <selection activeCell="G42" sqref="G42"/>
    </sheetView>
  </sheetViews>
  <sheetFormatPr defaultColWidth="20.7109375" defaultRowHeight="15" x14ac:dyDescent="0.2"/>
  <cols>
    <col min="1" max="1" width="3.140625" style="222" customWidth="1"/>
    <col min="2" max="4" width="20.7109375" style="222" customWidth="1"/>
    <col min="5" max="5" width="25.85546875" style="222" customWidth="1"/>
    <col min="6" max="6" width="25.42578125" style="222" customWidth="1"/>
    <col min="7" max="7" width="26.28515625" style="222" customWidth="1"/>
    <col min="8" max="8" width="23.7109375" style="222" customWidth="1"/>
    <col min="9" max="9" width="25.42578125" style="222" customWidth="1"/>
    <col min="10" max="12" width="20.7109375" style="222" customWidth="1"/>
    <col min="13" max="16384" width="20.7109375" style="222"/>
  </cols>
  <sheetData>
    <row r="1" spans="2:22" s="217" customFormat="1" ht="40.9" customHeight="1" x14ac:dyDescent="0.25">
      <c r="B1" s="213" t="s">
        <v>132</v>
      </c>
      <c r="C1" s="214"/>
      <c r="D1" s="215"/>
      <c r="E1" s="215"/>
      <c r="F1" s="215"/>
      <c r="G1" s="216"/>
      <c r="V1" s="217">
        <v>60000</v>
      </c>
    </row>
    <row r="2" spans="2:22" s="221" customFormat="1" ht="3.6" customHeight="1" x14ac:dyDescent="0.25">
      <c r="B2" s="218"/>
      <c r="C2" s="219"/>
      <c r="D2" s="218"/>
      <c r="E2" s="218"/>
      <c r="F2" s="220"/>
      <c r="G2" s="220"/>
      <c r="H2" s="220"/>
      <c r="I2" s="220"/>
      <c r="J2" s="220"/>
    </row>
    <row r="22" spans="1:23" x14ac:dyDescent="0.2">
      <c r="B22" s="217"/>
      <c r="C22" s="217"/>
      <c r="D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</row>
    <row r="23" spans="1:23" x14ac:dyDescent="0.2"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</row>
    <row r="24" spans="1:23" ht="15.75" customHeight="1" thickBot="1" x14ac:dyDescent="0.25">
      <c r="B24" s="223" t="s">
        <v>133</v>
      </c>
      <c r="C24" s="223"/>
      <c r="D24" s="223"/>
      <c r="E24" s="223"/>
      <c r="F24" s="223"/>
      <c r="G24" s="223"/>
      <c r="H24" s="223"/>
      <c r="I24" s="223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</row>
    <row r="25" spans="1:23" x14ac:dyDescent="0.2">
      <c r="B25" s="224"/>
      <c r="C25" s="224"/>
      <c r="D25" s="225" t="s">
        <v>134</v>
      </c>
      <c r="E25" s="225" t="s">
        <v>135</v>
      </c>
      <c r="F25" s="225" t="s">
        <v>136</v>
      </c>
      <c r="G25" s="225" t="s">
        <v>137</v>
      </c>
      <c r="H25" s="225" t="s">
        <v>138</v>
      </c>
      <c r="I25" s="225" t="s">
        <v>139</v>
      </c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</row>
    <row r="26" spans="1:23" x14ac:dyDescent="0.2">
      <c r="A26" s="226">
        <v>5</v>
      </c>
      <c r="B26" s="227">
        <v>44593</v>
      </c>
      <c r="C26" s="227"/>
      <c r="D26" s="228">
        <v>1</v>
      </c>
      <c r="E26" s="229">
        <v>94860.15</v>
      </c>
      <c r="F26" s="228">
        <v>1</v>
      </c>
      <c r="G26" s="229">
        <v>152319.92000000001</v>
      </c>
      <c r="H26" s="228">
        <v>114</v>
      </c>
      <c r="I26" s="229">
        <v>0</v>
      </c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</row>
    <row r="27" spans="1:23" x14ac:dyDescent="0.2">
      <c r="A27" s="226">
        <v>6</v>
      </c>
      <c r="B27" s="230">
        <v>44622</v>
      </c>
      <c r="C27" s="230"/>
      <c r="D27" s="231">
        <v>1</v>
      </c>
      <c r="E27" s="232">
        <v>327469.23</v>
      </c>
      <c r="F27" s="231">
        <v>0</v>
      </c>
      <c r="G27" s="232">
        <v>0</v>
      </c>
      <c r="H27" s="231">
        <v>113</v>
      </c>
      <c r="I27" s="232">
        <v>0</v>
      </c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</row>
    <row r="28" spans="1:23" x14ac:dyDescent="0.2">
      <c r="A28" s="226">
        <v>7</v>
      </c>
      <c r="B28" s="227">
        <v>44654</v>
      </c>
      <c r="C28" s="227"/>
      <c r="D28" s="228">
        <v>1</v>
      </c>
      <c r="E28" s="229">
        <v>344730.47</v>
      </c>
      <c r="F28" s="228">
        <v>0</v>
      </c>
      <c r="G28" s="229">
        <v>0</v>
      </c>
      <c r="H28" s="228">
        <v>112</v>
      </c>
      <c r="I28" s="229">
        <v>0</v>
      </c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</row>
    <row r="29" spans="1:23" x14ac:dyDescent="0.2">
      <c r="A29" s="226">
        <v>8</v>
      </c>
      <c r="B29" s="230">
        <v>44685</v>
      </c>
      <c r="C29" s="230"/>
      <c r="D29" s="231">
        <v>3</v>
      </c>
      <c r="E29" s="232">
        <v>496209.3</v>
      </c>
      <c r="F29" s="231">
        <v>1</v>
      </c>
      <c r="G29" s="232">
        <v>20886.919999999998</v>
      </c>
      <c r="H29" s="231">
        <v>110</v>
      </c>
      <c r="I29" s="232">
        <v>0</v>
      </c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</row>
    <row r="30" spans="1:23" x14ac:dyDescent="0.2">
      <c r="A30" s="226">
        <v>9</v>
      </c>
      <c r="B30" s="227">
        <v>44717</v>
      </c>
      <c r="C30" s="227"/>
      <c r="D30" s="228">
        <v>2</v>
      </c>
      <c r="E30" s="229">
        <v>205954</v>
      </c>
      <c r="F30" s="228">
        <v>0</v>
      </c>
      <c r="G30" s="229">
        <v>0</v>
      </c>
      <c r="H30" s="228">
        <v>107</v>
      </c>
      <c r="I30" s="229">
        <v>16902461.292406879</v>
      </c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</row>
    <row r="31" spans="1:23" x14ac:dyDescent="0.2">
      <c r="A31" s="226">
        <v>10</v>
      </c>
      <c r="B31" s="230">
        <v>44748</v>
      </c>
      <c r="C31" s="230"/>
      <c r="D31" s="231">
        <v>3</v>
      </c>
      <c r="E31" s="232">
        <v>671263.24</v>
      </c>
      <c r="F31" s="231">
        <v>2</v>
      </c>
      <c r="G31" s="232">
        <v>0</v>
      </c>
      <c r="H31" s="231">
        <v>106</v>
      </c>
      <c r="I31" s="232">
        <v>16591801.742676878</v>
      </c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</row>
    <row r="32" spans="1:23" x14ac:dyDescent="0.2">
      <c r="A32" s="226">
        <v>11</v>
      </c>
      <c r="B32" s="227">
        <v>44780</v>
      </c>
      <c r="C32" s="227"/>
      <c r="D32" s="228">
        <v>5</v>
      </c>
      <c r="E32" s="229">
        <v>1406296.1800000002</v>
      </c>
      <c r="F32" s="228">
        <v>0</v>
      </c>
      <c r="G32" s="229">
        <v>0</v>
      </c>
      <c r="H32" s="228">
        <v>101</v>
      </c>
      <c r="I32" s="229">
        <v>15196110.118827878</v>
      </c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</row>
    <row r="33" spans="1:23" x14ac:dyDescent="0.2">
      <c r="A33" s="226">
        <v>12</v>
      </c>
      <c r="B33" s="230">
        <v>44811</v>
      </c>
      <c r="C33" s="230"/>
      <c r="D33" s="231">
        <v>4</v>
      </c>
      <c r="E33" s="232">
        <v>442791.25</v>
      </c>
      <c r="F33" s="231">
        <v>0</v>
      </c>
      <c r="G33" s="232">
        <v>0</v>
      </c>
      <c r="H33" s="231">
        <v>97</v>
      </c>
      <c r="I33" s="232">
        <v>14735981.702577878</v>
      </c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</row>
    <row r="34" spans="1:23" x14ac:dyDescent="0.2">
      <c r="A34" s="226"/>
      <c r="B34" s="227">
        <v>44842</v>
      </c>
      <c r="C34" s="227"/>
      <c r="D34" s="228">
        <v>0</v>
      </c>
      <c r="E34" s="229">
        <v>0</v>
      </c>
      <c r="F34" s="228">
        <v>0</v>
      </c>
      <c r="G34" s="229">
        <v>0</v>
      </c>
      <c r="H34" s="228">
        <v>97</v>
      </c>
      <c r="I34" s="229">
        <v>14735981.702577878</v>
      </c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</row>
    <row r="35" spans="1:23" x14ac:dyDescent="0.2">
      <c r="A35" s="226"/>
      <c r="B35" s="230">
        <v>44873</v>
      </c>
      <c r="C35" s="230"/>
      <c r="D35" s="231">
        <v>2</v>
      </c>
      <c r="E35" s="232">
        <v>586022.25</v>
      </c>
      <c r="F35" s="231">
        <v>0</v>
      </c>
      <c r="G35" s="232">
        <v>0</v>
      </c>
      <c r="H35" s="231">
        <v>95</v>
      </c>
      <c r="I35" s="232">
        <v>13921152.199999999</v>
      </c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</row>
    <row r="36" spans="1:23" x14ac:dyDescent="0.2">
      <c r="A36" s="226"/>
      <c r="B36" s="227">
        <v>44903</v>
      </c>
      <c r="C36" s="227"/>
      <c r="D36" s="228">
        <v>1</v>
      </c>
      <c r="E36" s="229">
        <v>325388.01</v>
      </c>
      <c r="F36" s="228">
        <v>0</v>
      </c>
      <c r="G36" s="229">
        <v>0</v>
      </c>
      <c r="H36" s="228">
        <v>94</v>
      </c>
      <c r="I36" s="229">
        <v>13508197.050000001</v>
      </c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</row>
    <row r="37" spans="1:23" x14ac:dyDescent="0.2">
      <c r="A37" s="226"/>
      <c r="B37" s="230">
        <v>44927</v>
      </c>
      <c r="C37" s="230"/>
      <c r="D37" s="231">
        <v>1</v>
      </c>
      <c r="E37" s="232">
        <v>98330.66</v>
      </c>
      <c r="F37" s="231">
        <v>1</v>
      </c>
      <c r="G37" s="232">
        <v>8270.5400000000009</v>
      </c>
      <c r="H37" s="231">
        <v>94</v>
      </c>
      <c r="I37" s="232">
        <v>13678781.109999999</v>
      </c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</row>
    <row r="38" spans="1:23" x14ac:dyDescent="0.2">
      <c r="A38" s="226"/>
      <c r="B38" s="227">
        <v>44958</v>
      </c>
      <c r="C38" s="227"/>
      <c r="D38" s="228">
        <v>1</v>
      </c>
      <c r="E38" s="229">
        <v>115667</v>
      </c>
      <c r="F38" s="228">
        <v>0</v>
      </c>
      <c r="G38" s="229">
        <v>0</v>
      </c>
      <c r="H38" s="228">
        <v>93</v>
      </c>
      <c r="I38" s="229">
        <v>13564535.859999999</v>
      </c>
      <c r="J38" s="217"/>
      <c r="K38" s="233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</row>
    <row r="39" spans="1:23" x14ac:dyDescent="0.2">
      <c r="A39" s="226"/>
      <c r="B39" s="230">
        <v>44986</v>
      </c>
      <c r="C39" s="230"/>
      <c r="D39" s="231">
        <v>2</v>
      </c>
      <c r="E39" s="232">
        <v>547200</v>
      </c>
      <c r="F39" s="231">
        <v>2</v>
      </c>
      <c r="G39" s="232">
        <v>41714.61</v>
      </c>
      <c r="H39" s="231">
        <v>93</v>
      </c>
      <c r="I39" s="232">
        <v>13561530.23</v>
      </c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</row>
    <row r="40" spans="1:23" x14ac:dyDescent="0.2">
      <c r="A40" s="226"/>
      <c r="B40" s="227">
        <v>45017</v>
      </c>
      <c r="C40" s="227"/>
      <c r="D40" s="228">
        <v>0</v>
      </c>
      <c r="E40" s="229">
        <v>0</v>
      </c>
      <c r="F40" s="228">
        <v>0</v>
      </c>
      <c r="G40" s="229">
        <v>0</v>
      </c>
      <c r="H40" s="228">
        <v>93</v>
      </c>
      <c r="I40" s="229">
        <v>13561530.23</v>
      </c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</row>
    <row r="41" spans="1:23" x14ac:dyDescent="0.2">
      <c r="A41" s="226"/>
      <c r="B41" s="230">
        <v>45047</v>
      </c>
      <c r="C41" s="230"/>
      <c r="D41" s="231">
        <v>4</v>
      </c>
      <c r="E41" s="232">
        <v>600607.93999999994</v>
      </c>
      <c r="F41" s="231">
        <v>1</v>
      </c>
      <c r="G41" s="232">
        <v>29529.439999999999</v>
      </c>
      <c r="H41" s="231">
        <v>90</v>
      </c>
      <c r="I41" s="232">
        <v>13240800.699999999</v>
      </c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</row>
    <row r="42" spans="1:23" ht="15" customHeight="1" x14ac:dyDescent="0.2">
      <c r="A42" s="226"/>
      <c r="B42" s="227">
        <v>45078</v>
      </c>
      <c r="C42" s="227"/>
      <c r="D42" s="228">
        <v>11</v>
      </c>
      <c r="E42" s="229">
        <v>1523448</v>
      </c>
      <c r="F42" s="228">
        <v>1</v>
      </c>
      <c r="G42" s="229">
        <v>81814.36</v>
      </c>
      <c r="H42" s="228">
        <v>80</v>
      </c>
      <c r="I42" s="234">
        <v>6964231.0999999996</v>
      </c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</row>
    <row r="43" spans="1:23" ht="15" customHeight="1" x14ac:dyDescent="0.2">
      <c r="A43" s="226"/>
      <c r="B43" s="230">
        <v>45108</v>
      </c>
      <c r="C43" s="230"/>
      <c r="D43" s="231">
        <v>3</v>
      </c>
      <c r="E43" s="232">
        <v>552960</v>
      </c>
      <c r="F43" s="231">
        <v>0</v>
      </c>
      <c r="G43" s="232">
        <v>0</v>
      </c>
      <c r="H43" s="231">
        <v>77</v>
      </c>
      <c r="I43" s="232">
        <v>6475185.1299999999</v>
      </c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</row>
    <row r="44" spans="1:23" ht="15" customHeight="1" x14ac:dyDescent="0.2">
      <c r="A44" s="226"/>
      <c r="B44" s="227">
        <v>45139</v>
      </c>
      <c r="C44" s="227"/>
      <c r="D44" s="228">
        <v>3</v>
      </c>
      <c r="E44" s="229">
        <v>309895.15000000002</v>
      </c>
      <c r="F44" s="228">
        <v>0</v>
      </c>
      <c r="G44" s="229">
        <v>0</v>
      </c>
      <c r="H44" s="228">
        <v>74</v>
      </c>
      <c r="I44" s="229">
        <v>6257145.7599999998</v>
      </c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</row>
    <row r="45" spans="1:23" ht="15" customHeight="1" x14ac:dyDescent="0.2">
      <c r="A45" s="226"/>
      <c r="B45" s="230">
        <v>45170</v>
      </c>
      <c r="C45" s="230"/>
      <c r="D45" s="231">
        <v>1</v>
      </c>
      <c r="E45" s="232">
        <v>346500</v>
      </c>
      <c r="F45" s="231">
        <v>2</v>
      </c>
      <c r="G45" s="232">
        <v>31046.74</v>
      </c>
      <c r="H45" s="231">
        <v>75</v>
      </c>
      <c r="I45" s="232">
        <v>6471632.5300000003</v>
      </c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</row>
    <row r="46" spans="1:23" x14ac:dyDescent="0.2">
      <c r="B46" s="235" t="s">
        <v>38</v>
      </c>
      <c r="C46" s="235"/>
      <c r="D46" s="236">
        <f>+SUM(D26:D45)</f>
        <v>49</v>
      </c>
      <c r="E46" s="237">
        <f>+SUM(E26:E45)</f>
        <v>8995592.8300000001</v>
      </c>
      <c r="F46" s="236">
        <f>+SUM(F26:F45)</f>
        <v>11</v>
      </c>
      <c r="G46" s="237">
        <f>+SUM(G26:G45)</f>
        <v>365582.53</v>
      </c>
      <c r="H46" s="236">
        <f>H45</f>
        <v>75</v>
      </c>
      <c r="I46" s="237">
        <f>I45</f>
        <v>6471632.5300000003</v>
      </c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</row>
    <row r="47" spans="1:23" x14ac:dyDescent="0.2">
      <c r="F47" s="286"/>
    </row>
    <row r="48" spans="1:23" x14ac:dyDescent="0.2">
      <c r="F48" s="286"/>
    </row>
  </sheetData>
  <pageMargins left="0.511811024" right="0.511811024" top="0.78740157499999996" bottom="0.78740157499999996" header="0.31496062000000002" footer="0.31496062000000002"/>
  <pageSetup scale="6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H167"/>
  <sheetViews>
    <sheetView workbookViewId="0">
      <selection activeCell="C15" sqref="C15"/>
    </sheetView>
  </sheetViews>
  <sheetFormatPr defaultRowHeight="15" x14ac:dyDescent="0.25"/>
  <cols>
    <col min="2" max="2" width="27.28515625" bestFit="1" customWidth="1"/>
    <col min="3" max="3" width="14" bestFit="1" customWidth="1"/>
    <col min="4" max="4" width="13.5703125" bestFit="1" customWidth="1"/>
    <col min="5" max="6" width="15.7109375" bestFit="1" customWidth="1"/>
    <col min="7" max="7" width="13.85546875" customWidth="1"/>
    <col min="8" max="8" width="16.7109375" bestFit="1" customWidth="1"/>
  </cols>
  <sheetData>
    <row r="2" spans="2:8" x14ac:dyDescent="0.25">
      <c r="B2" s="137" t="s">
        <v>100</v>
      </c>
      <c r="C2" s="137" t="s">
        <v>126</v>
      </c>
      <c r="D2" s="137" t="s">
        <v>119</v>
      </c>
      <c r="E2" s="137" t="s">
        <v>121</v>
      </c>
      <c r="F2" s="137" t="s">
        <v>127</v>
      </c>
      <c r="G2" s="137" t="s">
        <v>128</v>
      </c>
      <c r="H2" s="137" t="s">
        <v>184</v>
      </c>
    </row>
    <row r="3" spans="2:8" x14ac:dyDescent="0.25">
      <c r="C3" s="119">
        <f>SUMIFS(Recebíveis!Q:Q,Recebíveis!A:A,'Base Contratos'!B3)</f>
        <v>0</v>
      </c>
      <c r="D3">
        <f>_xlfn.MAXIFS(Recebíveis!R:R,Recebíveis!A:A,'Base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19">
        <f>_xlfn.XLOOKUP(B3,'Relação de Contratos'!A:A,'Relação de Contratos'!G:G)</f>
        <v>0</v>
      </c>
      <c r="G3" s="133" t="str">
        <f>IFERROR(C3/F3,"")</f>
        <v/>
      </c>
      <c r="H3">
        <f>_xlfn.XLOOKUP(B3,'Relação de Contratos'!A:A,'Relação de Contratos'!L:L)</f>
        <v>0</v>
      </c>
    </row>
    <row r="4" spans="2:8" x14ac:dyDescent="0.25">
      <c r="C4" s="119"/>
      <c r="F4" s="119"/>
      <c r="G4" s="133"/>
    </row>
    <row r="5" spans="2:8" x14ac:dyDescent="0.25">
      <c r="C5" s="119"/>
      <c r="F5" s="119"/>
      <c r="G5" s="133"/>
    </row>
    <row r="6" spans="2:8" x14ac:dyDescent="0.25">
      <c r="C6" s="119"/>
      <c r="F6" s="119"/>
      <c r="G6" s="133"/>
    </row>
    <row r="7" spans="2:8" x14ac:dyDescent="0.25">
      <c r="C7" s="119"/>
      <c r="F7" s="119"/>
      <c r="G7" s="133"/>
    </row>
    <row r="8" spans="2:8" x14ac:dyDescent="0.25">
      <c r="C8" s="119"/>
      <c r="F8" s="119"/>
      <c r="G8" s="133"/>
    </row>
    <row r="9" spans="2:8" x14ac:dyDescent="0.25">
      <c r="C9" s="119"/>
      <c r="F9" s="119"/>
      <c r="G9" s="133"/>
    </row>
    <row r="10" spans="2:8" x14ac:dyDescent="0.25">
      <c r="C10" s="119"/>
      <c r="F10" s="119"/>
      <c r="G10" s="133"/>
    </row>
    <row r="11" spans="2:8" x14ac:dyDescent="0.25">
      <c r="C11" s="119"/>
      <c r="F11" s="119"/>
      <c r="G11" s="133"/>
    </row>
    <row r="12" spans="2:8" x14ac:dyDescent="0.25">
      <c r="C12" s="119"/>
      <c r="F12" s="119"/>
      <c r="G12" s="133"/>
    </row>
    <row r="13" spans="2:8" x14ac:dyDescent="0.25">
      <c r="C13" s="119"/>
      <c r="F13" s="119"/>
      <c r="G13" s="133"/>
    </row>
    <row r="14" spans="2:8" x14ac:dyDescent="0.25">
      <c r="C14" s="119"/>
      <c r="F14" s="119"/>
      <c r="G14" s="133"/>
    </row>
    <row r="15" spans="2:8" x14ac:dyDescent="0.25">
      <c r="C15" s="119"/>
      <c r="F15" s="119"/>
      <c r="G15" s="133"/>
    </row>
    <row r="16" spans="2:8" x14ac:dyDescent="0.25">
      <c r="C16" s="119"/>
      <c r="F16" s="119"/>
      <c r="G16" s="133"/>
    </row>
    <row r="17" spans="3:7" x14ac:dyDescent="0.25">
      <c r="C17" s="119"/>
      <c r="F17" s="119"/>
      <c r="G17" s="133"/>
    </row>
    <row r="18" spans="3:7" x14ac:dyDescent="0.25">
      <c r="C18" s="119"/>
      <c r="F18" s="119"/>
      <c r="G18" s="133"/>
    </row>
    <row r="19" spans="3:7" x14ac:dyDescent="0.25">
      <c r="C19" s="119"/>
      <c r="F19" s="119"/>
      <c r="G19" s="133"/>
    </row>
    <row r="20" spans="3:7" x14ac:dyDescent="0.25">
      <c r="C20" s="119"/>
      <c r="F20" s="119"/>
      <c r="G20" s="133"/>
    </row>
    <row r="21" spans="3:7" x14ac:dyDescent="0.25">
      <c r="C21" s="119"/>
      <c r="F21" s="119"/>
      <c r="G21" s="133"/>
    </row>
    <row r="22" spans="3:7" x14ac:dyDescent="0.25">
      <c r="C22" s="119"/>
      <c r="F22" s="119"/>
      <c r="G22" s="133"/>
    </row>
    <row r="23" spans="3:7" x14ac:dyDescent="0.25">
      <c r="C23" s="119"/>
      <c r="F23" s="119"/>
      <c r="G23" s="133"/>
    </row>
    <row r="24" spans="3:7" x14ac:dyDescent="0.25">
      <c r="C24" s="119"/>
      <c r="F24" s="119"/>
      <c r="G24" s="133"/>
    </row>
    <row r="25" spans="3:7" x14ac:dyDescent="0.25">
      <c r="C25" s="119"/>
      <c r="F25" s="119"/>
      <c r="G25" s="133"/>
    </row>
    <row r="26" spans="3:7" x14ac:dyDescent="0.25">
      <c r="C26" s="119"/>
      <c r="F26" s="119"/>
      <c r="G26" s="133"/>
    </row>
    <row r="27" spans="3:7" x14ac:dyDescent="0.25">
      <c r="C27" s="119"/>
      <c r="F27" s="119"/>
      <c r="G27" s="133"/>
    </row>
    <row r="28" spans="3:7" x14ac:dyDescent="0.25">
      <c r="C28" s="119"/>
      <c r="F28" s="119"/>
      <c r="G28" s="133"/>
    </row>
    <row r="29" spans="3:7" x14ac:dyDescent="0.25">
      <c r="C29" s="119"/>
      <c r="F29" s="119"/>
      <c r="G29" s="133"/>
    </row>
    <row r="30" spans="3:7" x14ac:dyDescent="0.25">
      <c r="C30" s="119"/>
      <c r="F30" s="119"/>
      <c r="G30" s="133"/>
    </row>
    <row r="31" spans="3:7" x14ac:dyDescent="0.25">
      <c r="C31" s="119"/>
      <c r="F31" s="119"/>
      <c r="G31" s="133"/>
    </row>
    <row r="32" spans="3:7" x14ac:dyDescent="0.25">
      <c r="C32" s="119"/>
      <c r="F32" s="119"/>
      <c r="G32" s="133"/>
    </row>
    <row r="33" spans="3:7" x14ac:dyDescent="0.25">
      <c r="C33" s="119"/>
      <c r="F33" s="119"/>
      <c r="G33" s="133"/>
    </row>
    <row r="34" spans="3:7" x14ac:dyDescent="0.25">
      <c r="C34" s="119"/>
      <c r="F34" s="119"/>
      <c r="G34" s="133"/>
    </row>
    <row r="35" spans="3:7" x14ac:dyDescent="0.25">
      <c r="C35" s="119"/>
      <c r="F35" s="119"/>
      <c r="G35" s="133"/>
    </row>
    <row r="36" spans="3:7" x14ac:dyDescent="0.25">
      <c r="C36" s="119"/>
      <c r="F36" s="119"/>
      <c r="G36" s="133"/>
    </row>
    <row r="37" spans="3:7" x14ac:dyDescent="0.25">
      <c r="C37" s="119"/>
      <c r="F37" s="119"/>
      <c r="G37" s="133"/>
    </row>
    <row r="38" spans="3:7" x14ac:dyDescent="0.25">
      <c r="C38" s="119"/>
      <c r="F38" s="119"/>
      <c r="G38" s="133"/>
    </row>
    <row r="39" spans="3:7" x14ac:dyDescent="0.25">
      <c r="C39" s="119"/>
      <c r="F39" s="119"/>
      <c r="G39" s="133"/>
    </row>
    <row r="40" spans="3:7" x14ac:dyDescent="0.25">
      <c r="C40" s="119"/>
      <c r="F40" s="119"/>
      <c r="G40" s="133"/>
    </row>
    <row r="41" spans="3:7" x14ac:dyDescent="0.25">
      <c r="C41" s="119"/>
      <c r="F41" s="119"/>
      <c r="G41" s="133"/>
    </row>
    <row r="42" spans="3:7" x14ac:dyDescent="0.25">
      <c r="C42" s="119"/>
      <c r="F42" s="119"/>
      <c r="G42" s="133"/>
    </row>
    <row r="43" spans="3:7" x14ac:dyDescent="0.25">
      <c r="C43" s="119"/>
      <c r="F43" s="119"/>
      <c r="G43" s="133"/>
    </row>
    <row r="44" spans="3:7" x14ac:dyDescent="0.25">
      <c r="C44" s="119"/>
      <c r="F44" s="119"/>
      <c r="G44" s="133"/>
    </row>
    <row r="45" spans="3:7" x14ac:dyDescent="0.25">
      <c r="C45" s="119"/>
      <c r="F45" s="119"/>
      <c r="G45" s="133"/>
    </row>
    <row r="46" spans="3:7" x14ac:dyDescent="0.25">
      <c r="C46" s="119"/>
      <c r="F46" s="119"/>
      <c r="G46" s="133"/>
    </row>
    <row r="47" spans="3:7" x14ac:dyDescent="0.25">
      <c r="C47" s="119"/>
      <c r="F47" s="119"/>
      <c r="G47" s="133"/>
    </row>
    <row r="48" spans="3:7" x14ac:dyDescent="0.25">
      <c r="C48" s="119"/>
      <c r="F48" s="119"/>
      <c r="G48" s="133"/>
    </row>
    <row r="49" spans="3:7" x14ac:dyDescent="0.25">
      <c r="C49" s="119"/>
      <c r="F49" s="119"/>
      <c r="G49" s="133"/>
    </row>
    <row r="50" spans="3:7" x14ac:dyDescent="0.25">
      <c r="C50" s="119"/>
      <c r="F50" s="119"/>
      <c r="G50" s="133"/>
    </row>
    <row r="51" spans="3:7" x14ac:dyDescent="0.25">
      <c r="C51" s="119"/>
      <c r="F51" s="119"/>
      <c r="G51" s="133"/>
    </row>
    <row r="52" spans="3:7" x14ac:dyDescent="0.25">
      <c r="C52" s="119"/>
      <c r="F52" s="119"/>
      <c r="G52" s="133"/>
    </row>
    <row r="53" spans="3:7" x14ac:dyDescent="0.25">
      <c r="C53" s="119"/>
      <c r="F53" s="119"/>
      <c r="G53" s="133"/>
    </row>
    <row r="54" spans="3:7" x14ac:dyDescent="0.25">
      <c r="C54" s="119"/>
      <c r="F54" s="119"/>
      <c r="G54" s="133"/>
    </row>
    <row r="55" spans="3:7" x14ac:dyDescent="0.25">
      <c r="C55" s="119"/>
      <c r="F55" s="119"/>
      <c r="G55" s="133"/>
    </row>
    <row r="56" spans="3:7" x14ac:dyDescent="0.25">
      <c r="C56" s="119"/>
      <c r="F56" s="119"/>
      <c r="G56" s="133"/>
    </row>
    <row r="57" spans="3:7" x14ac:dyDescent="0.25">
      <c r="C57" s="119"/>
      <c r="F57" s="119"/>
      <c r="G57" s="133"/>
    </row>
    <row r="58" spans="3:7" x14ac:dyDescent="0.25">
      <c r="C58" s="119"/>
      <c r="F58" s="119"/>
      <c r="G58" s="133"/>
    </row>
    <row r="59" spans="3:7" x14ac:dyDescent="0.25">
      <c r="C59" s="119"/>
      <c r="F59" s="119"/>
      <c r="G59" s="133"/>
    </row>
    <row r="60" spans="3:7" x14ac:dyDescent="0.25">
      <c r="C60" s="119"/>
      <c r="F60" s="119"/>
      <c r="G60" s="133"/>
    </row>
    <row r="61" spans="3:7" x14ac:dyDescent="0.25">
      <c r="C61" s="119"/>
      <c r="F61" s="119"/>
      <c r="G61" s="133"/>
    </row>
    <row r="62" spans="3:7" x14ac:dyDescent="0.25">
      <c r="C62" s="119"/>
      <c r="F62" s="119"/>
      <c r="G62" s="133"/>
    </row>
    <row r="63" spans="3:7" x14ac:dyDescent="0.25">
      <c r="C63" s="119"/>
      <c r="F63" s="119"/>
      <c r="G63" s="133"/>
    </row>
    <row r="64" spans="3:7" x14ac:dyDescent="0.25">
      <c r="C64" s="119"/>
      <c r="F64" s="119"/>
      <c r="G64" s="133"/>
    </row>
    <row r="65" spans="3:7" x14ac:dyDescent="0.25">
      <c r="C65" s="119"/>
      <c r="F65" s="119"/>
      <c r="G65" s="133"/>
    </row>
    <row r="66" spans="3:7" x14ac:dyDescent="0.25">
      <c r="C66" s="119"/>
      <c r="F66" s="119"/>
      <c r="G66" s="133"/>
    </row>
    <row r="67" spans="3:7" x14ac:dyDescent="0.25">
      <c r="C67" s="119"/>
      <c r="F67" s="119"/>
      <c r="G67" s="133"/>
    </row>
    <row r="68" spans="3:7" x14ac:dyDescent="0.25">
      <c r="C68" s="119"/>
      <c r="F68" s="119"/>
      <c r="G68" s="133"/>
    </row>
    <row r="69" spans="3:7" x14ac:dyDescent="0.25">
      <c r="C69" s="119"/>
      <c r="F69" s="119"/>
      <c r="G69" s="133"/>
    </row>
    <row r="70" spans="3:7" x14ac:dyDescent="0.25">
      <c r="C70" s="119"/>
      <c r="F70" s="119"/>
      <c r="G70" s="133"/>
    </row>
    <row r="71" spans="3:7" x14ac:dyDescent="0.25">
      <c r="C71" s="119"/>
      <c r="F71" s="119"/>
      <c r="G71" s="133"/>
    </row>
    <row r="72" spans="3:7" x14ac:dyDescent="0.25">
      <c r="C72" s="119"/>
      <c r="F72" s="119"/>
      <c r="G72" s="133"/>
    </row>
    <row r="73" spans="3:7" x14ac:dyDescent="0.25">
      <c r="C73" s="119"/>
      <c r="F73" s="119"/>
      <c r="G73" s="133"/>
    </row>
    <row r="74" spans="3:7" x14ac:dyDescent="0.25">
      <c r="C74" s="119"/>
      <c r="F74" s="119"/>
      <c r="G74" s="133"/>
    </row>
    <row r="75" spans="3:7" x14ac:dyDescent="0.25">
      <c r="C75" s="119"/>
      <c r="F75" s="119"/>
      <c r="G75" s="133"/>
    </row>
    <row r="76" spans="3:7" x14ac:dyDescent="0.25">
      <c r="C76" s="119"/>
      <c r="F76" s="119"/>
      <c r="G76" s="133"/>
    </row>
    <row r="77" spans="3:7" x14ac:dyDescent="0.25">
      <c r="C77" s="119"/>
      <c r="F77" s="119"/>
      <c r="G77" s="133"/>
    </row>
    <row r="78" spans="3:7" x14ac:dyDescent="0.25">
      <c r="C78" s="119"/>
      <c r="F78" s="119"/>
      <c r="G78" s="133"/>
    </row>
    <row r="79" spans="3:7" x14ac:dyDescent="0.25">
      <c r="C79" s="119"/>
      <c r="F79" s="119"/>
      <c r="G79" s="133"/>
    </row>
    <row r="80" spans="3:7" x14ac:dyDescent="0.25">
      <c r="C80" s="119"/>
      <c r="F80" s="119"/>
      <c r="G80" s="133"/>
    </row>
    <row r="81" spans="3:7" x14ac:dyDescent="0.25">
      <c r="C81" s="119"/>
      <c r="F81" s="119"/>
      <c r="G81" s="133"/>
    </row>
    <row r="82" spans="3:7" x14ac:dyDescent="0.25">
      <c r="C82" s="119"/>
      <c r="F82" s="119"/>
      <c r="G82" s="133"/>
    </row>
    <row r="83" spans="3:7" x14ac:dyDescent="0.25">
      <c r="C83" s="119"/>
      <c r="F83" s="119"/>
      <c r="G83" s="133"/>
    </row>
    <row r="84" spans="3:7" x14ac:dyDescent="0.25">
      <c r="C84" s="119"/>
      <c r="F84" s="119"/>
      <c r="G84" s="133"/>
    </row>
    <row r="85" spans="3:7" x14ac:dyDescent="0.25">
      <c r="C85" s="119"/>
      <c r="F85" s="119"/>
      <c r="G85" s="133"/>
    </row>
    <row r="86" spans="3:7" x14ac:dyDescent="0.25">
      <c r="C86" s="119"/>
      <c r="F86" s="119"/>
      <c r="G86" s="133"/>
    </row>
    <row r="87" spans="3:7" x14ac:dyDescent="0.25">
      <c r="C87" s="119"/>
      <c r="F87" s="119"/>
      <c r="G87" s="133"/>
    </row>
    <row r="88" spans="3:7" x14ac:dyDescent="0.25">
      <c r="C88" s="119"/>
      <c r="F88" s="119"/>
      <c r="G88" s="133"/>
    </row>
    <row r="89" spans="3:7" x14ac:dyDescent="0.25">
      <c r="C89" s="119"/>
      <c r="F89" s="119"/>
      <c r="G89" s="133"/>
    </row>
    <row r="90" spans="3:7" x14ac:dyDescent="0.25">
      <c r="C90" s="119"/>
      <c r="F90" s="119"/>
      <c r="G90" s="133"/>
    </row>
    <row r="91" spans="3:7" x14ac:dyDescent="0.25">
      <c r="C91" s="119"/>
      <c r="F91" s="119"/>
      <c r="G91" s="133"/>
    </row>
    <row r="92" spans="3:7" x14ac:dyDescent="0.25">
      <c r="C92" s="119"/>
      <c r="F92" s="119"/>
      <c r="G92" s="133"/>
    </row>
    <row r="93" spans="3:7" x14ac:dyDescent="0.25">
      <c r="C93" s="119"/>
      <c r="F93" s="119"/>
      <c r="G93" s="133"/>
    </row>
    <row r="94" spans="3:7" x14ac:dyDescent="0.25">
      <c r="C94" s="119"/>
      <c r="F94" s="119"/>
      <c r="G94" s="133"/>
    </row>
    <row r="95" spans="3:7" x14ac:dyDescent="0.25">
      <c r="C95" s="119"/>
      <c r="F95" s="119"/>
      <c r="G95" s="133"/>
    </row>
    <row r="96" spans="3:7" x14ac:dyDescent="0.25">
      <c r="C96" s="119"/>
      <c r="F96" s="119"/>
      <c r="G96" s="133"/>
    </row>
    <row r="97" spans="3:7" x14ac:dyDescent="0.25">
      <c r="C97" s="119"/>
      <c r="F97" s="119"/>
      <c r="G97" s="133"/>
    </row>
    <row r="98" spans="3:7" x14ac:dyDescent="0.25">
      <c r="C98" s="119"/>
      <c r="F98" s="119"/>
      <c r="G98" s="133"/>
    </row>
    <row r="99" spans="3:7" x14ac:dyDescent="0.25">
      <c r="C99" s="119"/>
      <c r="F99" s="119"/>
      <c r="G99" s="133"/>
    </row>
    <row r="100" spans="3:7" x14ac:dyDescent="0.25">
      <c r="C100" s="119"/>
      <c r="F100" s="119"/>
      <c r="G100" s="133"/>
    </row>
    <row r="101" spans="3:7" x14ac:dyDescent="0.25">
      <c r="C101" s="119"/>
      <c r="F101" s="119"/>
      <c r="G101" s="133"/>
    </row>
    <row r="102" spans="3:7" x14ac:dyDescent="0.25">
      <c r="C102" s="119"/>
      <c r="F102" s="119"/>
      <c r="G102" s="133"/>
    </row>
    <row r="103" spans="3:7" x14ac:dyDescent="0.25">
      <c r="C103" s="119"/>
      <c r="F103" s="119"/>
      <c r="G103" s="133"/>
    </row>
    <row r="104" spans="3:7" x14ac:dyDescent="0.25">
      <c r="C104" s="119"/>
      <c r="F104" s="119"/>
      <c r="G104" s="133"/>
    </row>
    <row r="105" spans="3:7" x14ac:dyDescent="0.25">
      <c r="C105" s="119"/>
      <c r="F105" s="119"/>
      <c r="G105" s="133"/>
    </row>
    <row r="106" spans="3:7" x14ac:dyDescent="0.25">
      <c r="C106" s="119"/>
      <c r="F106" s="119"/>
      <c r="G106" s="133"/>
    </row>
    <row r="107" spans="3:7" x14ac:dyDescent="0.25">
      <c r="C107" s="119"/>
      <c r="F107" s="119"/>
      <c r="G107" s="133"/>
    </row>
    <row r="108" spans="3:7" x14ac:dyDescent="0.25">
      <c r="C108" s="119"/>
      <c r="F108" s="119"/>
      <c r="G108" s="133"/>
    </row>
    <row r="109" spans="3:7" x14ac:dyDescent="0.25">
      <c r="C109" s="119"/>
      <c r="F109" s="119"/>
      <c r="G109" s="133"/>
    </row>
    <row r="110" spans="3:7" x14ac:dyDescent="0.25">
      <c r="C110" s="119"/>
      <c r="F110" s="119"/>
      <c r="G110" s="133"/>
    </row>
    <row r="111" spans="3:7" x14ac:dyDescent="0.25">
      <c r="C111" s="119"/>
      <c r="F111" s="119"/>
      <c r="G111" s="133"/>
    </row>
    <row r="112" spans="3:7" x14ac:dyDescent="0.25">
      <c r="C112" s="119"/>
      <c r="F112" s="119"/>
      <c r="G112" s="133"/>
    </row>
    <row r="113" spans="3:7" x14ac:dyDescent="0.25">
      <c r="C113" s="119"/>
      <c r="F113" s="119"/>
      <c r="G113" s="133"/>
    </row>
    <row r="114" spans="3:7" x14ac:dyDescent="0.25">
      <c r="C114" s="119"/>
      <c r="F114" s="119"/>
      <c r="G114" s="133"/>
    </row>
    <row r="115" spans="3:7" x14ac:dyDescent="0.25">
      <c r="C115" s="119"/>
      <c r="F115" s="119"/>
      <c r="G115" s="133"/>
    </row>
    <row r="116" spans="3:7" x14ac:dyDescent="0.25">
      <c r="C116" s="119"/>
      <c r="F116" s="119"/>
      <c r="G116" s="133"/>
    </row>
    <row r="117" spans="3:7" x14ac:dyDescent="0.25">
      <c r="C117" s="119"/>
      <c r="F117" s="119"/>
      <c r="G117" s="133"/>
    </row>
    <row r="118" spans="3:7" x14ac:dyDescent="0.25">
      <c r="C118" s="119"/>
      <c r="F118" s="119"/>
      <c r="G118" s="133"/>
    </row>
    <row r="119" spans="3:7" x14ac:dyDescent="0.25">
      <c r="C119" s="119"/>
      <c r="F119" s="119"/>
      <c r="G119" s="133"/>
    </row>
    <row r="120" spans="3:7" x14ac:dyDescent="0.25">
      <c r="C120" s="119"/>
      <c r="F120" s="119"/>
      <c r="G120" s="133"/>
    </row>
    <row r="121" spans="3:7" x14ac:dyDescent="0.25">
      <c r="C121" s="119"/>
      <c r="F121" s="119"/>
      <c r="G121" s="133"/>
    </row>
    <row r="122" spans="3:7" x14ac:dyDescent="0.25">
      <c r="C122" s="119"/>
      <c r="F122" s="119"/>
      <c r="G122" s="133"/>
    </row>
    <row r="123" spans="3:7" x14ac:dyDescent="0.25">
      <c r="C123" s="119"/>
      <c r="F123" s="119"/>
      <c r="G123" s="133"/>
    </row>
    <row r="124" spans="3:7" x14ac:dyDescent="0.25">
      <c r="C124" s="119"/>
      <c r="F124" s="119"/>
      <c r="G124" s="133"/>
    </row>
    <row r="125" spans="3:7" x14ac:dyDescent="0.25">
      <c r="C125" s="119"/>
      <c r="F125" s="119"/>
      <c r="G125" s="133"/>
    </row>
    <row r="126" spans="3:7" x14ac:dyDescent="0.25">
      <c r="C126" s="119"/>
      <c r="F126" s="119"/>
      <c r="G126" s="133"/>
    </row>
    <row r="127" spans="3:7" x14ac:dyDescent="0.25">
      <c r="C127" s="119"/>
      <c r="F127" s="119"/>
      <c r="G127" s="133"/>
    </row>
    <row r="128" spans="3:7" x14ac:dyDescent="0.25">
      <c r="C128" s="119"/>
      <c r="F128" s="119"/>
      <c r="G128" s="133"/>
    </row>
    <row r="129" spans="3:7" x14ac:dyDescent="0.25">
      <c r="C129" s="119"/>
      <c r="F129" s="119"/>
      <c r="G129" s="133"/>
    </row>
    <row r="130" spans="3:7" x14ac:dyDescent="0.25">
      <c r="C130" s="119"/>
      <c r="F130" s="119"/>
      <c r="G130" s="133"/>
    </row>
    <row r="131" spans="3:7" x14ac:dyDescent="0.25">
      <c r="C131" s="119"/>
      <c r="F131" s="119"/>
      <c r="G131" s="133"/>
    </row>
    <row r="132" spans="3:7" x14ac:dyDescent="0.25">
      <c r="C132" s="119"/>
      <c r="F132" s="119"/>
      <c r="G132" s="133"/>
    </row>
    <row r="133" spans="3:7" x14ac:dyDescent="0.25">
      <c r="C133" s="119"/>
      <c r="F133" s="119"/>
      <c r="G133" s="133"/>
    </row>
    <row r="134" spans="3:7" x14ac:dyDescent="0.25">
      <c r="C134" s="119"/>
      <c r="F134" s="119"/>
      <c r="G134" s="133"/>
    </row>
    <row r="135" spans="3:7" x14ac:dyDescent="0.25">
      <c r="C135" s="119"/>
      <c r="F135" s="119"/>
      <c r="G135" s="133"/>
    </row>
    <row r="136" spans="3:7" x14ac:dyDescent="0.25">
      <c r="C136" s="119"/>
      <c r="F136" s="119"/>
      <c r="G136" s="133"/>
    </row>
    <row r="137" spans="3:7" x14ac:dyDescent="0.25">
      <c r="C137" s="119"/>
      <c r="F137" s="119"/>
      <c r="G137" s="133"/>
    </row>
    <row r="138" spans="3:7" x14ac:dyDescent="0.25">
      <c r="C138" s="119"/>
      <c r="F138" s="119"/>
      <c r="G138" s="133"/>
    </row>
    <row r="139" spans="3:7" x14ac:dyDescent="0.25">
      <c r="C139" s="119"/>
      <c r="F139" s="119"/>
      <c r="G139" s="133"/>
    </row>
    <row r="140" spans="3:7" x14ac:dyDescent="0.25">
      <c r="C140" s="119"/>
      <c r="F140" s="119"/>
      <c r="G140" s="133"/>
    </row>
    <row r="141" spans="3:7" x14ac:dyDescent="0.25">
      <c r="C141" s="119"/>
      <c r="F141" s="119"/>
      <c r="G141" s="133"/>
    </row>
    <row r="142" spans="3:7" x14ac:dyDescent="0.25">
      <c r="C142" s="119"/>
      <c r="F142" s="119"/>
      <c r="G142" s="133"/>
    </row>
    <row r="143" spans="3:7" x14ac:dyDescent="0.25">
      <c r="C143" s="119"/>
      <c r="F143" s="119"/>
      <c r="G143" s="133"/>
    </row>
    <row r="144" spans="3:7" x14ac:dyDescent="0.25">
      <c r="C144" s="119"/>
      <c r="F144" s="119"/>
      <c r="G144" s="133"/>
    </row>
    <row r="145" spans="3:7" x14ac:dyDescent="0.25">
      <c r="C145" s="119"/>
      <c r="F145" s="119"/>
      <c r="G145" s="133"/>
    </row>
    <row r="146" spans="3:7" x14ac:dyDescent="0.25">
      <c r="C146" s="119"/>
      <c r="F146" s="119"/>
      <c r="G146" s="133"/>
    </row>
    <row r="147" spans="3:7" x14ac:dyDescent="0.25">
      <c r="C147" s="119"/>
      <c r="F147" s="119"/>
      <c r="G147" s="133"/>
    </row>
    <row r="148" spans="3:7" x14ac:dyDescent="0.25">
      <c r="C148" s="119"/>
      <c r="F148" s="119"/>
      <c r="G148" s="133"/>
    </row>
    <row r="149" spans="3:7" x14ac:dyDescent="0.25">
      <c r="C149" s="119"/>
      <c r="F149" s="119"/>
      <c r="G149" s="133"/>
    </row>
    <row r="150" spans="3:7" x14ac:dyDescent="0.25">
      <c r="C150" s="119"/>
      <c r="F150" s="119"/>
      <c r="G150" s="133"/>
    </row>
    <row r="151" spans="3:7" x14ac:dyDescent="0.25">
      <c r="C151" s="119"/>
      <c r="F151" s="119"/>
      <c r="G151" s="133"/>
    </row>
    <row r="152" spans="3:7" x14ac:dyDescent="0.25">
      <c r="C152" s="119"/>
      <c r="F152" s="119"/>
      <c r="G152" s="133"/>
    </row>
    <row r="153" spans="3:7" x14ac:dyDescent="0.25">
      <c r="C153" s="119"/>
      <c r="F153" s="119"/>
      <c r="G153" s="133"/>
    </row>
    <row r="154" spans="3:7" x14ac:dyDescent="0.25">
      <c r="C154" s="119"/>
      <c r="F154" s="119"/>
      <c r="G154" s="133"/>
    </row>
    <row r="155" spans="3:7" x14ac:dyDescent="0.25">
      <c r="C155" s="119"/>
      <c r="F155" s="119"/>
      <c r="G155" s="133"/>
    </row>
    <row r="156" spans="3:7" x14ac:dyDescent="0.25">
      <c r="C156" s="119"/>
      <c r="F156" s="119"/>
      <c r="G156" s="133"/>
    </row>
    <row r="157" spans="3:7" x14ac:dyDescent="0.25">
      <c r="C157" s="119"/>
      <c r="F157" s="119"/>
      <c r="G157" s="133"/>
    </row>
    <row r="158" spans="3:7" x14ac:dyDescent="0.25">
      <c r="C158" s="119"/>
      <c r="F158" s="119"/>
      <c r="G158" s="133"/>
    </row>
    <row r="159" spans="3:7" x14ac:dyDescent="0.25">
      <c r="C159" s="119"/>
      <c r="F159" s="119"/>
      <c r="G159" s="133"/>
    </row>
    <row r="160" spans="3:7" x14ac:dyDescent="0.25">
      <c r="C160" s="119"/>
      <c r="F160" s="119"/>
      <c r="G160" s="133"/>
    </row>
    <row r="161" spans="3:7" x14ac:dyDescent="0.25">
      <c r="C161" s="119"/>
      <c r="F161" s="119"/>
      <c r="G161" s="133"/>
    </row>
    <row r="162" spans="3:7" x14ac:dyDescent="0.25">
      <c r="C162" s="119"/>
      <c r="F162" s="119"/>
      <c r="G162" s="133"/>
    </row>
    <row r="163" spans="3:7" x14ac:dyDescent="0.25">
      <c r="C163" s="119"/>
      <c r="F163" s="119"/>
      <c r="G163" s="133"/>
    </row>
    <row r="164" spans="3:7" x14ac:dyDescent="0.25">
      <c r="C164" s="119"/>
      <c r="F164" s="119"/>
      <c r="G164" s="133"/>
    </row>
    <row r="165" spans="3:7" x14ac:dyDescent="0.25">
      <c r="C165" s="119"/>
      <c r="F165" s="119"/>
      <c r="G165" s="133"/>
    </row>
    <row r="166" spans="3:7" x14ac:dyDescent="0.25">
      <c r="C166" s="119"/>
      <c r="F166" s="119"/>
      <c r="G166" s="133"/>
    </row>
    <row r="167" spans="3:7" x14ac:dyDescent="0.25">
      <c r="C167" s="119"/>
      <c r="F167" s="119"/>
      <c r="G167" s="133"/>
    </row>
  </sheetData>
  <autoFilter ref="B2:G2" xr:uid="{784E8F7D-022F-46E8-A641-1A7703341112}"/>
  <phoneticPr fontId="39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154"/>
  <sheetViews>
    <sheetView topLeftCell="E1" zoomScale="85" zoomScaleNormal="85" workbookViewId="0">
      <selection activeCell="T3" sqref="T3"/>
    </sheetView>
  </sheetViews>
  <sheetFormatPr defaultRowHeight="15" x14ac:dyDescent="0.25"/>
  <cols>
    <col min="1" max="1" width="10.5703125" bestFit="1" customWidth="1"/>
    <col min="2" max="2" width="53.7109375" bestFit="1" customWidth="1"/>
    <col min="3" max="3" width="7.42578125" bestFit="1" customWidth="1"/>
    <col min="4" max="4" width="11.85546875" style="118" bestFit="1" customWidth="1"/>
    <col min="5" max="5" width="12.7109375" style="118" bestFit="1" customWidth="1"/>
    <col min="6" max="6" width="11.28515625" style="118" bestFit="1" customWidth="1"/>
    <col min="7" max="7" width="15.28515625" style="119" bestFit="1" customWidth="1"/>
    <col min="8" max="8" width="15.5703125" style="119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19" bestFit="1" customWidth="1"/>
    <col min="19" max="19" width="20.7109375" style="119" bestFit="1" customWidth="1"/>
    <col min="20" max="20" width="20.140625" style="119" bestFit="1" customWidth="1"/>
    <col min="21" max="21" width="19.5703125" style="119" bestFit="1" customWidth="1"/>
    <col min="22" max="22" width="19.28515625" bestFit="1" customWidth="1"/>
    <col min="23" max="23" width="18.42578125" bestFit="1" customWidth="1"/>
    <col min="24" max="24" width="17" customWidth="1"/>
    <col min="25" max="25" width="22.28515625" customWidth="1"/>
    <col min="26" max="26" width="20.28515625" bestFit="1" customWidth="1"/>
  </cols>
  <sheetData>
    <row r="1" spans="1:26" x14ac:dyDescent="0.25">
      <c r="A1" s="129" t="s">
        <v>82</v>
      </c>
      <c r="B1" s="129" t="s">
        <v>83</v>
      </c>
      <c r="C1" s="129" t="s">
        <v>84</v>
      </c>
      <c r="D1" s="130" t="s">
        <v>85</v>
      </c>
      <c r="E1" s="130" t="s">
        <v>86</v>
      </c>
      <c r="F1" s="130" t="s">
        <v>87</v>
      </c>
      <c r="G1" s="131" t="s">
        <v>88</v>
      </c>
      <c r="H1" s="131" t="s">
        <v>89</v>
      </c>
      <c r="I1" s="129" t="s">
        <v>90</v>
      </c>
      <c r="J1" s="129" t="s">
        <v>91</v>
      </c>
      <c r="K1" s="129" t="s">
        <v>92</v>
      </c>
      <c r="L1" s="129" t="s">
        <v>93</v>
      </c>
      <c r="M1" s="129" t="s">
        <v>94</v>
      </c>
      <c r="N1" s="129" t="s">
        <v>95</v>
      </c>
      <c r="O1" s="129" t="s">
        <v>96</v>
      </c>
      <c r="P1" s="129" t="s">
        <v>97</v>
      </c>
      <c r="Q1" s="129" t="s">
        <v>98</v>
      </c>
      <c r="R1" s="131" t="s">
        <v>99</v>
      </c>
      <c r="S1" s="131" t="s">
        <v>184</v>
      </c>
      <c r="T1" s="138" t="s">
        <v>131</v>
      </c>
      <c r="U1" s="138" t="s">
        <v>129</v>
      </c>
      <c r="V1" s="120" t="s">
        <v>117</v>
      </c>
      <c r="W1" s="120" t="s">
        <v>118</v>
      </c>
      <c r="X1" s="120" t="s">
        <v>119</v>
      </c>
      <c r="Y1" s="120" t="s">
        <v>120</v>
      </c>
      <c r="Z1" s="120" t="s">
        <v>121</v>
      </c>
    </row>
    <row r="2" spans="1:26" x14ac:dyDescent="0.25">
      <c r="R2"/>
      <c r="S2"/>
      <c r="T2" s="118">
        <f>DATE(YEAR(V2),MONTH(V2),1)</f>
        <v>1</v>
      </c>
      <c r="U2" s="118">
        <f>DATE(YEAR(W2),MONTH(W2),1)</f>
        <v>1</v>
      </c>
      <c r="V2" s="118">
        <f>D2</f>
        <v>0</v>
      </c>
      <c r="W2" s="118">
        <f>E2</f>
        <v>0</v>
      </c>
      <c r="X2">
        <f>V2-W2</f>
        <v>0</v>
      </c>
      <c r="Y2" t="str">
        <f>IF(T2&gt;U2,"Antecipação",IF(X2&lt;-5,"Recebimento em Atraso","Recebimento Regular"))</f>
        <v>Recebimento Regular</v>
      </c>
      <c r="Z2" t="str">
        <f t="shared" ref="Z2" si="0">IF(Y2="Recebimento Regular","Recebimento Regular",IF(ABS(X2)&lt;=15,"Até 15",IF(ABS(X2)&lt;=30,"Entre 15 e 30",IF(ABS(X2)&lt;=60,"Entre 30 e 60",IF(ABS(X2)&lt;=60,"Entre 60 e 90",IF(ABS(X2)&lt;=90,"Entre 90 e 120",IF(ABS(X2)&lt;=120,"Entre 90 e 120",IF(ABS(X2)&lt;=150,"Entre 120 e 150",IF(ABS(X2)&lt;=180,"Entre 150 e 180","Superior a 180")))))))))</f>
        <v>Recebimento Regular</v>
      </c>
    </row>
    <row r="3" spans="1:26" x14ac:dyDescent="0.25">
      <c r="R3"/>
      <c r="S3"/>
      <c r="T3" s="118"/>
      <c r="U3" s="118"/>
      <c r="V3" s="118"/>
      <c r="W3" s="118"/>
    </row>
    <row r="4" spans="1:26" x14ac:dyDescent="0.25">
      <c r="R4"/>
      <c r="S4"/>
      <c r="T4" s="118"/>
      <c r="U4" s="118"/>
      <c r="V4" s="118"/>
      <c r="W4" s="118"/>
    </row>
    <row r="5" spans="1:26" x14ac:dyDescent="0.25">
      <c r="R5"/>
      <c r="S5"/>
      <c r="T5" s="118"/>
      <c r="U5" s="118"/>
      <c r="V5" s="118"/>
      <c r="W5" s="118"/>
    </row>
    <row r="6" spans="1:26" x14ac:dyDescent="0.25">
      <c r="R6"/>
      <c r="S6"/>
      <c r="T6" s="118"/>
      <c r="U6" s="118"/>
      <c r="V6" s="118"/>
      <c r="W6" s="118"/>
    </row>
    <row r="7" spans="1:26" x14ac:dyDescent="0.25">
      <c r="R7"/>
      <c r="S7"/>
      <c r="T7" s="118"/>
      <c r="U7" s="118"/>
      <c r="V7" s="118"/>
      <c r="W7" s="118"/>
    </row>
    <row r="8" spans="1:26" x14ac:dyDescent="0.25">
      <c r="R8"/>
      <c r="S8"/>
      <c r="T8" s="118"/>
      <c r="U8" s="118"/>
      <c r="V8" s="118"/>
      <c r="W8" s="118"/>
    </row>
    <row r="9" spans="1:26" x14ac:dyDescent="0.25">
      <c r="R9"/>
      <c r="S9"/>
      <c r="T9" s="118"/>
      <c r="U9" s="118"/>
      <c r="V9" s="118"/>
      <c r="W9" s="118"/>
    </row>
    <row r="10" spans="1:26" x14ac:dyDescent="0.25">
      <c r="R10"/>
      <c r="S10"/>
      <c r="T10" s="118"/>
      <c r="U10" s="118"/>
      <c r="V10" s="118"/>
      <c r="W10" s="118"/>
    </row>
    <row r="11" spans="1:26" x14ac:dyDescent="0.25">
      <c r="R11"/>
      <c r="S11"/>
      <c r="T11" s="118"/>
      <c r="U11" s="118"/>
      <c r="V11" s="118"/>
      <c r="W11" s="118"/>
    </row>
    <row r="12" spans="1:26" x14ac:dyDescent="0.25">
      <c r="R12"/>
      <c r="S12"/>
      <c r="T12" s="118"/>
      <c r="U12" s="118"/>
      <c r="V12" s="118"/>
      <c r="W12" s="118"/>
    </row>
    <row r="13" spans="1:26" x14ac:dyDescent="0.25">
      <c r="R13"/>
      <c r="S13"/>
      <c r="T13" s="118"/>
      <c r="U13" s="118"/>
      <c r="V13" s="118"/>
      <c r="W13" s="118"/>
    </row>
    <row r="14" spans="1:26" x14ac:dyDescent="0.25">
      <c r="R14"/>
      <c r="S14"/>
      <c r="T14" s="118"/>
      <c r="U14" s="118"/>
      <c r="V14" s="118"/>
      <c r="W14" s="118"/>
    </row>
    <row r="15" spans="1:26" x14ac:dyDescent="0.25">
      <c r="R15"/>
      <c r="S15"/>
      <c r="T15" s="118"/>
      <c r="U15" s="118"/>
      <c r="V15" s="118"/>
      <c r="W15" s="118"/>
    </row>
    <row r="16" spans="1:26" x14ac:dyDescent="0.25">
      <c r="R16"/>
      <c r="S16"/>
      <c r="T16" s="118"/>
      <c r="U16" s="118"/>
      <c r="V16" s="118"/>
      <c r="W16" s="118"/>
    </row>
    <row r="17" spans="18:23" x14ac:dyDescent="0.25">
      <c r="R17"/>
      <c r="S17"/>
      <c r="T17" s="118"/>
      <c r="U17" s="118"/>
      <c r="V17" s="118"/>
      <c r="W17" s="118"/>
    </row>
    <row r="18" spans="18:23" x14ac:dyDescent="0.25">
      <c r="R18"/>
      <c r="S18"/>
      <c r="T18" s="118"/>
      <c r="U18" s="118"/>
      <c r="V18" s="118"/>
      <c r="W18" s="118"/>
    </row>
    <row r="19" spans="18:23" x14ac:dyDescent="0.25">
      <c r="R19"/>
      <c r="S19"/>
      <c r="T19" s="118"/>
      <c r="U19" s="118"/>
      <c r="V19" s="118"/>
      <c r="W19" s="118"/>
    </row>
    <row r="20" spans="18:23" x14ac:dyDescent="0.25">
      <c r="R20"/>
      <c r="S20"/>
      <c r="T20" s="118"/>
      <c r="U20" s="118"/>
      <c r="V20" s="118"/>
      <c r="W20" s="118"/>
    </row>
    <row r="21" spans="18:23" x14ac:dyDescent="0.25">
      <c r="T21" s="118"/>
      <c r="U21" s="118"/>
      <c r="V21" s="118"/>
      <c r="W21" s="118"/>
    </row>
    <row r="22" spans="18:23" x14ac:dyDescent="0.25">
      <c r="T22" s="118"/>
      <c r="U22" s="118"/>
      <c r="V22" s="118"/>
      <c r="W22" s="118"/>
    </row>
    <row r="23" spans="18:23" x14ac:dyDescent="0.25">
      <c r="T23" s="118"/>
      <c r="U23" s="118"/>
      <c r="V23" s="118"/>
      <c r="W23" s="118"/>
    </row>
    <row r="24" spans="18:23" x14ac:dyDescent="0.25">
      <c r="T24" s="118"/>
      <c r="U24" s="118"/>
      <c r="V24" s="118"/>
      <c r="W24" s="118"/>
    </row>
    <row r="25" spans="18:23" x14ac:dyDescent="0.25">
      <c r="T25" s="118"/>
      <c r="U25" s="118"/>
      <c r="V25" s="118"/>
      <c r="W25" s="118"/>
    </row>
    <row r="26" spans="18:23" x14ac:dyDescent="0.25">
      <c r="T26" s="118"/>
      <c r="U26" s="118"/>
      <c r="V26" s="118"/>
      <c r="W26" s="118"/>
    </row>
    <row r="27" spans="18:23" x14ac:dyDescent="0.25">
      <c r="T27" s="118"/>
      <c r="U27" s="118"/>
      <c r="V27" s="118"/>
      <c r="W27" s="118"/>
    </row>
    <row r="28" spans="18:23" x14ac:dyDescent="0.25">
      <c r="T28" s="118"/>
      <c r="U28" s="118"/>
      <c r="V28" s="118"/>
      <c r="W28" s="118"/>
    </row>
    <row r="29" spans="18:23" x14ac:dyDescent="0.25">
      <c r="T29" s="118"/>
      <c r="U29" s="118"/>
      <c r="V29" s="118"/>
      <c r="W29" s="118"/>
    </row>
    <row r="30" spans="18:23" x14ac:dyDescent="0.25">
      <c r="T30" s="118"/>
      <c r="U30" s="118"/>
      <c r="V30" s="118"/>
      <c r="W30" s="118"/>
    </row>
    <row r="31" spans="18:23" x14ac:dyDescent="0.25">
      <c r="T31" s="118"/>
      <c r="U31" s="118"/>
      <c r="V31" s="118"/>
      <c r="W31" s="118"/>
    </row>
    <row r="32" spans="18:23" x14ac:dyDescent="0.25">
      <c r="T32" s="118"/>
      <c r="U32" s="118"/>
      <c r="V32" s="118"/>
      <c r="W32" s="118"/>
    </row>
    <row r="33" spans="20:23" x14ac:dyDescent="0.25">
      <c r="T33" s="118"/>
      <c r="U33" s="118"/>
      <c r="V33" s="118"/>
      <c r="W33" s="118"/>
    </row>
    <row r="34" spans="20:23" x14ac:dyDescent="0.25">
      <c r="T34" s="118"/>
      <c r="U34" s="118"/>
      <c r="V34" s="118"/>
      <c r="W34" s="118"/>
    </row>
    <row r="35" spans="20:23" x14ac:dyDescent="0.25">
      <c r="T35" s="118"/>
      <c r="U35" s="118"/>
      <c r="V35" s="118"/>
      <c r="W35" s="118"/>
    </row>
    <row r="36" spans="20:23" x14ac:dyDescent="0.25">
      <c r="T36" s="118"/>
      <c r="U36" s="118"/>
      <c r="V36" s="118"/>
      <c r="W36" s="118"/>
    </row>
    <row r="37" spans="20:23" x14ac:dyDescent="0.25">
      <c r="T37" s="118"/>
      <c r="U37" s="118"/>
      <c r="V37" s="118"/>
      <c r="W37" s="118"/>
    </row>
    <row r="38" spans="20:23" x14ac:dyDescent="0.25">
      <c r="T38" s="118"/>
      <c r="U38" s="118"/>
      <c r="V38" s="118"/>
      <c r="W38" s="118"/>
    </row>
    <row r="39" spans="20:23" x14ac:dyDescent="0.25">
      <c r="T39" s="118"/>
      <c r="U39" s="118"/>
      <c r="V39" s="118"/>
      <c r="W39" s="118"/>
    </row>
    <row r="40" spans="20:23" x14ac:dyDescent="0.25">
      <c r="T40" s="118"/>
      <c r="U40" s="118"/>
      <c r="V40" s="118"/>
      <c r="W40" s="118"/>
    </row>
    <row r="41" spans="20:23" x14ac:dyDescent="0.25">
      <c r="T41" s="118"/>
      <c r="U41" s="118"/>
      <c r="V41" s="118"/>
      <c r="W41" s="118"/>
    </row>
    <row r="42" spans="20:23" x14ac:dyDescent="0.25">
      <c r="T42" s="118"/>
      <c r="U42" s="118"/>
      <c r="V42" s="118"/>
      <c r="W42" s="118"/>
    </row>
    <row r="43" spans="20:23" x14ac:dyDescent="0.25">
      <c r="T43" s="118"/>
      <c r="U43" s="118"/>
      <c r="V43" s="118"/>
      <c r="W43" s="118"/>
    </row>
    <row r="44" spans="20:23" x14ac:dyDescent="0.25">
      <c r="T44" s="118"/>
      <c r="U44" s="118"/>
      <c r="V44" s="118"/>
      <c r="W44" s="118"/>
    </row>
    <row r="45" spans="20:23" x14ac:dyDescent="0.25">
      <c r="T45" s="118"/>
      <c r="U45" s="118"/>
      <c r="V45" s="118"/>
      <c r="W45" s="118"/>
    </row>
    <row r="46" spans="20:23" x14ac:dyDescent="0.25">
      <c r="T46" s="118"/>
      <c r="U46" s="118"/>
      <c r="V46" s="118"/>
      <c r="W46" s="118"/>
    </row>
    <row r="47" spans="20:23" x14ac:dyDescent="0.25">
      <c r="T47" s="118"/>
      <c r="U47" s="118"/>
      <c r="V47" s="118"/>
      <c r="W47" s="118"/>
    </row>
    <row r="48" spans="20:23" x14ac:dyDescent="0.25">
      <c r="T48" s="118"/>
      <c r="U48" s="118"/>
      <c r="V48" s="118"/>
      <c r="W48" s="118"/>
    </row>
    <row r="49" spans="20:23" x14ac:dyDescent="0.25">
      <c r="T49" s="118"/>
      <c r="U49" s="118"/>
      <c r="V49" s="118"/>
      <c r="W49" s="118"/>
    </row>
    <row r="50" spans="20:23" x14ac:dyDescent="0.25">
      <c r="T50" s="118"/>
      <c r="U50" s="118"/>
      <c r="V50" s="118"/>
      <c r="W50" s="118"/>
    </row>
    <row r="51" spans="20:23" x14ac:dyDescent="0.25">
      <c r="T51" s="118"/>
      <c r="U51" s="118"/>
      <c r="V51" s="118"/>
      <c r="W51" s="118"/>
    </row>
    <row r="52" spans="20:23" x14ac:dyDescent="0.25">
      <c r="T52" s="118"/>
      <c r="U52" s="118"/>
      <c r="V52" s="118"/>
      <c r="W52" s="118"/>
    </row>
    <row r="53" spans="20:23" x14ac:dyDescent="0.25">
      <c r="T53" s="118"/>
      <c r="U53" s="118"/>
      <c r="V53" s="118"/>
      <c r="W53" s="118"/>
    </row>
    <row r="54" spans="20:23" x14ac:dyDescent="0.25">
      <c r="T54" s="118"/>
      <c r="U54" s="118"/>
      <c r="V54" s="118"/>
      <c r="W54" s="118"/>
    </row>
    <row r="55" spans="20:23" x14ac:dyDescent="0.25">
      <c r="T55" s="118"/>
      <c r="U55" s="118"/>
      <c r="V55" s="118"/>
      <c r="W55" s="118"/>
    </row>
    <row r="56" spans="20:23" x14ac:dyDescent="0.25">
      <c r="T56" s="118"/>
      <c r="U56" s="118"/>
      <c r="V56" s="118"/>
      <c r="W56" s="118"/>
    </row>
    <row r="57" spans="20:23" x14ac:dyDescent="0.25">
      <c r="T57" s="118"/>
      <c r="U57" s="118"/>
      <c r="V57" s="118"/>
      <c r="W57" s="118"/>
    </row>
    <row r="58" spans="20:23" x14ac:dyDescent="0.25">
      <c r="T58" s="118"/>
      <c r="U58" s="118"/>
      <c r="V58" s="118"/>
      <c r="W58" s="118"/>
    </row>
    <row r="59" spans="20:23" x14ac:dyDescent="0.25">
      <c r="T59" s="118"/>
      <c r="U59" s="118"/>
      <c r="V59" s="118"/>
      <c r="W59" s="118"/>
    </row>
    <row r="60" spans="20:23" x14ac:dyDescent="0.25">
      <c r="T60" s="118"/>
      <c r="U60" s="118"/>
      <c r="V60" s="118"/>
      <c r="W60" s="118"/>
    </row>
    <row r="61" spans="20:23" x14ac:dyDescent="0.25">
      <c r="T61" s="118"/>
      <c r="U61" s="118"/>
      <c r="V61" s="118"/>
      <c r="W61" s="118"/>
    </row>
    <row r="62" spans="20:23" x14ac:dyDescent="0.25">
      <c r="T62" s="118"/>
      <c r="U62" s="118"/>
      <c r="V62" s="118"/>
      <c r="W62" s="118"/>
    </row>
    <row r="63" spans="20:23" x14ac:dyDescent="0.25">
      <c r="T63" s="118"/>
      <c r="U63" s="118"/>
      <c r="V63" s="118"/>
      <c r="W63" s="118"/>
    </row>
    <row r="64" spans="20:23" x14ac:dyDescent="0.25">
      <c r="T64" s="118"/>
      <c r="U64" s="118"/>
      <c r="V64" s="118"/>
      <c r="W64" s="118"/>
    </row>
    <row r="65" spans="20:23" x14ac:dyDescent="0.25">
      <c r="T65" s="118"/>
      <c r="U65" s="118"/>
      <c r="V65" s="118"/>
      <c r="W65" s="118"/>
    </row>
    <row r="66" spans="20:23" x14ac:dyDescent="0.25">
      <c r="T66" s="118"/>
      <c r="U66" s="118"/>
      <c r="V66" s="118"/>
      <c r="W66" s="118"/>
    </row>
    <row r="67" spans="20:23" x14ac:dyDescent="0.25">
      <c r="T67" s="118"/>
      <c r="U67" s="118"/>
      <c r="V67" s="118"/>
      <c r="W67" s="118"/>
    </row>
    <row r="68" spans="20:23" x14ac:dyDescent="0.25">
      <c r="T68" s="118"/>
      <c r="U68" s="118"/>
      <c r="V68" s="118"/>
      <c r="W68" s="118"/>
    </row>
    <row r="69" spans="20:23" x14ac:dyDescent="0.25">
      <c r="T69" s="118"/>
      <c r="U69" s="118"/>
      <c r="V69" s="118"/>
      <c r="W69" s="118"/>
    </row>
    <row r="70" spans="20:23" x14ac:dyDescent="0.25">
      <c r="T70" s="118"/>
      <c r="U70" s="118"/>
      <c r="V70" s="118"/>
      <c r="W70" s="118"/>
    </row>
    <row r="71" spans="20:23" x14ac:dyDescent="0.25">
      <c r="T71" s="118"/>
      <c r="U71" s="118"/>
      <c r="V71" s="118"/>
      <c r="W71" s="118"/>
    </row>
    <row r="72" spans="20:23" x14ac:dyDescent="0.25">
      <c r="T72" s="118"/>
      <c r="U72" s="118"/>
      <c r="V72" s="118"/>
      <c r="W72" s="118"/>
    </row>
    <row r="73" spans="20:23" x14ac:dyDescent="0.25">
      <c r="T73" s="118"/>
      <c r="U73" s="118"/>
      <c r="V73" s="118"/>
      <c r="W73" s="118"/>
    </row>
    <row r="74" spans="20:23" x14ac:dyDescent="0.25">
      <c r="T74" s="118"/>
      <c r="U74" s="118"/>
      <c r="V74" s="118"/>
      <c r="W74" s="118"/>
    </row>
    <row r="75" spans="20:23" x14ac:dyDescent="0.25">
      <c r="T75" s="118"/>
      <c r="U75" s="118"/>
      <c r="V75" s="118"/>
      <c r="W75" s="118"/>
    </row>
    <row r="76" spans="20:23" x14ac:dyDescent="0.25">
      <c r="T76" s="118"/>
      <c r="U76" s="118"/>
      <c r="V76" s="118"/>
      <c r="W76" s="118"/>
    </row>
    <row r="77" spans="20:23" x14ac:dyDescent="0.25">
      <c r="T77" s="118"/>
      <c r="U77" s="118"/>
      <c r="V77" s="118"/>
      <c r="W77" s="118"/>
    </row>
    <row r="78" spans="20:23" x14ac:dyDescent="0.25">
      <c r="T78" s="118"/>
      <c r="U78" s="118"/>
      <c r="V78" s="118"/>
      <c r="W78" s="118"/>
    </row>
    <row r="79" spans="20:23" x14ac:dyDescent="0.25">
      <c r="T79" s="118"/>
      <c r="U79" s="118"/>
      <c r="V79" s="118"/>
      <c r="W79" s="118"/>
    </row>
    <row r="80" spans="20:23" x14ac:dyDescent="0.25">
      <c r="T80" s="118"/>
      <c r="U80" s="118"/>
      <c r="V80" s="118"/>
      <c r="W80" s="118"/>
    </row>
    <row r="81" spans="20:23" x14ac:dyDescent="0.25">
      <c r="T81" s="118"/>
      <c r="U81" s="118"/>
      <c r="V81" s="118"/>
      <c r="W81" s="118"/>
    </row>
    <row r="82" spans="20:23" x14ac:dyDescent="0.25">
      <c r="T82" s="118"/>
      <c r="U82" s="118"/>
      <c r="V82" s="118"/>
      <c r="W82" s="118"/>
    </row>
    <row r="83" spans="20:23" x14ac:dyDescent="0.25">
      <c r="T83" s="118"/>
      <c r="U83" s="118"/>
      <c r="V83" s="118"/>
      <c r="W83" s="118"/>
    </row>
    <row r="84" spans="20:23" x14ac:dyDescent="0.25">
      <c r="T84" s="118"/>
      <c r="U84" s="118"/>
      <c r="V84" s="118"/>
      <c r="W84" s="118"/>
    </row>
    <row r="85" spans="20:23" x14ac:dyDescent="0.25">
      <c r="T85" s="118"/>
      <c r="U85" s="118"/>
      <c r="V85" s="118"/>
      <c r="W85" s="118"/>
    </row>
    <row r="86" spans="20:23" x14ac:dyDescent="0.25">
      <c r="T86" s="118"/>
      <c r="U86" s="118"/>
      <c r="V86" s="118"/>
      <c r="W86" s="118"/>
    </row>
    <row r="87" spans="20:23" x14ac:dyDescent="0.25">
      <c r="T87" s="118"/>
      <c r="U87" s="118"/>
      <c r="V87" s="118"/>
      <c r="W87" s="118"/>
    </row>
    <row r="88" spans="20:23" x14ac:dyDescent="0.25">
      <c r="T88" s="118"/>
      <c r="U88" s="118"/>
      <c r="V88" s="118"/>
      <c r="W88" s="118"/>
    </row>
    <row r="89" spans="20:23" x14ac:dyDescent="0.25">
      <c r="T89" s="118"/>
      <c r="U89" s="118"/>
      <c r="V89" s="118"/>
      <c r="W89" s="118"/>
    </row>
    <row r="90" spans="20:23" x14ac:dyDescent="0.25">
      <c r="T90" s="118"/>
      <c r="U90" s="118"/>
      <c r="V90" s="118"/>
      <c r="W90" s="118"/>
    </row>
    <row r="91" spans="20:23" x14ac:dyDescent="0.25">
      <c r="T91" s="118"/>
      <c r="U91" s="118"/>
      <c r="V91" s="118"/>
      <c r="W91" s="118"/>
    </row>
    <row r="92" spans="20:23" x14ac:dyDescent="0.25">
      <c r="T92" s="118"/>
      <c r="U92" s="118"/>
      <c r="V92" s="118"/>
      <c r="W92" s="118"/>
    </row>
    <row r="93" spans="20:23" x14ac:dyDescent="0.25">
      <c r="T93" s="118"/>
      <c r="U93" s="118"/>
      <c r="V93" s="118"/>
      <c r="W93" s="118"/>
    </row>
    <row r="94" spans="20:23" x14ac:dyDescent="0.25">
      <c r="T94" s="118"/>
      <c r="U94" s="118"/>
      <c r="V94" s="118"/>
      <c r="W94" s="118"/>
    </row>
    <row r="95" spans="20:23" x14ac:dyDescent="0.25">
      <c r="T95" s="118"/>
      <c r="U95" s="118"/>
      <c r="V95" s="118"/>
      <c r="W95" s="118"/>
    </row>
    <row r="96" spans="20:23" x14ac:dyDescent="0.25">
      <c r="T96" s="118"/>
      <c r="U96" s="118"/>
      <c r="V96" s="118"/>
      <c r="W96" s="118"/>
    </row>
    <row r="97" spans="20:23" x14ac:dyDescent="0.25">
      <c r="T97" s="118"/>
      <c r="U97" s="118"/>
      <c r="V97" s="118"/>
      <c r="W97" s="118"/>
    </row>
    <row r="98" spans="20:23" x14ac:dyDescent="0.25">
      <c r="T98" s="118"/>
      <c r="U98" s="118"/>
      <c r="V98" s="118"/>
      <c r="W98" s="118"/>
    </row>
    <row r="99" spans="20:23" x14ac:dyDescent="0.25">
      <c r="T99" s="118"/>
      <c r="U99" s="118"/>
      <c r="V99" s="118"/>
      <c r="W99" s="118"/>
    </row>
    <row r="100" spans="20:23" x14ac:dyDescent="0.25">
      <c r="T100" s="118"/>
      <c r="U100" s="118"/>
      <c r="V100" s="118"/>
      <c r="W100" s="118"/>
    </row>
    <row r="101" spans="20:23" x14ac:dyDescent="0.25">
      <c r="T101" s="118"/>
      <c r="U101" s="118"/>
      <c r="V101" s="118"/>
      <c r="W101" s="118"/>
    </row>
    <row r="102" spans="20:23" x14ac:dyDescent="0.25">
      <c r="T102" s="118"/>
      <c r="U102" s="118"/>
      <c r="V102" s="118"/>
      <c r="W102" s="118"/>
    </row>
    <row r="103" spans="20:23" x14ac:dyDescent="0.25">
      <c r="T103" s="118"/>
      <c r="U103" s="118"/>
      <c r="V103" s="118"/>
      <c r="W103" s="118"/>
    </row>
    <row r="104" spans="20:23" x14ac:dyDescent="0.25">
      <c r="T104" s="118"/>
      <c r="U104" s="118"/>
      <c r="V104" s="118"/>
      <c r="W104" s="118"/>
    </row>
    <row r="105" spans="20:23" x14ac:dyDescent="0.25">
      <c r="T105" s="118"/>
      <c r="U105" s="118"/>
      <c r="V105" s="118"/>
      <c r="W105" s="118"/>
    </row>
    <row r="106" spans="20:23" x14ac:dyDescent="0.25">
      <c r="T106" s="118"/>
      <c r="U106" s="118"/>
      <c r="V106" s="118"/>
      <c r="W106" s="118"/>
    </row>
    <row r="107" spans="20:23" x14ac:dyDescent="0.25">
      <c r="T107" s="118"/>
      <c r="U107" s="118"/>
      <c r="V107" s="118"/>
      <c r="W107" s="118"/>
    </row>
    <row r="108" spans="20:23" x14ac:dyDescent="0.25">
      <c r="T108" s="118"/>
      <c r="U108" s="118"/>
      <c r="V108" s="118"/>
      <c r="W108" s="118"/>
    </row>
    <row r="109" spans="20:23" x14ac:dyDescent="0.25">
      <c r="T109" s="118"/>
      <c r="U109" s="118"/>
      <c r="V109" s="118"/>
      <c r="W109" s="118"/>
    </row>
    <row r="110" spans="20:23" x14ac:dyDescent="0.25">
      <c r="T110" s="118"/>
      <c r="U110" s="118"/>
      <c r="V110" s="118"/>
      <c r="W110" s="118"/>
    </row>
    <row r="111" spans="20:23" x14ac:dyDescent="0.25">
      <c r="T111" s="118"/>
      <c r="U111" s="118"/>
      <c r="V111" s="118"/>
      <c r="W111" s="118"/>
    </row>
    <row r="112" spans="20:23" x14ac:dyDescent="0.25">
      <c r="T112" s="118"/>
      <c r="U112" s="118"/>
      <c r="V112" s="118"/>
      <c r="W112" s="118"/>
    </row>
    <row r="113" spans="20:23" x14ac:dyDescent="0.25">
      <c r="T113" s="118"/>
      <c r="U113" s="118"/>
      <c r="V113" s="118"/>
      <c r="W113" s="118"/>
    </row>
    <row r="114" spans="20:23" x14ac:dyDescent="0.25">
      <c r="T114" s="118"/>
      <c r="U114" s="118"/>
      <c r="V114" s="118"/>
      <c r="W114" s="118"/>
    </row>
    <row r="115" spans="20:23" x14ac:dyDescent="0.25">
      <c r="T115" s="118"/>
      <c r="U115" s="118"/>
      <c r="V115" s="118"/>
      <c r="W115" s="118"/>
    </row>
    <row r="116" spans="20:23" x14ac:dyDescent="0.25">
      <c r="T116" s="118"/>
      <c r="U116" s="118"/>
      <c r="V116" s="118"/>
      <c r="W116" s="118"/>
    </row>
    <row r="117" spans="20:23" x14ac:dyDescent="0.25">
      <c r="T117" s="118"/>
      <c r="U117" s="118"/>
      <c r="V117" s="118"/>
      <c r="W117" s="118"/>
    </row>
    <row r="118" spans="20:23" x14ac:dyDescent="0.25">
      <c r="T118" s="118"/>
      <c r="U118" s="118"/>
      <c r="V118" s="118"/>
      <c r="W118" s="118"/>
    </row>
    <row r="119" spans="20:23" x14ac:dyDescent="0.25">
      <c r="T119" s="118"/>
      <c r="U119" s="118"/>
      <c r="V119" s="118"/>
      <c r="W119" s="118"/>
    </row>
    <row r="120" spans="20:23" x14ac:dyDescent="0.25">
      <c r="T120" s="118"/>
      <c r="U120" s="118"/>
      <c r="V120" s="118"/>
      <c r="W120" s="118"/>
    </row>
    <row r="121" spans="20:23" x14ac:dyDescent="0.25">
      <c r="T121" s="118"/>
      <c r="U121" s="118"/>
      <c r="V121" s="118"/>
      <c r="W121" s="118"/>
    </row>
    <row r="122" spans="20:23" x14ac:dyDescent="0.25">
      <c r="T122" s="118"/>
      <c r="U122" s="118"/>
      <c r="V122" s="118"/>
      <c r="W122" s="118"/>
    </row>
    <row r="123" spans="20:23" x14ac:dyDescent="0.25">
      <c r="T123" s="118"/>
      <c r="U123" s="118"/>
      <c r="V123" s="118"/>
      <c r="W123" s="118"/>
    </row>
    <row r="124" spans="20:23" x14ac:dyDescent="0.25">
      <c r="T124" s="118"/>
      <c r="U124" s="118"/>
      <c r="V124" s="118"/>
      <c r="W124" s="118"/>
    </row>
    <row r="125" spans="20:23" x14ac:dyDescent="0.25">
      <c r="T125" s="118"/>
      <c r="U125" s="118"/>
      <c r="V125" s="118"/>
      <c r="W125" s="118"/>
    </row>
    <row r="126" spans="20:23" x14ac:dyDescent="0.25">
      <c r="T126" s="118"/>
      <c r="U126" s="118"/>
      <c r="V126" s="118"/>
      <c r="W126" s="118"/>
    </row>
    <row r="127" spans="20:23" x14ac:dyDescent="0.25">
      <c r="T127" s="118"/>
      <c r="U127" s="118"/>
      <c r="V127" s="118"/>
      <c r="W127" s="118"/>
    </row>
    <row r="128" spans="20:23" x14ac:dyDescent="0.25">
      <c r="T128" s="118"/>
      <c r="U128" s="118"/>
      <c r="V128" s="118"/>
      <c r="W128" s="118"/>
    </row>
    <row r="129" spans="20:23" x14ac:dyDescent="0.25">
      <c r="T129" s="118"/>
      <c r="U129" s="118"/>
      <c r="V129" s="118"/>
      <c r="W129" s="118"/>
    </row>
    <row r="130" spans="20:23" x14ac:dyDescent="0.25">
      <c r="T130" s="118"/>
      <c r="U130" s="118"/>
      <c r="V130" s="118"/>
      <c r="W130" s="118"/>
    </row>
    <row r="131" spans="20:23" x14ac:dyDescent="0.25">
      <c r="T131" s="118"/>
      <c r="U131" s="118"/>
      <c r="V131" s="118"/>
      <c r="W131" s="118"/>
    </row>
    <row r="132" spans="20:23" x14ac:dyDescent="0.25">
      <c r="T132" s="118"/>
      <c r="U132" s="118"/>
      <c r="V132" s="118"/>
      <c r="W132" s="118"/>
    </row>
    <row r="133" spans="20:23" x14ac:dyDescent="0.25">
      <c r="T133" s="118"/>
      <c r="U133" s="118"/>
      <c r="V133" s="118"/>
      <c r="W133" s="118"/>
    </row>
    <row r="134" spans="20:23" x14ac:dyDescent="0.25">
      <c r="T134" s="118"/>
      <c r="U134" s="118"/>
      <c r="V134" s="118"/>
      <c r="W134" s="118"/>
    </row>
    <row r="135" spans="20:23" x14ac:dyDescent="0.25">
      <c r="T135" s="118"/>
      <c r="U135" s="118"/>
      <c r="V135" s="118"/>
      <c r="W135" s="118"/>
    </row>
    <row r="136" spans="20:23" x14ac:dyDescent="0.25">
      <c r="T136" s="118"/>
      <c r="U136" s="118"/>
      <c r="V136" s="118"/>
      <c r="W136" s="118"/>
    </row>
    <row r="137" spans="20:23" x14ac:dyDescent="0.25">
      <c r="T137" s="118"/>
      <c r="U137" s="118"/>
      <c r="V137" s="118"/>
      <c r="W137" s="118"/>
    </row>
    <row r="138" spans="20:23" x14ac:dyDescent="0.25">
      <c r="T138" s="118"/>
      <c r="U138" s="118"/>
      <c r="V138" s="118"/>
      <c r="W138" s="118"/>
    </row>
    <row r="139" spans="20:23" x14ac:dyDescent="0.25">
      <c r="T139" s="118"/>
      <c r="U139" s="118"/>
      <c r="V139" s="118"/>
      <c r="W139" s="118"/>
    </row>
    <row r="140" spans="20:23" x14ac:dyDescent="0.25">
      <c r="T140" s="118"/>
      <c r="U140" s="118"/>
      <c r="V140" s="118"/>
      <c r="W140" s="118"/>
    </row>
    <row r="141" spans="20:23" x14ac:dyDescent="0.25">
      <c r="T141" s="118"/>
      <c r="U141" s="118"/>
      <c r="V141" s="118"/>
      <c r="W141" s="118"/>
    </row>
    <row r="142" spans="20:23" x14ac:dyDescent="0.25">
      <c r="T142" s="118"/>
      <c r="U142" s="118"/>
      <c r="V142" s="118"/>
      <c r="W142" s="118"/>
    </row>
    <row r="143" spans="20:23" x14ac:dyDescent="0.25">
      <c r="T143" s="118"/>
      <c r="U143" s="118"/>
      <c r="V143" s="118"/>
      <c r="W143" s="118"/>
    </row>
    <row r="144" spans="20:23" x14ac:dyDescent="0.25">
      <c r="T144" s="118"/>
      <c r="U144" s="118"/>
      <c r="V144" s="118"/>
      <c r="W144" s="118"/>
    </row>
    <row r="145" spans="20:23" x14ac:dyDescent="0.25">
      <c r="T145" s="118"/>
      <c r="U145" s="118"/>
      <c r="V145" s="118"/>
      <c r="W145" s="118"/>
    </row>
    <row r="146" spans="20:23" x14ac:dyDescent="0.25">
      <c r="T146" s="118"/>
      <c r="U146" s="118"/>
      <c r="V146" s="118"/>
      <c r="W146" s="118"/>
    </row>
    <row r="147" spans="20:23" x14ac:dyDescent="0.25">
      <c r="T147" s="118"/>
      <c r="U147" s="118"/>
      <c r="V147" s="118"/>
      <c r="W147" s="118"/>
    </row>
    <row r="148" spans="20:23" x14ac:dyDescent="0.25">
      <c r="T148" s="118"/>
      <c r="U148" s="118"/>
      <c r="V148" s="118"/>
      <c r="W148" s="118"/>
    </row>
    <row r="149" spans="20:23" x14ac:dyDescent="0.25">
      <c r="T149" s="118"/>
      <c r="U149" s="118"/>
      <c r="V149" s="118"/>
      <c r="W149" s="118"/>
    </row>
    <row r="150" spans="20:23" x14ac:dyDescent="0.25">
      <c r="T150" s="118"/>
      <c r="U150" s="118"/>
      <c r="V150" s="118"/>
      <c r="W150" s="118"/>
    </row>
    <row r="151" spans="20:23" x14ac:dyDescent="0.25">
      <c r="T151" s="118"/>
      <c r="U151" s="118"/>
      <c r="V151" s="118"/>
      <c r="W151" s="118"/>
    </row>
    <row r="152" spans="20:23" x14ac:dyDescent="0.25">
      <c r="T152" s="118"/>
      <c r="U152" s="118"/>
      <c r="V152" s="118"/>
      <c r="W152" s="118"/>
    </row>
    <row r="153" spans="20:23" x14ac:dyDescent="0.25">
      <c r="T153" s="118"/>
      <c r="U153" s="118"/>
      <c r="V153" s="118"/>
      <c r="W153" s="118"/>
    </row>
    <row r="154" spans="20:23" x14ac:dyDescent="0.25">
      <c r="T154" s="118"/>
      <c r="U154" s="118"/>
      <c r="V154" s="118"/>
      <c r="W154" s="118"/>
    </row>
  </sheetData>
  <autoFilter ref="A1:Z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8927"/>
  <sheetViews>
    <sheetView tabSelected="1" zoomScale="85" zoomScaleNormal="85" workbookViewId="0"/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9.5703125" customWidth="1"/>
    <col min="6" max="6" width="8.85546875" bestFit="1" customWidth="1"/>
    <col min="7" max="7" width="11.85546875" bestFit="1" customWidth="1"/>
    <col min="8" max="8" width="36.42578125" style="118" bestFit="1" customWidth="1"/>
    <col min="9" max="9" width="13.85546875" style="118" customWidth="1"/>
    <col min="10" max="10" width="28" customWidth="1"/>
    <col min="11" max="11" width="35" bestFit="1" customWidth="1"/>
    <col min="12" max="14" width="32.28515625" customWidth="1"/>
    <col min="15" max="15" width="25" bestFit="1" customWidth="1"/>
    <col min="16" max="16" width="18" bestFit="1" customWidth="1"/>
    <col min="17" max="17" width="17.28515625" customWidth="1"/>
    <col min="18" max="18" width="14.28515625" bestFit="1" customWidth="1"/>
    <col min="19" max="19" width="14.5703125" bestFit="1" customWidth="1"/>
  </cols>
  <sheetData>
    <row r="1" spans="1:19" x14ac:dyDescent="0.25">
      <c r="A1" s="303"/>
      <c r="H1" s="135" t="s">
        <v>296</v>
      </c>
      <c r="I1" s="134">
        <f>(1+K1)^(1/12)-1</f>
        <v>1.171491691985338E-2</v>
      </c>
      <c r="J1" s="135" t="s">
        <v>295</v>
      </c>
      <c r="K1" s="267">
        <v>0.15</v>
      </c>
    </row>
    <row r="2" spans="1:19" x14ac:dyDescent="0.25">
      <c r="H2" s="135" t="s">
        <v>297</v>
      </c>
      <c r="I2" s="134">
        <f>(1+K2)^(1/12)-1</f>
        <v>9.4887929345830457E-3</v>
      </c>
      <c r="J2" s="135" t="s">
        <v>183</v>
      </c>
      <c r="K2" s="134">
        <v>0.12</v>
      </c>
      <c r="M2" s="139"/>
    </row>
    <row r="3" spans="1:19" x14ac:dyDescent="0.25">
      <c r="J3" s="135" t="s">
        <v>125</v>
      </c>
      <c r="K3" s="136">
        <f>DATE(YEAR(A1),MONTH(A1),DAY(A1))</f>
        <v>0</v>
      </c>
      <c r="M3" s="266"/>
      <c r="P3" s="133"/>
    </row>
    <row r="4" spans="1:19" x14ac:dyDescent="0.25">
      <c r="M4" s="139"/>
      <c r="P4" s="133"/>
    </row>
    <row r="5" spans="1:19" x14ac:dyDescent="0.25">
      <c r="M5" s="140"/>
      <c r="N5" s="140"/>
      <c r="P5" s="133"/>
    </row>
    <row r="6" spans="1:19" x14ac:dyDescent="0.25">
      <c r="A6" s="268" t="s">
        <v>100</v>
      </c>
      <c r="B6" s="268" t="s">
        <v>101</v>
      </c>
      <c r="C6" s="268" t="s">
        <v>102</v>
      </c>
      <c r="D6" s="268" t="s">
        <v>103</v>
      </c>
      <c r="E6" s="268" t="s">
        <v>97</v>
      </c>
      <c r="F6" s="268" t="s">
        <v>104</v>
      </c>
      <c r="G6" s="268" t="s">
        <v>85</v>
      </c>
      <c r="H6" s="269" t="s">
        <v>105</v>
      </c>
      <c r="I6" s="269" t="s">
        <v>106</v>
      </c>
      <c r="J6" s="268" t="s">
        <v>107</v>
      </c>
      <c r="K6" s="268" t="s">
        <v>108</v>
      </c>
      <c r="L6" s="270" t="s">
        <v>8</v>
      </c>
      <c r="M6" s="270" t="s">
        <v>184</v>
      </c>
      <c r="N6" s="141" t="s">
        <v>130</v>
      </c>
      <c r="O6" s="120" t="s">
        <v>122</v>
      </c>
      <c r="P6" s="120" t="s">
        <v>123</v>
      </c>
      <c r="Q6" s="120" t="s">
        <v>124</v>
      </c>
      <c r="R6" s="120" t="s">
        <v>119</v>
      </c>
      <c r="S6" s="120" t="s">
        <v>121</v>
      </c>
    </row>
    <row r="7" spans="1:19" x14ac:dyDescent="0.25">
      <c r="G7" s="118"/>
      <c r="I7" s="122"/>
      <c r="L7" s="121"/>
      <c r="M7" s="121"/>
      <c r="N7" s="142">
        <f>DATE(YEAR(G7),MONTH(G7),1)</f>
        <v>1</v>
      </c>
      <c r="O7" s="132" t="str">
        <f>IF(G7&gt;$K$3,"Futuro","Atraso")</f>
        <v>Atraso</v>
      </c>
      <c r="P7">
        <f>12*(YEAR(G7)-YEAR($K$3))+(MONTH(G7)-MONTH($K$3))</f>
        <v>0</v>
      </c>
      <c r="Q7" s="119">
        <f>IF(M7="IBIRAPITANGA FASE 3",IF(O7="Atraso",L7,L7/(1+$I$2)^P7),IF(O7="Atraso",L7,L7/(1+$I$1)^P7))</f>
        <v>0</v>
      </c>
      <c r="R7">
        <f>IF(O7="Atraso",$K$3-G7,0)</f>
        <v>0</v>
      </c>
      <c r="S7" t="str">
        <f>IF(R7&lt;=15,"Até 15",IF(R7&lt;=30,"Entre 15 e 30",IF(R7&lt;=60,"Entre 30 e 60",IF(R7&lt;=90,"Entre 60 e 90",IF(R7&lt;=120,"Entre 90 e 120",IF(R7&lt;=150,"Entre 120 e 150",IF(R7&lt;=180,"Entre 150 e 180","Superior a 180")))))))</f>
        <v>Até 15</v>
      </c>
    </row>
    <row r="8" spans="1:19" x14ac:dyDescent="0.25">
      <c r="G8" s="118"/>
      <c r="I8" s="122"/>
      <c r="L8" s="121"/>
      <c r="M8" s="121"/>
      <c r="N8" s="142"/>
      <c r="O8" s="132"/>
      <c r="Q8" s="119"/>
    </row>
    <row r="9" spans="1:19" x14ac:dyDescent="0.25">
      <c r="G9" s="118"/>
      <c r="I9" s="122"/>
      <c r="L9" s="121"/>
      <c r="M9" s="121"/>
      <c r="N9" s="142"/>
      <c r="O9" s="132"/>
      <c r="Q9" s="119"/>
    </row>
    <row r="10" spans="1:19" x14ac:dyDescent="0.25">
      <c r="G10" s="118"/>
      <c r="I10" s="122"/>
      <c r="L10" s="121"/>
      <c r="M10" s="121"/>
      <c r="N10" s="142"/>
      <c r="O10" s="132"/>
      <c r="Q10" s="119"/>
    </row>
    <row r="11" spans="1:19" x14ac:dyDescent="0.25">
      <c r="G11" s="118"/>
      <c r="I11" s="122"/>
      <c r="L11" s="121"/>
      <c r="M11" s="121"/>
      <c r="N11" s="142"/>
      <c r="O11" s="132"/>
      <c r="Q11" s="119"/>
    </row>
    <row r="12" spans="1:19" x14ac:dyDescent="0.25">
      <c r="G12" s="118"/>
      <c r="I12" s="122"/>
      <c r="L12" s="121"/>
      <c r="M12" s="121"/>
      <c r="N12" s="142"/>
      <c r="O12" s="132"/>
      <c r="Q12" s="119"/>
    </row>
    <row r="13" spans="1:19" x14ac:dyDescent="0.25">
      <c r="G13" s="118"/>
      <c r="I13" s="122"/>
      <c r="L13" s="121"/>
      <c r="M13" s="121"/>
      <c r="N13" s="142"/>
      <c r="O13" s="132"/>
      <c r="Q13" s="119"/>
    </row>
    <row r="14" spans="1:19" x14ac:dyDescent="0.25">
      <c r="G14" s="118"/>
      <c r="I14" s="122"/>
      <c r="L14" s="121"/>
      <c r="M14" s="121"/>
      <c r="N14" s="142"/>
      <c r="O14" s="132"/>
      <c r="Q14" s="119"/>
    </row>
    <row r="15" spans="1:19" x14ac:dyDescent="0.25">
      <c r="G15" s="118"/>
      <c r="I15" s="122"/>
      <c r="L15" s="121"/>
      <c r="M15" s="121"/>
      <c r="N15" s="142"/>
      <c r="O15" s="132"/>
      <c r="Q15" s="119"/>
    </row>
    <row r="16" spans="1:19" x14ac:dyDescent="0.25">
      <c r="G16" s="118"/>
      <c r="I16" s="122"/>
      <c r="L16" s="121"/>
      <c r="M16" s="121"/>
      <c r="N16" s="142"/>
      <c r="O16" s="132"/>
      <c r="Q16" s="119"/>
    </row>
    <row r="17" spans="7:17" x14ac:dyDescent="0.25">
      <c r="G17" s="118"/>
      <c r="I17" s="122"/>
      <c r="L17" s="121"/>
      <c r="M17" s="121"/>
      <c r="N17" s="142"/>
      <c r="O17" s="132"/>
      <c r="Q17" s="119"/>
    </row>
    <row r="18" spans="7:17" x14ac:dyDescent="0.25">
      <c r="G18" s="118"/>
      <c r="I18" s="122"/>
      <c r="L18" s="121"/>
      <c r="M18" s="121"/>
      <c r="N18" s="142"/>
      <c r="O18" s="132"/>
      <c r="Q18" s="119"/>
    </row>
    <row r="19" spans="7:17" x14ac:dyDescent="0.25">
      <c r="G19" s="118"/>
      <c r="I19" s="122"/>
      <c r="L19" s="121"/>
      <c r="M19" s="121"/>
      <c r="N19" s="142"/>
      <c r="O19" s="132"/>
      <c r="Q19" s="119"/>
    </row>
    <row r="20" spans="7:17" x14ac:dyDescent="0.25">
      <c r="G20" s="118"/>
      <c r="I20" s="122"/>
      <c r="L20" s="121"/>
      <c r="M20" s="121"/>
      <c r="N20" s="142"/>
      <c r="O20" s="132"/>
      <c r="Q20" s="119"/>
    </row>
    <row r="21" spans="7:17" x14ac:dyDescent="0.25">
      <c r="G21" s="118"/>
      <c r="I21" s="122"/>
      <c r="L21" s="121"/>
      <c r="M21" s="121"/>
      <c r="N21" s="142"/>
      <c r="O21" s="132"/>
      <c r="Q21" s="119"/>
    </row>
    <row r="22" spans="7:17" x14ac:dyDescent="0.25">
      <c r="G22" s="118"/>
      <c r="I22" s="122"/>
      <c r="L22" s="121"/>
      <c r="M22" s="121"/>
      <c r="N22" s="142"/>
      <c r="O22" s="132"/>
      <c r="Q22" s="119"/>
    </row>
    <row r="23" spans="7:17" x14ac:dyDescent="0.25">
      <c r="G23" s="118"/>
      <c r="I23" s="122"/>
      <c r="L23" s="121"/>
      <c r="M23" s="121"/>
      <c r="N23" s="142"/>
      <c r="O23" s="132"/>
      <c r="Q23" s="119"/>
    </row>
    <row r="24" spans="7:17" x14ac:dyDescent="0.25">
      <c r="G24" s="118"/>
      <c r="I24" s="122"/>
      <c r="L24" s="121"/>
      <c r="M24" s="121"/>
      <c r="N24" s="142"/>
      <c r="O24" s="132"/>
      <c r="Q24" s="119"/>
    </row>
    <row r="25" spans="7:17" x14ac:dyDescent="0.25">
      <c r="G25" s="118"/>
      <c r="I25" s="122"/>
      <c r="L25" s="121"/>
      <c r="M25" s="121"/>
      <c r="N25" s="142"/>
      <c r="O25" s="132"/>
      <c r="Q25" s="119"/>
    </row>
    <row r="26" spans="7:17" x14ac:dyDescent="0.25">
      <c r="G26" s="118"/>
      <c r="I26" s="122"/>
      <c r="L26" s="121"/>
      <c r="M26" s="121"/>
      <c r="N26" s="142"/>
      <c r="O26" s="132"/>
      <c r="Q26" s="119"/>
    </row>
    <row r="27" spans="7:17" x14ac:dyDescent="0.25">
      <c r="G27" s="118"/>
      <c r="I27" s="122"/>
      <c r="L27" s="121"/>
      <c r="M27" s="121"/>
      <c r="N27" s="142"/>
      <c r="O27" s="132"/>
      <c r="Q27" s="119"/>
    </row>
    <row r="28" spans="7:17" x14ac:dyDescent="0.25">
      <c r="G28" s="118"/>
      <c r="I28" s="122"/>
      <c r="L28" s="121"/>
      <c r="M28" s="121"/>
      <c r="N28" s="142"/>
      <c r="O28" s="132"/>
      <c r="Q28" s="119"/>
    </row>
    <row r="29" spans="7:17" x14ac:dyDescent="0.25">
      <c r="G29" s="118"/>
      <c r="I29" s="122"/>
      <c r="L29" s="121"/>
      <c r="M29" s="121"/>
      <c r="N29" s="142"/>
      <c r="O29" s="132"/>
      <c r="Q29" s="119"/>
    </row>
    <row r="30" spans="7:17" x14ac:dyDescent="0.25">
      <c r="G30" s="118"/>
      <c r="I30" s="122"/>
      <c r="L30" s="121"/>
      <c r="M30" s="121"/>
      <c r="N30" s="142"/>
      <c r="O30" s="132"/>
      <c r="Q30" s="119"/>
    </row>
    <row r="31" spans="7:17" x14ac:dyDescent="0.25">
      <c r="G31" s="118"/>
      <c r="I31" s="122"/>
      <c r="L31" s="121"/>
      <c r="M31" s="121"/>
      <c r="N31" s="142"/>
      <c r="O31" s="132"/>
      <c r="Q31" s="119"/>
    </row>
    <row r="32" spans="7:17" x14ac:dyDescent="0.25">
      <c r="G32" s="118"/>
      <c r="I32" s="122"/>
      <c r="L32" s="121"/>
      <c r="M32" s="121"/>
      <c r="N32" s="142"/>
      <c r="O32" s="132"/>
      <c r="Q32" s="119"/>
    </row>
    <row r="33" spans="7:17" x14ac:dyDescent="0.25">
      <c r="G33" s="118"/>
      <c r="I33" s="122"/>
      <c r="L33" s="121"/>
      <c r="M33" s="121"/>
      <c r="N33" s="142"/>
      <c r="O33" s="132"/>
      <c r="Q33" s="119"/>
    </row>
    <row r="34" spans="7:17" x14ac:dyDescent="0.25">
      <c r="G34" s="118"/>
      <c r="I34" s="122"/>
      <c r="L34" s="121"/>
      <c r="M34" s="121"/>
      <c r="N34" s="142"/>
      <c r="O34" s="132"/>
      <c r="Q34" s="119"/>
    </row>
    <row r="35" spans="7:17" x14ac:dyDescent="0.25">
      <c r="G35" s="118"/>
      <c r="I35" s="122"/>
      <c r="L35" s="121"/>
      <c r="M35" s="121"/>
      <c r="N35" s="142"/>
      <c r="O35" s="132"/>
      <c r="Q35" s="119"/>
    </row>
    <row r="36" spans="7:17" x14ac:dyDescent="0.25">
      <c r="G36" s="118"/>
      <c r="I36" s="122"/>
      <c r="L36" s="121"/>
      <c r="M36" s="121"/>
      <c r="N36" s="142"/>
      <c r="O36" s="132"/>
      <c r="Q36" s="119"/>
    </row>
    <row r="37" spans="7:17" x14ac:dyDescent="0.25">
      <c r="G37" s="118"/>
      <c r="I37" s="122"/>
      <c r="L37" s="121"/>
      <c r="M37" s="121"/>
      <c r="N37" s="142"/>
      <c r="O37" s="132"/>
      <c r="Q37" s="119"/>
    </row>
    <row r="38" spans="7:17" x14ac:dyDescent="0.25">
      <c r="G38" s="118"/>
      <c r="I38" s="122"/>
      <c r="L38" s="121"/>
      <c r="M38" s="121"/>
      <c r="N38" s="142"/>
      <c r="O38" s="132"/>
      <c r="Q38" s="119"/>
    </row>
    <row r="39" spans="7:17" x14ac:dyDescent="0.25">
      <c r="G39" s="118"/>
      <c r="I39" s="122"/>
      <c r="L39" s="121"/>
      <c r="M39" s="121"/>
      <c r="N39" s="142"/>
      <c r="O39" s="132"/>
      <c r="Q39" s="119"/>
    </row>
    <row r="40" spans="7:17" x14ac:dyDescent="0.25">
      <c r="G40" s="118"/>
      <c r="I40" s="122"/>
      <c r="L40" s="121"/>
      <c r="M40" s="121"/>
      <c r="N40" s="142"/>
      <c r="O40" s="132"/>
      <c r="Q40" s="119"/>
    </row>
    <row r="41" spans="7:17" x14ac:dyDescent="0.25">
      <c r="G41" s="118"/>
      <c r="I41" s="122"/>
      <c r="L41" s="121"/>
      <c r="M41" s="121"/>
      <c r="N41" s="142"/>
      <c r="O41" s="132"/>
      <c r="Q41" s="119"/>
    </row>
    <row r="42" spans="7:17" x14ac:dyDescent="0.25">
      <c r="G42" s="118"/>
      <c r="I42" s="122"/>
      <c r="L42" s="121"/>
      <c r="M42" s="121"/>
      <c r="N42" s="142"/>
      <c r="O42" s="132"/>
      <c r="Q42" s="119"/>
    </row>
    <row r="43" spans="7:17" x14ac:dyDescent="0.25">
      <c r="G43" s="118"/>
      <c r="I43" s="122"/>
      <c r="L43" s="121"/>
      <c r="M43" s="121"/>
      <c r="N43" s="142"/>
      <c r="O43" s="132"/>
      <c r="Q43" s="119"/>
    </row>
    <row r="44" spans="7:17" x14ac:dyDescent="0.25">
      <c r="G44" s="118"/>
      <c r="I44" s="122"/>
      <c r="L44" s="121"/>
      <c r="M44" s="121"/>
      <c r="N44" s="142"/>
      <c r="O44" s="132"/>
      <c r="Q44" s="119"/>
    </row>
    <row r="45" spans="7:17" x14ac:dyDescent="0.25">
      <c r="G45" s="118"/>
      <c r="I45" s="122"/>
      <c r="L45" s="121"/>
      <c r="M45" s="121"/>
      <c r="N45" s="142"/>
      <c r="O45" s="132"/>
      <c r="Q45" s="119"/>
    </row>
    <row r="46" spans="7:17" x14ac:dyDescent="0.25">
      <c r="G46" s="118"/>
      <c r="I46" s="122"/>
      <c r="L46" s="121"/>
      <c r="M46" s="121"/>
      <c r="N46" s="142"/>
      <c r="O46" s="132"/>
      <c r="Q46" s="119"/>
    </row>
    <row r="47" spans="7:17" x14ac:dyDescent="0.25">
      <c r="G47" s="118"/>
      <c r="I47" s="122"/>
      <c r="L47" s="121"/>
      <c r="M47" s="121"/>
      <c r="N47" s="142"/>
      <c r="O47" s="132"/>
      <c r="Q47" s="119"/>
    </row>
    <row r="48" spans="7:17" x14ac:dyDescent="0.25">
      <c r="G48" s="118"/>
      <c r="I48" s="122"/>
      <c r="L48" s="121"/>
      <c r="M48" s="121"/>
      <c r="N48" s="142"/>
      <c r="O48" s="132"/>
      <c r="Q48" s="119"/>
    </row>
    <row r="49" spans="7:17" x14ac:dyDescent="0.25">
      <c r="G49" s="118"/>
      <c r="I49" s="122"/>
      <c r="L49" s="121"/>
      <c r="M49" s="121"/>
      <c r="N49" s="142"/>
      <c r="O49" s="132"/>
      <c r="Q49" s="119"/>
    </row>
    <row r="50" spans="7:17" x14ac:dyDescent="0.25">
      <c r="G50" s="118"/>
      <c r="I50" s="122"/>
      <c r="L50" s="121"/>
      <c r="M50" s="121"/>
      <c r="N50" s="142"/>
      <c r="O50" s="132"/>
      <c r="Q50" s="119"/>
    </row>
    <row r="51" spans="7:17" x14ac:dyDescent="0.25">
      <c r="G51" s="118"/>
      <c r="I51" s="122"/>
      <c r="L51" s="121"/>
      <c r="M51" s="121"/>
      <c r="N51" s="142"/>
      <c r="O51" s="132"/>
      <c r="Q51" s="119"/>
    </row>
    <row r="52" spans="7:17" x14ac:dyDescent="0.25">
      <c r="G52" s="118"/>
      <c r="I52" s="122"/>
      <c r="L52" s="121"/>
      <c r="M52" s="121"/>
      <c r="N52" s="142"/>
      <c r="O52" s="132"/>
      <c r="Q52" s="119"/>
    </row>
    <row r="53" spans="7:17" x14ac:dyDescent="0.25">
      <c r="G53" s="118"/>
      <c r="I53" s="122"/>
      <c r="L53" s="121"/>
      <c r="M53" s="121"/>
      <c r="N53" s="142"/>
      <c r="O53" s="132"/>
      <c r="Q53" s="119"/>
    </row>
    <row r="54" spans="7:17" x14ac:dyDescent="0.25">
      <c r="G54" s="118"/>
      <c r="I54" s="122"/>
      <c r="L54" s="121"/>
      <c r="M54" s="121"/>
      <c r="N54" s="142"/>
      <c r="O54" s="132"/>
      <c r="Q54" s="119"/>
    </row>
    <row r="55" spans="7:17" x14ac:dyDescent="0.25">
      <c r="G55" s="118"/>
      <c r="I55" s="122"/>
      <c r="N55" s="142"/>
      <c r="O55" s="132"/>
      <c r="Q55" s="119"/>
    </row>
    <row r="56" spans="7:17" x14ac:dyDescent="0.25">
      <c r="G56" s="118"/>
      <c r="I56" s="122"/>
      <c r="N56" s="142"/>
      <c r="O56" s="132"/>
      <c r="Q56" s="119"/>
    </row>
    <row r="57" spans="7:17" x14ac:dyDescent="0.25">
      <c r="G57" s="118"/>
      <c r="I57" s="122"/>
      <c r="N57" s="142"/>
      <c r="O57" s="132"/>
      <c r="Q57" s="119"/>
    </row>
    <row r="58" spans="7:17" x14ac:dyDescent="0.25">
      <c r="G58" s="118"/>
      <c r="I58" s="122"/>
      <c r="N58" s="142"/>
      <c r="O58" s="132"/>
      <c r="Q58" s="119"/>
    </row>
    <row r="59" spans="7:17" x14ac:dyDescent="0.25">
      <c r="G59" s="118"/>
      <c r="I59" s="122"/>
      <c r="N59" s="142"/>
      <c r="O59" s="132"/>
      <c r="Q59" s="119"/>
    </row>
    <row r="60" spans="7:17" x14ac:dyDescent="0.25">
      <c r="G60" s="118"/>
      <c r="I60" s="122"/>
      <c r="N60" s="142"/>
      <c r="O60" s="132"/>
      <c r="Q60" s="119"/>
    </row>
    <row r="61" spans="7:17" x14ac:dyDescent="0.25">
      <c r="G61" s="118"/>
      <c r="I61" s="122"/>
      <c r="N61" s="142"/>
      <c r="O61" s="132"/>
      <c r="Q61" s="119"/>
    </row>
    <row r="62" spans="7:17" x14ac:dyDescent="0.25">
      <c r="G62" s="118"/>
      <c r="I62" s="122"/>
      <c r="N62" s="142"/>
      <c r="O62" s="132"/>
      <c r="Q62" s="119"/>
    </row>
    <row r="63" spans="7:17" x14ac:dyDescent="0.25">
      <c r="G63" s="118"/>
      <c r="I63" s="122"/>
      <c r="N63" s="142"/>
      <c r="O63" s="132"/>
      <c r="Q63" s="119"/>
    </row>
    <row r="64" spans="7:17" x14ac:dyDescent="0.25">
      <c r="G64" s="118"/>
      <c r="I64" s="122"/>
      <c r="N64" s="142"/>
      <c r="O64" s="132"/>
      <c r="Q64" s="119"/>
    </row>
    <row r="65" spans="7:17" x14ac:dyDescent="0.25">
      <c r="G65" s="118"/>
      <c r="I65" s="122"/>
      <c r="N65" s="142"/>
      <c r="O65" s="132"/>
      <c r="Q65" s="119"/>
    </row>
    <row r="66" spans="7:17" x14ac:dyDescent="0.25">
      <c r="G66" s="118"/>
      <c r="I66" s="122"/>
      <c r="N66" s="142"/>
      <c r="O66" s="132"/>
      <c r="Q66" s="119"/>
    </row>
    <row r="67" spans="7:17" x14ac:dyDescent="0.25">
      <c r="G67" s="118"/>
      <c r="I67" s="122"/>
      <c r="N67" s="142"/>
      <c r="O67" s="132"/>
      <c r="Q67" s="119"/>
    </row>
    <row r="68" spans="7:17" x14ac:dyDescent="0.25">
      <c r="G68" s="118"/>
      <c r="I68" s="122"/>
      <c r="N68" s="142"/>
      <c r="O68" s="132"/>
      <c r="Q68" s="119"/>
    </row>
    <row r="69" spans="7:17" x14ac:dyDescent="0.25">
      <c r="G69" s="118"/>
      <c r="I69" s="122"/>
      <c r="N69" s="142"/>
      <c r="O69" s="132"/>
      <c r="Q69" s="119"/>
    </row>
    <row r="70" spans="7:17" x14ac:dyDescent="0.25">
      <c r="G70" s="118"/>
      <c r="I70" s="122"/>
      <c r="N70" s="142"/>
      <c r="O70" s="132"/>
      <c r="Q70" s="119"/>
    </row>
    <row r="71" spans="7:17" x14ac:dyDescent="0.25">
      <c r="G71" s="118"/>
      <c r="I71" s="122"/>
      <c r="N71" s="142"/>
      <c r="O71" s="132"/>
      <c r="Q71" s="119"/>
    </row>
    <row r="72" spans="7:17" x14ac:dyDescent="0.25">
      <c r="G72" s="118"/>
      <c r="I72" s="122"/>
      <c r="N72" s="142"/>
      <c r="O72" s="132"/>
      <c r="Q72" s="119"/>
    </row>
    <row r="73" spans="7:17" x14ac:dyDescent="0.25">
      <c r="G73" s="118"/>
      <c r="I73" s="122"/>
      <c r="N73" s="142"/>
      <c r="O73" s="132"/>
      <c r="Q73" s="119"/>
    </row>
    <row r="74" spans="7:17" x14ac:dyDescent="0.25">
      <c r="G74" s="118"/>
      <c r="I74" s="122"/>
      <c r="N74" s="142"/>
      <c r="O74" s="132"/>
      <c r="Q74" s="119"/>
    </row>
    <row r="75" spans="7:17" x14ac:dyDescent="0.25">
      <c r="G75" s="118"/>
      <c r="I75" s="122"/>
      <c r="N75" s="142"/>
      <c r="O75" s="132"/>
      <c r="Q75" s="119"/>
    </row>
    <row r="76" spans="7:17" x14ac:dyDescent="0.25">
      <c r="G76" s="118"/>
      <c r="I76" s="122"/>
      <c r="N76" s="142"/>
      <c r="O76" s="132"/>
      <c r="Q76" s="119"/>
    </row>
    <row r="77" spans="7:17" x14ac:dyDescent="0.25">
      <c r="G77" s="118"/>
      <c r="I77" s="122"/>
      <c r="N77" s="142"/>
      <c r="O77" s="132"/>
      <c r="Q77" s="119"/>
    </row>
    <row r="78" spans="7:17" x14ac:dyDescent="0.25">
      <c r="G78" s="118"/>
      <c r="I78" s="122"/>
      <c r="N78" s="142"/>
      <c r="O78" s="132"/>
      <c r="Q78" s="119"/>
    </row>
    <row r="79" spans="7:17" x14ac:dyDescent="0.25">
      <c r="G79" s="118"/>
      <c r="I79" s="122"/>
      <c r="N79" s="142"/>
      <c r="O79" s="132"/>
      <c r="Q79" s="119"/>
    </row>
    <row r="80" spans="7:17" x14ac:dyDescent="0.25">
      <c r="G80" s="118"/>
      <c r="I80" s="122"/>
      <c r="N80" s="142"/>
      <c r="O80" s="132"/>
      <c r="Q80" s="119"/>
    </row>
    <row r="81" spans="7:17" x14ac:dyDescent="0.25">
      <c r="G81" s="118"/>
      <c r="I81" s="122"/>
      <c r="N81" s="142"/>
      <c r="O81" s="132"/>
      <c r="Q81" s="119"/>
    </row>
    <row r="82" spans="7:17" x14ac:dyDescent="0.25">
      <c r="G82" s="118"/>
      <c r="I82" s="122"/>
      <c r="N82" s="142"/>
      <c r="O82" s="132"/>
      <c r="Q82" s="119"/>
    </row>
    <row r="83" spans="7:17" x14ac:dyDescent="0.25">
      <c r="G83" s="118"/>
      <c r="I83" s="122"/>
      <c r="N83" s="142"/>
      <c r="O83" s="132"/>
      <c r="Q83" s="119"/>
    </row>
    <row r="84" spans="7:17" x14ac:dyDescent="0.25">
      <c r="G84" s="118"/>
      <c r="I84" s="122"/>
      <c r="N84" s="142"/>
      <c r="O84" s="132"/>
      <c r="Q84" s="119"/>
    </row>
    <row r="85" spans="7:17" x14ac:dyDescent="0.25">
      <c r="G85" s="118"/>
      <c r="I85" s="122"/>
      <c r="N85" s="142"/>
      <c r="O85" s="132"/>
      <c r="Q85" s="119"/>
    </row>
    <row r="86" spans="7:17" x14ac:dyDescent="0.25">
      <c r="G86" s="118"/>
      <c r="I86" s="122"/>
      <c r="N86" s="142"/>
      <c r="O86" s="132"/>
      <c r="Q86" s="119"/>
    </row>
    <row r="87" spans="7:17" x14ac:dyDescent="0.25">
      <c r="G87" s="118"/>
      <c r="I87" s="122"/>
      <c r="N87" s="142"/>
      <c r="O87" s="132"/>
      <c r="Q87" s="119"/>
    </row>
    <row r="88" spans="7:17" x14ac:dyDescent="0.25">
      <c r="G88" s="118"/>
      <c r="I88" s="122"/>
      <c r="N88" s="142"/>
      <c r="O88" s="132"/>
      <c r="Q88" s="119"/>
    </row>
    <row r="89" spans="7:17" x14ac:dyDescent="0.25">
      <c r="G89" s="118"/>
      <c r="I89" s="122"/>
      <c r="N89" s="142"/>
      <c r="O89" s="132"/>
      <c r="Q89" s="119"/>
    </row>
    <row r="90" spans="7:17" x14ac:dyDescent="0.25">
      <c r="G90" s="118"/>
      <c r="I90" s="122"/>
      <c r="N90" s="142"/>
      <c r="O90" s="132"/>
      <c r="Q90" s="119"/>
    </row>
    <row r="91" spans="7:17" x14ac:dyDescent="0.25">
      <c r="G91" s="118"/>
      <c r="I91" s="122"/>
      <c r="N91" s="142"/>
      <c r="O91" s="132"/>
      <c r="Q91" s="119"/>
    </row>
    <row r="92" spans="7:17" x14ac:dyDescent="0.25">
      <c r="G92" s="118"/>
      <c r="I92" s="122"/>
      <c r="N92" s="142"/>
      <c r="O92" s="132"/>
      <c r="Q92" s="119"/>
    </row>
    <row r="93" spans="7:17" x14ac:dyDescent="0.25">
      <c r="G93" s="118"/>
      <c r="I93" s="122"/>
      <c r="N93" s="142"/>
      <c r="O93" s="132"/>
      <c r="Q93" s="119"/>
    </row>
    <row r="94" spans="7:17" x14ac:dyDescent="0.25">
      <c r="G94" s="118"/>
      <c r="I94" s="122"/>
      <c r="N94" s="142"/>
      <c r="O94" s="132"/>
      <c r="Q94" s="119"/>
    </row>
    <row r="95" spans="7:17" x14ac:dyDescent="0.25">
      <c r="G95" s="118"/>
      <c r="I95" s="122"/>
      <c r="N95" s="142"/>
      <c r="O95" s="132"/>
      <c r="Q95" s="119"/>
    </row>
    <row r="96" spans="7:17" x14ac:dyDescent="0.25">
      <c r="G96" s="118"/>
      <c r="I96" s="122"/>
      <c r="N96" s="142"/>
      <c r="O96" s="132"/>
      <c r="Q96" s="119"/>
    </row>
    <row r="97" spans="7:17" x14ac:dyDescent="0.25">
      <c r="G97" s="118"/>
      <c r="I97" s="122"/>
      <c r="N97" s="142"/>
      <c r="O97" s="132"/>
      <c r="Q97" s="119"/>
    </row>
    <row r="98" spans="7:17" x14ac:dyDescent="0.25">
      <c r="G98" s="118"/>
      <c r="I98" s="122"/>
      <c r="N98" s="142"/>
      <c r="O98" s="132"/>
      <c r="Q98" s="119"/>
    </row>
    <row r="99" spans="7:17" x14ac:dyDescent="0.25">
      <c r="G99" s="118"/>
      <c r="I99" s="122"/>
      <c r="N99" s="142"/>
      <c r="O99" s="132"/>
      <c r="Q99" s="119"/>
    </row>
    <row r="100" spans="7:17" x14ac:dyDescent="0.25">
      <c r="G100" s="118"/>
      <c r="I100" s="122"/>
      <c r="N100" s="142"/>
      <c r="O100" s="132"/>
      <c r="Q100" s="119"/>
    </row>
    <row r="101" spans="7:17" x14ac:dyDescent="0.25">
      <c r="G101" s="118"/>
      <c r="I101" s="122"/>
      <c r="N101" s="142"/>
      <c r="O101" s="132"/>
      <c r="Q101" s="119"/>
    </row>
    <row r="102" spans="7:17" x14ac:dyDescent="0.25">
      <c r="G102" s="118"/>
      <c r="I102" s="122"/>
      <c r="N102" s="142"/>
      <c r="O102" s="132"/>
      <c r="Q102" s="119"/>
    </row>
    <row r="103" spans="7:17" x14ac:dyDescent="0.25">
      <c r="G103" s="118"/>
      <c r="I103" s="122"/>
      <c r="N103" s="142"/>
      <c r="O103" s="132"/>
      <c r="Q103" s="119"/>
    </row>
    <row r="104" spans="7:17" x14ac:dyDescent="0.25">
      <c r="G104" s="118"/>
      <c r="I104" s="122"/>
      <c r="N104" s="142"/>
      <c r="O104" s="132"/>
      <c r="Q104" s="119"/>
    </row>
    <row r="105" spans="7:17" x14ac:dyDescent="0.25">
      <c r="G105" s="118"/>
      <c r="I105" s="122"/>
      <c r="N105" s="142"/>
      <c r="O105" s="132"/>
      <c r="Q105" s="119"/>
    </row>
    <row r="106" spans="7:17" x14ac:dyDescent="0.25">
      <c r="G106" s="118"/>
      <c r="I106" s="122"/>
      <c r="N106" s="142"/>
      <c r="O106" s="132"/>
      <c r="Q106" s="119"/>
    </row>
    <row r="107" spans="7:17" x14ac:dyDescent="0.25">
      <c r="G107" s="118"/>
      <c r="I107" s="122"/>
      <c r="N107" s="142"/>
      <c r="O107" s="132"/>
      <c r="Q107" s="119"/>
    </row>
    <row r="108" spans="7:17" x14ac:dyDescent="0.25">
      <c r="G108" s="118"/>
      <c r="I108" s="122"/>
      <c r="N108" s="142"/>
      <c r="O108" s="132"/>
      <c r="Q108" s="119"/>
    </row>
    <row r="109" spans="7:17" x14ac:dyDescent="0.25">
      <c r="G109" s="118"/>
      <c r="I109" s="122"/>
      <c r="N109" s="142"/>
      <c r="O109" s="132"/>
      <c r="Q109" s="119"/>
    </row>
    <row r="110" spans="7:17" x14ac:dyDescent="0.25">
      <c r="G110" s="118"/>
      <c r="I110" s="122"/>
      <c r="N110" s="142"/>
      <c r="O110" s="132"/>
      <c r="Q110" s="119"/>
    </row>
    <row r="111" spans="7:17" x14ac:dyDescent="0.25">
      <c r="G111" s="118"/>
      <c r="I111" s="122"/>
      <c r="N111" s="142"/>
      <c r="O111" s="132"/>
      <c r="Q111" s="119"/>
    </row>
    <row r="112" spans="7:17" x14ac:dyDescent="0.25">
      <c r="G112" s="118"/>
      <c r="I112" s="122"/>
      <c r="N112" s="142"/>
      <c r="O112" s="132"/>
      <c r="Q112" s="119"/>
    </row>
    <row r="113" spans="7:17" x14ac:dyDescent="0.25">
      <c r="G113" s="118"/>
      <c r="I113" s="122"/>
      <c r="N113" s="142"/>
      <c r="O113" s="132"/>
      <c r="Q113" s="119"/>
    </row>
    <row r="114" spans="7:17" x14ac:dyDescent="0.25">
      <c r="G114" s="118"/>
      <c r="I114" s="122"/>
      <c r="N114" s="142"/>
      <c r="O114" s="132"/>
      <c r="Q114" s="119"/>
    </row>
    <row r="115" spans="7:17" x14ac:dyDescent="0.25">
      <c r="G115" s="118"/>
      <c r="I115" s="122"/>
      <c r="N115" s="142"/>
      <c r="O115" s="132"/>
      <c r="Q115" s="119"/>
    </row>
    <row r="116" spans="7:17" x14ac:dyDescent="0.25">
      <c r="G116" s="118"/>
      <c r="I116" s="122"/>
      <c r="N116" s="142"/>
      <c r="O116" s="132"/>
      <c r="Q116" s="119"/>
    </row>
    <row r="117" spans="7:17" x14ac:dyDescent="0.25">
      <c r="G117" s="118"/>
      <c r="I117" s="122"/>
      <c r="N117" s="142"/>
      <c r="O117" s="132"/>
      <c r="Q117" s="119"/>
    </row>
    <row r="118" spans="7:17" x14ac:dyDescent="0.25">
      <c r="G118" s="118"/>
      <c r="I118" s="122"/>
      <c r="N118" s="142"/>
      <c r="O118" s="132"/>
      <c r="Q118" s="119"/>
    </row>
    <row r="119" spans="7:17" x14ac:dyDescent="0.25">
      <c r="G119" s="118"/>
      <c r="I119" s="122"/>
      <c r="N119" s="142"/>
      <c r="O119" s="132"/>
      <c r="Q119" s="119"/>
    </row>
    <row r="120" spans="7:17" x14ac:dyDescent="0.25">
      <c r="G120" s="118"/>
      <c r="I120" s="122"/>
      <c r="N120" s="142"/>
      <c r="O120" s="132"/>
      <c r="Q120" s="119"/>
    </row>
    <row r="121" spans="7:17" x14ac:dyDescent="0.25">
      <c r="G121" s="118"/>
      <c r="I121" s="122"/>
      <c r="N121" s="142"/>
      <c r="O121" s="132"/>
      <c r="Q121" s="119"/>
    </row>
    <row r="122" spans="7:17" x14ac:dyDescent="0.25">
      <c r="G122" s="118"/>
      <c r="I122" s="122"/>
      <c r="N122" s="142"/>
      <c r="O122" s="132"/>
      <c r="Q122" s="119"/>
    </row>
    <row r="123" spans="7:17" x14ac:dyDescent="0.25">
      <c r="G123" s="118"/>
      <c r="I123" s="122"/>
      <c r="N123" s="142"/>
      <c r="O123" s="132"/>
      <c r="Q123" s="119"/>
    </row>
    <row r="124" spans="7:17" x14ac:dyDescent="0.25">
      <c r="G124" s="118"/>
      <c r="I124" s="122"/>
      <c r="N124" s="142"/>
      <c r="O124" s="132"/>
      <c r="Q124" s="119"/>
    </row>
    <row r="125" spans="7:17" x14ac:dyDescent="0.25">
      <c r="G125" s="118"/>
      <c r="I125" s="122"/>
      <c r="N125" s="142"/>
      <c r="O125" s="132"/>
      <c r="Q125" s="119"/>
    </row>
    <row r="126" spans="7:17" x14ac:dyDescent="0.25">
      <c r="G126" s="118"/>
      <c r="I126" s="122"/>
      <c r="N126" s="142"/>
      <c r="O126" s="132"/>
      <c r="Q126" s="119"/>
    </row>
    <row r="127" spans="7:17" x14ac:dyDescent="0.25">
      <c r="G127" s="118"/>
      <c r="I127" s="122"/>
      <c r="N127" s="142"/>
      <c r="O127" s="132"/>
      <c r="Q127" s="119"/>
    </row>
    <row r="128" spans="7:17" x14ac:dyDescent="0.25">
      <c r="G128" s="118"/>
      <c r="I128" s="122"/>
      <c r="N128" s="142"/>
      <c r="O128" s="132"/>
      <c r="Q128" s="119"/>
    </row>
    <row r="129" spans="7:17" x14ac:dyDescent="0.25">
      <c r="G129" s="118"/>
      <c r="I129" s="122"/>
      <c r="N129" s="142"/>
      <c r="O129" s="132"/>
      <c r="Q129" s="119"/>
    </row>
    <row r="130" spans="7:17" x14ac:dyDescent="0.25">
      <c r="G130" s="118"/>
      <c r="I130" s="122"/>
      <c r="N130" s="142"/>
      <c r="O130" s="132"/>
      <c r="Q130" s="119"/>
    </row>
    <row r="131" spans="7:17" x14ac:dyDescent="0.25">
      <c r="G131" s="118"/>
      <c r="I131" s="122"/>
      <c r="N131" s="142"/>
      <c r="O131" s="132"/>
      <c r="Q131" s="119"/>
    </row>
    <row r="132" spans="7:17" x14ac:dyDescent="0.25">
      <c r="G132" s="118"/>
      <c r="I132" s="122"/>
      <c r="N132" s="142"/>
      <c r="O132" s="132"/>
      <c r="Q132" s="119"/>
    </row>
    <row r="133" spans="7:17" x14ac:dyDescent="0.25">
      <c r="G133" s="118"/>
      <c r="I133" s="122"/>
      <c r="N133" s="142"/>
      <c r="O133" s="132"/>
      <c r="Q133" s="119"/>
    </row>
    <row r="134" spans="7:17" x14ac:dyDescent="0.25">
      <c r="G134" s="118"/>
      <c r="I134" s="122"/>
      <c r="N134" s="142"/>
      <c r="O134" s="132"/>
      <c r="Q134" s="119"/>
    </row>
    <row r="135" spans="7:17" x14ac:dyDescent="0.25">
      <c r="G135" s="118"/>
      <c r="I135" s="122"/>
      <c r="N135" s="142"/>
      <c r="O135" s="132"/>
      <c r="Q135" s="119"/>
    </row>
    <row r="136" spans="7:17" x14ac:dyDescent="0.25">
      <c r="G136" s="118"/>
      <c r="I136" s="122"/>
      <c r="N136" s="142"/>
      <c r="O136" s="132"/>
      <c r="Q136" s="119"/>
    </row>
    <row r="137" spans="7:17" x14ac:dyDescent="0.25">
      <c r="G137" s="118"/>
      <c r="I137" s="122"/>
      <c r="N137" s="142"/>
      <c r="O137" s="132"/>
      <c r="Q137" s="119"/>
    </row>
    <row r="138" spans="7:17" x14ac:dyDescent="0.25">
      <c r="G138" s="118"/>
      <c r="I138" s="122"/>
      <c r="N138" s="142"/>
      <c r="O138" s="132"/>
      <c r="Q138" s="119"/>
    </row>
    <row r="139" spans="7:17" x14ac:dyDescent="0.25">
      <c r="G139" s="118"/>
      <c r="I139" s="122"/>
      <c r="N139" s="142"/>
      <c r="O139" s="132"/>
      <c r="Q139" s="119"/>
    </row>
    <row r="140" spans="7:17" x14ac:dyDescent="0.25">
      <c r="G140" s="118"/>
      <c r="I140" s="122"/>
      <c r="N140" s="142"/>
      <c r="O140" s="132"/>
      <c r="Q140" s="119"/>
    </row>
    <row r="141" spans="7:17" x14ac:dyDescent="0.25">
      <c r="G141" s="118"/>
      <c r="I141" s="122"/>
      <c r="N141" s="142"/>
      <c r="O141" s="132"/>
      <c r="Q141" s="119"/>
    </row>
    <row r="142" spans="7:17" x14ac:dyDescent="0.25">
      <c r="G142" s="118"/>
      <c r="I142" s="122"/>
      <c r="N142" s="142"/>
      <c r="O142" s="132"/>
      <c r="Q142" s="119"/>
    </row>
    <row r="143" spans="7:17" x14ac:dyDescent="0.25">
      <c r="G143" s="118"/>
      <c r="I143" s="122"/>
      <c r="N143" s="142"/>
      <c r="O143" s="132"/>
      <c r="Q143" s="119"/>
    </row>
    <row r="144" spans="7:17" x14ac:dyDescent="0.25">
      <c r="G144" s="118"/>
      <c r="I144" s="122"/>
      <c r="N144" s="142"/>
      <c r="O144" s="132"/>
      <c r="Q144" s="119"/>
    </row>
    <row r="145" spans="7:17" x14ac:dyDescent="0.25">
      <c r="G145" s="118"/>
      <c r="I145" s="122"/>
      <c r="N145" s="142"/>
      <c r="O145" s="132"/>
      <c r="Q145" s="119"/>
    </row>
    <row r="146" spans="7:17" x14ac:dyDescent="0.25">
      <c r="G146" s="118"/>
      <c r="I146" s="122"/>
      <c r="N146" s="142"/>
      <c r="O146" s="132"/>
      <c r="Q146" s="119"/>
    </row>
    <row r="147" spans="7:17" x14ac:dyDescent="0.25">
      <c r="G147" s="118"/>
      <c r="I147" s="122"/>
      <c r="N147" s="142"/>
      <c r="O147" s="132"/>
      <c r="Q147" s="119"/>
    </row>
    <row r="148" spans="7:17" x14ac:dyDescent="0.25">
      <c r="G148" s="118"/>
      <c r="I148" s="122"/>
      <c r="N148" s="142"/>
      <c r="O148" s="132"/>
      <c r="Q148" s="119"/>
    </row>
    <row r="149" spans="7:17" x14ac:dyDescent="0.25">
      <c r="G149" s="118"/>
      <c r="I149" s="122"/>
      <c r="N149" s="142"/>
      <c r="O149" s="132"/>
      <c r="Q149" s="119"/>
    </row>
    <row r="150" spans="7:17" x14ac:dyDescent="0.25">
      <c r="G150" s="118"/>
      <c r="I150" s="122"/>
      <c r="N150" s="142"/>
      <c r="O150" s="132"/>
      <c r="Q150" s="119"/>
    </row>
    <row r="151" spans="7:17" x14ac:dyDescent="0.25">
      <c r="G151" s="118"/>
      <c r="I151" s="122"/>
      <c r="N151" s="142"/>
      <c r="O151" s="132"/>
      <c r="Q151" s="119"/>
    </row>
    <row r="152" spans="7:17" x14ac:dyDescent="0.25">
      <c r="G152" s="118"/>
      <c r="I152" s="122"/>
      <c r="N152" s="142"/>
      <c r="O152" s="132"/>
      <c r="Q152" s="119"/>
    </row>
    <row r="153" spans="7:17" x14ac:dyDescent="0.25">
      <c r="G153" s="118"/>
      <c r="I153" s="122"/>
      <c r="N153" s="142"/>
      <c r="O153" s="132"/>
      <c r="Q153" s="119"/>
    </row>
    <row r="154" spans="7:17" x14ac:dyDescent="0.25">
      <c r="G154" s="118"/>
      <c r="I154" s="122"/>
      <c r="N154" s="142"/>
      <c r="O154" s="132"/>
      <c r="Q154" s="119"/>
    </row>
    <row r="155" spans="7:17" x14ac:dyDescent="0.25">
      <c r="G155" s="118"/>
      <c r="I155" s="122"/>
      <c r="N155" s="142"/>
      <c r="O155" s="132"/>
      <c r="Q155" s="119"/>
    </row>
    <row r="156" spans="7:17" x14ac:dyDescent="0.25">
      <c r="G156" s="118"/>
      <c r="I156" s="122"/>
      <c r="N156" s="142"/>
      <c r="O156" s="132"/>
      <c r="Q156" s="119"/>
    </row>
    <row r="157" spans="7:17" x14ac:dyDescent="0.25">
      <c r="G157" s="118"/>
      <c r="I157" s="122"/>
      <c r="N157" s="142"/>
      <c r="O157" s="132"/>
      <c r="Q157" s="119"/>
    </row>
    <row r="158" spans="7:17" x14ac:dyDescent="0.25">
      <c r="G158" s="118"/>
      <c r="I158" s="122"/>
      <c r="N158" s="142"/>
      <c r="O158" s="132"/>
      <c r="Q158" s="119"/>
    </row>
    <row r="159" spans="7:17" x14ac:dyDescent="0.25">
      <c r="G159" s="118"/>
      <c r="I159" s="122"/>
      <c r="N159" s="142"/>
      <c r="O159" s="132"/>
      <c r="Q159" s="119"/>
    </row>
    <row r="160" spans="7:17" x14ac:dyDescent="0.25">
      <c r="G160" s="118"/>
      <c r="I160" s="122"/>
      <c r="N160" s="142"/>
      <c r="O160" s="132"/>
      <c r="Q160" s="119"/>
    </row>
    <row r="161" spans="7:17" x14ac:dyDescent="0.25">
      <c r="G161" s="118"/>
      <c r="I161" s="122"/>
      <c r="N161" s="142"/>
      <c r="O161" s="132"/>
      <c r="Q161" s="119"/>
    </row>
    <row r="162" spans="7:17" x14ac:dyDescent="0.25">
      <c r="G162" s="118"/>
      <c r="I162" s="122"/>
      <c r="N162" s="142"/>
      <c r="O162" s="132"/>
      <c r="Q162" s="119"/>
    </row>
    <row r="163" spans="7:17" x14ac:dyDescent="0.25">
      <c r="G163" s="118"/>
      <c r="I163" s="122"/>
      <c r="N163" s="142"/>
      <c r="O163" s="132"/>
      <c r="Q163" s="119"/>
    </row>
    <row r="164" spans="7:17" x14ac:dyDescent="0.25">
      <c r="G164" s="118"/>
      <c r="I164" s="122"/>
      <c r="N164" s="142"/>
      <c r="O164" s="132"/>
      <c r="Q164" s="119"/>
    </row>
    <row r="165" spans="7:17" x14ac:dyDescent="0.25">
      <c r="G165" s="118"/>
      <c r="I165" s="122"/>
      <c r="N165" s="142"/>
      <c r="O165" s="132"/>
      <c r="Q165" s="119"/>
    </row>
    <row r="166" spans="7:17" x14ac:dyDescent="0.25">
      <c r="G166" s="118"/>
      <c r="I166" s="122"/>
      <c r="N166" s="142"/>
      <c r="O166" s="132"/>
      <c r="Q166" s="119"/>
    </row>
    <row r="167" spans="7:17" x14ac:dyDescent="0.25">
      <c r="G167" s="118"/>
      <c r="I167" s="122"/>
      <c r="N167" s="142"/>
      <c r="O167" s="132"/>
      <c r="Q167" s="119"/>
    </row>
    <row r="168" spans="7:17" x14ac:dyDescent="0.25">
      <c r="G168" s="118"/>
      <c r="I168" s="122"/>
      <c r="N168" s="142"/>
      <c r="O168" s="132"/>
      <c r="Q168" s="119"/>
    </row>
    <row r="169" spans="7:17" x14ac:dyDescent="0.25">
      <c r="G169" s="118"/>
      <c r="I169" s="122"/>
      <c r="N169" s="142"/>
      <c r="O169" s="132"/>
      <c r="Q169" s="119"/>
    </row>
    <row r="170" spans="7:17" x14ac:dyDescent="0.25">
      <c r="G170" s="118"/>
      <c r="I170" s="122"/>
      <c r="N170" s="142"/>
      <c r="O170" s="132"/>
      <c r="Q170" s="119"/>
    </row>
    <row r="171" spans="7:17" x14ac:dyDescent="0.25">
      <c r="G171" s="118"/>
      <c r="I171" s="122"/>
      <c r="N171" s="142"/>
      <c r="O171" s="132"/>
      <c r="Q171" s="119"/>
    </row>
    <row r="172" spans="7:17" x14ac:dyDescent="0.25">
      <c r="G172" s="118"/>
      <c r="I172" s="122"/>
      <c r="N172" s="142"/>
      <c r="O172" s="132"/>
      <c r="Q172" s="119"/>
    </row>
    <row r="173" spans="7:17" x14ac:dyDescent="0.25">
      <c r="G173" s="118"/>
      <c r="I173" s="122"/>
      <c r="N173" s="142"/>
      <c r="O173" s="132"/>
      <c r="Q173" s="119"/>
    </row>
    <row r="174" spans="7:17" x14ac:dyDescent="0.25">
      <c r="G174" s="118"/>
      <c r="I174" s="122"/>
      <c r="N174" s="142"/>
      <c r="O174" s="132"/>
      <c r="Q174" s="119"/>
    </row>
    <row r="175" spans="7:17" x14ac:dyDescent="0.25">
      <c r="G175" s="118"/>
      <c r="I175" s="122"/>
      <c r="N175" s="142"/>
      <c r="O175" s="132"/>
      <c r="Q175" s="119"/>
    </row>
    <row r="176" spans="7:17" x14ac:dyDescent="0.25">
      <c r="G176" s="118"/>
      <c r="I176" s="122"/>
      <c r="N176" s="142"/>
      <c r="O176" s="132"/>
      <c r="Q176" s="119"/>
    </row>
    <row r="177" spans="7:17" x14ac:dyDescent="0.25">
      <c r="G177" s="118"/>
      <c r="I177" s="122"/>
      <c r="N177" s="142"/>
      <c r="O177" s="132"/>
      <c r="Q177" s="119"/>
    </row>
    <row r="178" spans="7:17" x14ac:dyDescent="0.25">
      <c r="G178" s="118"/>
      <c r="I178" s="122"/>
      <c r="N178" s="142"/>
      <c r="O178" s="132"/>
      <c r="Q178" s="119"/>
    </row>
    <row r="179" spans="7:17" x14ac:dyDescent="0.25">
      <c r="G179" s="118"/>
      <c r="I179" s="122"/>
      <c r="N179" s="142"/>
      <c r="O179" s="132"/>
      <c r="Q179" s="119"/>
    </row>
    <row r="180" spans="7:17" x14ac:dyDescent="0.25">
      <c r="G180" s="118"/>
      <c r="I180" s="122"/>
      <c r="N180" s="142"/>
      <c r="O180" s="132"/>
      <c r="Q180" s="119"/>
    </row>
    <row r="181" spans="7:17" x14ac:dyDescent="0.25">
      <c r="G181" s="118"/>
      <c r="I181" s="122"/>
      <c r="N181" s="142"/>
      <c r="O181" s="132"/>
      <c r="Q181" s="119"/>
    </row>
    <row r="182" spans="7:17" x14ac:dyDescent="0.25">
      <c r="G182" s="118"/>
      <c r="I182" s="122"/>
      <c r="N182" s="142"/>
      <c r="O182" s="132"/>
      <c r="Q182" s="119"/>
    </row>
    <row r="183" spans="7:17" x14ac:dyDescent="0.25">
      <c r="G183" s="118"/>
      <c r="I183" s="122"/>
      <c r="N183" s="142"/>
      <c r="O183" s="132"/>
      <c r="Q183" s="119"/>
    </row>
    <row r="184" spans="7:17" x14ac:dyDescent="0.25">
      <c r="G184" s="118"/>
      <c r="I184" s="122"/>
      <c r="N184" s="142"/>
      <c r="O184" s="132"/>
      <c r="Q184" s="119"/>
    </row>
    <row r="185" spans="7:17" x14ac:dyDescent="0.25">
      <c r="G185" s="118"/>
      <c r="I185" s="122"/>
      <c r="N185" s="142"/>
      <c r="O185" s="132"/>
      <c r="Q185" s="119"/>
    </row>
    <row r="186" spans="7:17" x14ac:dyDescent="0.25">
      <c r="G186" s="118"/>
      <c r="I186" s="122"/>
      <c r="N186" s="142"/>
      <c r="O186" s="132"/>
      <c r="Q186" s="119"/>
    </row>
    <row r="187" spans="7:17" x14ac:dyDescent="0.25">
      <c r="G187" s="118"/>
      <c r="I187" s="122"/>
      <c r="N187" s="142"/>
      <c r="O187" s="132"/>
      <c r="Q187" s="119"/>
    </row>
    <row r="188" spans="7:17" x14ac:dyDescent="0.25">
      <c r="G188" s="118"/>
      <c r="I188" s="122"/>
      <c r="N188" s="142"/>
      <c r="O188" s="132"/>
      <c r="Q188" s="119"/>
    </row>
    <row r="189" spans="7:17" x14ac:dyDescent="0.25">
      <c r="G189" s="118"/>
      <c r="I189" s="122"/>
      <c r="N189" s="142"/>
      <c r="O189" s="132"/>
      <c r="Q189" s="119"/>
    </row>
    <row r="190" spans="7:17" x14ac:dyDescent="0.25">
      <c r="G190" s="118"/>
      <c r="I190" s="122"/>
      <c r="N190" s="142"/>
      <c r="O190" s="132"/>
      <c r="Q190" s="119"/>
    </row>
    <row r="191" spans="7:17" x14ac:dyDescent="0.25">
      <c r="G191" s="118"/>
      <c r="I191" s="122"/>
      <c r="N191" s="142"/>
      <c r="O191" s="132"/>
      <c r="Q191" s="119"/>
    </row>
    <row r="192" spans="7:17" x14ac:dyDescent="0.25">
      <c r="G192" s="118"/>
      <c r="I192" s="122"/>
      <c r="N192" s="142"/>
      <c r="O192" s="132"/>
      <c r="Q192" s="119"/>
    </row>
    <row r="193" spans="7:17" x14ac:dyDescent="0.25">
      <c r="G193" s="118"/>
      <c r="I193" s="122"/>
      <c r="N193" s="142"/>
      <c r="O193" s="132"/>
      <c r="Q193" s="119"/>
    </row>
    <row r="194" spans="7:17" x14ac:dyDescent="0.25">
      <c r="G194" s="118"/>
      <c r="I194" s="122"/>
      <c r="N194" s="142"/>
      <c r="O194" s="132"/>
      <c r="Q194" s="119"/>
    </row>
    <row r="195" spans="7:17" x14ac:dyDescent="0.25">
      <c r="G195" s="118"/>
      <c r="I195" s="122"/>
      <c r="N195" s="142"/>
      <c r="O195" s="132"/>
      <c r="Q195" s="119"/>
    </row>
    <row r="196" spans="7:17" x14ac:dyDescent="0.25">
      <c r="G196" s="118"/>
      <c r="I196" s="122"/>
      <c r="N196" s="142"/>
      <c r="O196" s="132"/>
      <c r="Q196" s="119"/>
    </row>
    <row r="197" spans="7:17" x14ac:dyDescent="0.25">
      <c r="G197" s="118"/>
      <c r="I197" s="122"/>
      <c r="N197" s="142"/>
      <c r="O197" s="132"/>
      <c r="Q197" s="119"/>
    </row>
    <row r="198" spans="7:17" x14ac:dyDescent="0.25">
      <c r="G198" s="118"/>
      <c r="I198" s="122"/>
      <c r="N198" s="142"/>
      <c r="O198" s="132"/>
      <c r="Q198" s="119"/>
    </row>
    <row r="199" spans="7:17" x14ac:dyDescent="0.25">
      <c r="G199" s="118"/>
      <c r="I199" s="122"/>
      <c r="N199" s="142"/>
      <c r="O199" s="132"/>
      <c r="Q199" s="119"/>
    </row>
    <row r="200" spans="7:17" x14ac:dyDescent="0.25">
      <c r="G200" s="118"/>
      <c r="I200" s="122"/>
      <c r="N200" s="142"/>
      <c r="O200" s="132"/>
      <c r="Q200" s="119"/>
    </row>
    <row r="201" spans="7:17" x14ac:dyDescent="0.25">
      <c r="G201" s="118"/>
      <c r="I201" s="122"/>
      <c r="N201" s="142"/>
      <c r="O201" s="132"/>
      <c r="Q201" s="119"/>
    </row>
    <row r="202" spans="7:17" x14ac:dyDescent="0.25">
      <c r="G202" s="118"/>
      <c r="I202" s="122"/>
      <c r="N202" s="142"/>
      <c r="O202" s="132"/>
      <c r="Q202" s="119"/>
    </row>
    <row r="203" spans="7:17" x14ac:dyDescent="0.25">
      <c r="G203" s="118"/>
      <c r="I203" s="122"/>
      <c r="N203" s="142"/>
      <c r="O203" s="132"/>
      <c r="Q203" s="119"/>
    </row>
    <row r="204" spans="7:17" x14ac:dyDescent="0.25">
      <c r="G204" s="118"/>
      <c r="I204" s="122"/>
      <c r="N204" s="142"/>
      <c r="O204" s="132"/>
      <c r="Q204" s="119"/>
    </row>
    <row r="205" spans="7:17" x14ac:dyDescent="0.25">
      <c r="G205" s="118"/>
      <c r="I205" s="122"/>
      <c r="N205" s="142"/>
      <c r="O205" s="132"/>
      <c r="Q205" s="119"/>
    </row>
    <row r="206" spans="7:17" x14ac:dyDescent="0.25">
      <c r="G206" s="118"/>
      <c r="I206" s="122"/>
      <c r="N206" s="142"/>
      <c r="O206" s="132"/>
      <c r="Q206" s="119"/>
    </row>
    <row r="207" spans="7:17" x14ac:dyDescent="0.25">
      <c r="G207" s="118"/>
      <c r="I207" s="122"/>
      <c r="N207" s="142"/>
      <c r="O207" s="132"/>
      <c r="Q207" s="119"/>
    </row>
    <row r="208" spans="7:17" x14ac:dyDescent="0.25">
      <c r="G208" s="118"/>
      <c r="I208" s="122"/>
      <c r="N208" s="142"/>
      <c r="O208" s="132"/>
      <c r="Q208" s="119"/>
    </row>
    <row r="209" spans="7:17" x14ac:dyDescent="0.25">
      <c r="G209" s="118"/>
      <c r="I209" s="122"/>
      <c r="N209" s="142"/>
      <c r="O209" s="132"/>
      <c r="Q209" s="119"/>
    </row>
    <row r="210" spans="7:17" x14ac:dyDescent="0.25">
      <c r="G210" s="118"/>
      <c r="I210" s="122"/>
      <c r="N210" s="142"/>
      <c r="O210" s="132"/>
      <c r="Q210" s="119"/>
    </row>
    <row r="211" spans="7:17" x14ac:dyDescent="0.25">
      <c r="G211" s="118"/>
      <c r="I211" s="122"/>
      <c r="N211" s="142"/>
      <c r="O211" s="132"/>
      <c r="Q211" s="119"/>
    </row>
    <row r="212" spans="7:17" x14ac:dyDescent="0.25">
      <c r="G212" s="118"/>
      <c r="I212" s="122"/>
      <c r="N212" s="142"/>
      <c r="O212" s="132"/>
      <c r="Q212" s="119"/>
    </row>
    <row r="213" spans="7:17" x14ac:dyDescent="0.25">
      <c r="G213" s="118"/>
      <c r="I213" s="122"/>
      <c r="N213" s="142"/>
      <c r="O213" s="132"/>
      <c r="Q213" s="119"/>
    </row>
    <row r="214" spans="7:17" x14ac:dyDescent="0.25">
      <c r="G214" s="118"/>
      <c r="I214" s="122"/>
      <c r="N214" s="142"/>
      <c r="O214" s="132"/>
      <c r="Q214" s="119"/>
    </row>
    <row r="215" spans="7:17" x14ac:dyDescent="0.25">
      <c r="G215" s="118"/>
      <c r="I215" s="122"/>
      <c r="N215" s="142"/>
      <c r="O215" s="132"/>
      <c r="Q215" s="119"/>
    </row>
    <row r="216" spans="7:17" x14ac:dyDescent="0.25">
      <c r="G216" s="118"/>
      <c r="I216" s="122"/>
      <c r="N216" s="142"/>
      <c r="O216" s="132"/>
      <c r="Q216" s="119"/>
    </row>
    <row r="217" spans="7:17" x14ac:dyDescent="0.25">
      <c r="G217" s="118"/>
      <c r="I217" s="122"/>
      <c r="N217" s="142"/>
      <c r="O217" s="132"/>
      <c r="Q217" s="119"/>
    </row>
    <row r="218" spans="7:17" x14ac:dyDescent="0.25">
      <c r="G218" s="118"/>
      <c r="I218" s="122"/>
      <c r="N218" s="142"/>
      <c r="O218" s="132"/>
      <c r="Q218" s="119"/>
    </row>
    <row r="219" spans="7:17" x14ac:dyDescent="0.25">
      <c r="G219" s="118"/>
      <c r="I219" s="122"/>
      <c r="N219" s="142"/>
      <c r="O219" s="132"/>
      <c r="Q219" s="119"/>
    </row>
    <row r="220" spans="7:17" x14ac:dyDescent="0.25">
      <c r="G220" s="118"/>
      <c r="I220" s="122"/>
      <c r="N220" s="142"/>
      <c r="O220" s="132"/>
      <c r="Q220" s="119"/>
    </row>
    <row r="221" spans="7:17" x14ac:dyDescent="0.25">
      <c r="G221" s="118"/>
      <c r="I221" s="122"/>
      <c r="N221" s="142"/>
      <c r="O221" s="132"/>
      <c r="Q221" s="119"/>
    </row>
    <row r="222" spans="7:17" x14ac:dyDescent="0.25">
      <c r="G222" s="118"/>
      <c r="I222" s="122"/>
      <c r="N222" s="142"/>
      <c r="O222" s="132"/>
      <c r="Q222" s="119"/>
    </row>
    <row r="223" spans="7:17" x14ac:dyDescent="0.25">
      <c r="G223" s="118"/>
      <c r="I223" s="122"/>
      <c r="N223" s="142"/>
      <c r="O223" s="132"/>
      <c r="Q223" s="119"/>
    </row>
    <row r="224" spans="7:17" x14ac:dyDescent="0.25">
      <c r="G224" s="118"/>
      <c r="I224" s="122"/>
      <c r="N224" s="142"/>
      <c r="O224" s="132"/>
      <c r="Q224" s="119"/>
    </row>
    <row r="225" spans="7:17" x14ac:dyDescent="0.25">
      <c r="G225" s="118"/>
      <c r="I225" s="122"/>
      <c r="N225" s="142"/>
      <c r="O225" s="132"/>
      <c r="Q225" s="119"/>
    </row>
    <row r="226" spans="7:17" x14ac:dyDescent="0.25">
      <c r="G226" s="118"/>
      <c r="I226" s="122"/>
      <c r="N226" s="142"/>
      <c r="O226" s="132"/>
      <c r="Q226" s="119"/>
    </row>
    <row r="227" spans="7:17" x14ac:dyDescent="0.25">
      <c r="G227" s="118"/>
      <c r="I227" s="122"/>
      <c r="N227" s="142"/>
      <c r="O227" s="132"/>
      <c r="Q227" s="119"/>
    </row>
    <row r="228" spans="7:17" x14ac:dyDescent="0.25">
      <c r="G228" s="118"/>
      <c r="I228" s="122"/>
      <c r="N228" s="142"/>
      <c r="O228" s="132"/>
      <c r="Q228" s="119"/>
    </row>
    <row r="229" spans="7:17" x14ac:dyDescent="0.25">
      <c r="G229" s="118"/>
      <c r="I229" s="122"/>
      <c r="N229" s="142"/>
      <c r="O229" s="132"/>
      <c r="Q229" s="119"/>
    </row>
    <row r="230" spans="7:17" x14ac:dyDescent="0.25">
      <c r="G230" s="118"/>
      <c r="I230" s="122"/>
      <c r="N230" s="142"/>
      <c r="O230" s="132"/>
      <c r="Q230" s="119"/>
    </row>
    <row r="231" spans="7:17" x14ac:dyDescent="0.25">
      <c r="G231" s="118"/>
      <c r="I231" s="122"/>
      <c r="N231" s="142"/>
      <c r="O231" s="132"/>
      <c r="Q231" s="119"/>
    </row>
    <row r="232" spans="7:17" x14ac:dyDescent="0.25">
      <c r="G232" s="118"/>
      <c r="I232" s="122"/>
      <c r="N232" s="142"/>
      <c r="O232" s="132"/>
      <c r="Q232" s="119"/>
    </row>
    <row r="233" spans="7:17" x14ac:dyDescent="0.25">
      <c r="G233" s="118"/>
      <c r="I233" s="122"/>
      <c r="N233" s="142"/>
      <c r="O233" s="132"/>
      <c r="Q233" s="119"/>
    </row>
    <row r="234" spans="7:17" x14ac:dyDescent="0.25">
      <c r="G234" s="118"/>
      <c r="I234" s="122"/>
      <c r="N234" s="142"/>
      <c r="O234" s="132"/>
      <c r="Q234" s="119"/>
    </row>
    <row r="235" spans="7:17" x14ac:dyDescent="0.25">
      <c r="G235" s="118"/>
      <c r="I235" s="122"/>
      <c r="N235" s="142"/>
      <c r="O235" s="132"/>
      <c r="Q235" s="119"/>
    </row>
    <row r="236" spans="7:17" x14ac:dyDescent="0.25">
      <c r="G236" s="118"/>
      <c r="I236" s="122"/>
      <c r="N236" s="142"/>
      <c r="O236" s="132"/>
      <c r="Q236" s="119"/>
    </row>
    <row r="237" spans="7:17" x14ac:dyDescent="0.25">
      <c r="G237" s="118"/>
      <c r="I237" s="122"/>
      <c r="N237" s="142"/>
      <c r="O237" s="132"/>
      <c r="Q237" s="119"/>
    </row>
    <row r="238" spans="7:17" x14ac:dyDescent="0.25">
      <c r="G238" s="118"/>
      <c r="I238" s="122"/>
      <c r="N238" s="142"/>
      <c r="O238" s="132"/>
      <c r="Q238" s="119"/>
    </row>
    <row r="239" spans="7:17" x14ac:dyDescent="0.25">
      <c r="G239" s="118"/>
      <c r="I239" s="122"/>
      <c r="N239" s="142"/>
      <c r="O239" s="132"/>
      <c r="Q239" s="119"/>
    </row>
    <row r="240" spans="7:17" x14ac:dyDescent="0.25">
      <c r="G240" s="118"/>
      <c r="I240" s="122"/>
      <c r="N240" s="142"/>
      <c r="O240" s="132"/>
      <c r="Q240" s="119"/>
    </row>
    <row r="241" spans="7:17" x14ac:dyDescent="0.25">
      <c r="G241" s="118"/>
      <c r="I241" s="122"/>
      <c r="N241" s="142"/>
      <c r="O241" s="132"/>
      <c r="Q241" s="119"/>
    </row>
    <row r="242" spans="7:17" x14ac:dyDescent="0.25">
      <c r="G242" s="118"/>
      <c r="I242" s="122"/>
      <c r="N242" s="142"/>
      <c r="O242" s="132"/>
      <c r="Q242" s="119"/>
    </row>
    <row r="243" spans="7:17" x14ac:dyDescent="0.25">
      <c r="G243" s="118"/>
      <c r="I243" s="122"/>
      <c r="N243" s="142"/>
      <c r="O243" s="132"/>
      <c r="Q243" s="119"/>
    </row>
    <row r="244" spans="7:17" x14ac:dyDescent="0.25">
      <c r="G244" s="118"/>
      <c r="I244" s="122"/>
      <c r="N244" s="142"/>
      <c r="O244" s="132"/>
      <c r="Q244" s="119"/>
    </row>
    <row r="245" spans="7:17" x14ac:dyDescent="0.25">
      <c r="G245" s="118"/>
      <c r="I245" s="122"/>
      <c r="N245" s="142"/>
      <c r="O245" s="132"/>
      <c r="Q245" s="119"/>
    </row>
    <row r="246" spans="7:17" x14ac:dyDescent="0.25">
      <c r="G246" s="118"/>
      <c r="I246" s="122"/>
      <c r="N246" s="142"/>
      <c r="O246" s="132"/>
      <c r="Q246" s="119"/>
    </row>
    <row r="247" spans="7:17" x14ac:dyDescent="0.25">
      <c r="G247" s="118"/>
      <c r="I247" s="122"/>
      <c r="N247" s="142"/>
      <c r="O247" s="132"/>
      <c r="Q247" s="119"/>
    </row>
    <row r="248" spans="7:17" x14ac:dyDescent="0.25">
      <c r="G248" s="118"/>
      <c r="I248" s="122"/>
      <c r="N248" s="142"/>
      <c r="O248" s="132"/>
      <c r="Q248" s="119"/>
    </row>
    <row r="249" spans="7:17" x14ac:dyDescent="0.25">
      <c r="G249" s="118"/>
      <c r="I249" s="122"/>
      <c r="N249" s="142"/>
      <c r="O249" s="132"/>
      <c r="Q249" s="119"/>
    </row>
    <row r="250" spans="7:17" x14ac:dyDescent="0.25">
      <c r="G250" s="118"/>
      <c r="I250" s="122"/>
      <c r="N250" s="142"/>
      <c r="O250" s="132"/>
      <c r="Q250" s="119"/>
    </row>
    <row r="251" spans="7:17" x14ac:dyDescent="0.25">
      <c r="G251" s="118"/>
      <c r="I251" s="122"/>
      <c r="N251" s="142"/>
      <c r="O251" s="132"/>
      <c r="Q251" s="119"/>
    </row>
    <row r="252" spans="7:17" x14ac:dyDescent="0.25">
      <c r="G252" s="118"/>
      <c r="I252" s="122"/>
      <c r="N252" s="142"/>
      <c r="O252" s="132"/>
      <c r="Q252" s="119"/>
    </row>
    <row r="253" spans="7:17" x14ac:dyDescent="0.25">
      <c r="G253" s="118"/>
      <c r="I253" s="122"/>
      <c r="N253" s="142"/>
      <c r="O253" s="132"/>
      <c r="Q253" s="119"/>
    </row>
    <row r="254" spans="7:17" x14ac:dyDescent="0.25">
      <c r="G254" s="118"/>
      <c r="I254" s="122"/>
      <c r="N254" s="142"/>
      <c r="O254" s="132"/>
      <c r="Q254" s="119"/>
    </row>
    <row r="255" spans="7:17" x14ac:dyDescent="0.25">
      <c r="G255" s="118"/>
      <c r="I255" s="122"/>
      <c r="N255" s="142"/>
      <c r="O255" s="132"/>
      <c r="Q255" s="119"/>
    </row>
    <row r="256" spans="7:17" x14ac:dyDescent="0.25">
      <c r="G256" s="118"/>
      <c r="I256" s="122"/>
      <c r="N256" s="142"/>
      <c r="O256" s="132"/>
      <c r="Q256" s="119"/>
    </row>
    <row r="257" spans="7:17" x14ac:dyDescent="0.25">
      <c r="G257" s="118"/>
      <c r="I257" s="122"/>
      <c r="N257" s="142"/>
      <c r="O257" s="132"/>
      <c r="Q257" s="119"/>
    </row>
    <row r="258" spans="7:17" x14ac:dyDescent="0.25">
      <c r="G258" s="118"/>
      <c r="I258" s="122"/>
      <c r="N258" s="142"/>
      <c r="O258" s="132"/>
      <c r="Q258" s="119"/>
    </row>
    <row r="259" spans="7:17" x14ac:dyDescent="0.25">
      <c r="G259" s="118"/>
      <c r="I259" s="122"/>
      <c r="N259" s="142"/>
      <c r="O259" s="132"/>
      <c r="Q259" s="119"/>
    </row>
    <row r="260" spans="7:17" x14ac:dyDescent="0.25">
      <c r="G260" s="118"/>
      <c r="I260" s="122"/>
      <c r="N260" s="142"/>
      <c r="O260" s="132"/>
      <c r="Q260" s="119"/>
    </row>
    <row r="261" spans="7:17" x14ac:dyDescent="0.25">
      <c r="G261" s="118"/>
      <c r="I261" s="122"/>
      <c r="N261" s="142"/>
      <c r="O261" s="132"/>
      <c r="Q261" s="119"/>
    </row>
    <row r="262" spans="7:17" x14ac:dyDescent="0.25">
      <c r="G262" s="118"/>
      <c r="I262" s="122"/>
      <c r="N262" s="142"/>
      <c r="O262" s="132"/>
      <c r="Q262" s="119"/>
    </row>
    <row r="263" spans="7:17" x14ac:dyDescent="0.25">
      <c r="G263" s="118"/>
      <c r="I263" s="122"/>
      <c r="N263" s="142"/>
      <c r="O263" s="132"/>
      <c r="Q263" s="119"/>
    </row>
    <row r="264" spans="7:17" x14ac:dyDescent="0.25">
      <c r="G264" s="118"/>
      <c r="I264" s="122"/>
      <c r="N264" s="142"/>
      <c r="O264" s="132"/>
      <c r="Q264" s="119"/>
    </row>
    <row r="265" spans="7:17" x14ac:dyDescent="0.25">
      <c r="G265" s="118"/>
      <c r="I265" s="122"/>
      <c r="N265" s="142"/>
      <c r="O265" s="132"/>
      <c r="Q265" s="119"/>
    </row>
    <row r="266" spans="7:17" x14ac:dyDescent="0.25">
      <c r="G266" s="118"/>
      <c r="I266" s="122"/>
      <c r="N266" s="142"/>
      <c r="O266" s="132"/>
      <c r="Q266" s="119"/>
    </row>
    <row r="267" spans="7:17" x14ac:dyDescent="0.25">
      <c r="G267" s="118"/>
      <c r="I267" s="122"/>
      <c r="N267" s="142"/>
      <c r="O267" s="132"/>
      <c r="Q267" s="119"/>
    </row>
    <row r="268" spans="7:17" x14ac:dyDescent="0.25">
      <c r="G268" s="118"/>
      <c r="I268" s="122"/>
      <c r="N268" s="142"/>
      <c r="O268" s="132"/>
      <c r="Q268" s="119"/>
    </row>
    <row r="269" spans="7:17" x14ac:dyDescent="0.25">
      <c r="G269" s="118"/>
      <c r="I269" s="122"/>
      <c r="N269" s="142"/>
      <c r="O269" s="132"/>
      <c r="Q269" s="119"/>
    </row>
    <row r="270" spans="7:17" x14ac:dyDescent="0.25">
      <c r="G270" s="118"/>
      <c r="I270" s="122"/>
      <c r="N270" s="142"/>
      <c r="O270" s="132"/>
      <c r="Q270" s="119"/>
    </row>
    <row r="271" spans="7:17" x14ac:dyDescent="0.25">
      <c r="G271" s="118"/>
      <c r="I271" s="122"/>
      <c r="N271" s="142"/>
      <c r="O271" s="132"/>
      <c r="Q271" s="119"/>
    </row>
    <row r="272" spans="7:17" x14ac:dyDescent="0.25">
      <c r="G272" s="118"/>
      <c r="I272" s="122"/>
      <c r="N272" s="142"/>
      <c r="O272" s="132"/>
      <c r="Q272" s="119"/>
    </row>
    <row r="273" spans="7:17" x14ac:dyDescent="0.25">
      <c r="G273" s="118"/>
      <c r="I273" s="122"/>
      <c r="N273" s="142"/>
      <c r="O273" s="132"/>
      <c r="Q273" s="119"/>
    </row>
    <row r="274" spans="7:17" x14ac:dyDescent="0.25">
      <c r="G274" s="118"/>
      <c r="I274" s="122"/>
      <c r="N274" s="142"/>
      <c r="O274" s="132"/>
      <c r="Q274" s="119"/>
    </row>
    <row r="275" spans="7:17" x14ac:dyDescent="0.25">
      <c r="G275" s="118"/>
      <c r="I275" s="122"/>
      <c r="N275" s="142"/>
      <c r="O275" s="132"/>
      <c r="Q275" s="119"/>
    </row>
    <row r="276" spans="7:17" x14ac:dyDescent="0.25">
      <c r="G276" s="118"/>
      <c r="I276" s="122"/>
      <c r="N276" s="142"/>
      <c r="O276" s="132"/>
      <c r="Q276" s="119"/>
    </row>
    <row r="277" spans="7:17" x14ac:dyDescent="0.25">
      <c r="G277" s="118"/>
      <c r="I277" s="122"/>
      <c r="N277" s="142"/>
      <c r="O277" s="132"/>
      <c r="Q277" s="119"/>
    </row>
    <row r="278" spans="7:17" x14ac:dyDescent="0.25">
      <c r="G278" s="118"/>
      <c r="I278" s="122"/>
      <c r="N278" s="142"/>
      <c r="O278" s="132"/>
      <c r="Q278" s="119"/>
    </row>
    <row r="279" spans="7:17" x14ac:dyDescent="0.25">
      <c r="G279" s="118"/>
      <c r="I279" s="122"/>
      <c r="N279" s="142"/>
      <c r="O279" s="132"/>
      <c r="Q279" s="119"/>
    </row>
    <row r="280" spans="7:17" x14ac:dyDescent="0.25">
      <c r="G280" s="118"/>
      <c r="I280" s="122"/>
      <c r="N280" s="142"/>
      <c r="O280" s="132"/>
      <c r="Q280" s="119"/>
    </row>
    <row r="281" spans="7:17" x14ac:dyDescent="0.25">
      <c r="G281" s="118"/>
      <c r="I281" s="122"/>
      <c r="N281" s="142"/>
      <c r="O281" s="132"/>
      <c r="Q281" s="119"/>
    </row>
    <row r="282" spans="7:17" x14ac:dyDescent="0.25">
      <c r="G282" s="118"/>
      <c r="I282" s="122"/>
      <c r="N282" s="142"/>
      <c r="O282" s="132"/>
      <c r="Q282" s="119"/>
    </row>
    <row r="283" spans="7:17" x14ac:dyDescent="0.25">
      <c r="G283" s="118"/>
      <c r="I283" s="122"/>
      <c r="N283" s="142"/>
      <c r="O283" s="132"/>
      <c r="Q283" s="119"/>
    </row>
    <row r="284" spans="7:17" x14ac:dyDescent="0.25">
      <c r="G284" s="118"/>
      <c r="I284" s="122"/>
      <c r="N284" s="142"/>
      <c r="O284" s="132"/>
      <c r="Q284" s="119"/>
    </row>
    <row r="285" spans="7:17" x14ac:dyDescent="0.25">
      <c r="G285" s="118"/>
      <c r="I285" s="122"/>
      <c r="N285" s="142"/>
      <c r="O285" s="132"/>
      <c r="Q285" s="119"/>
    </row>
    <row r="286" spans="7:17" x14ac:dyDescent="0.25">
      <c r="G286" s="118"/>
      <c r="I286" s="122"/>
      <c r="N286" s="142"/>
      <c r="O286" s="132"/>
      <c r="Q286" s="119"/>
    </row>
    <row r="287" spans="7:17" x14ac:dyDescent="0.25">
      <c r="G287" s="118"/>
      <c r="I287" s="122"/>
      <c r="N287" s="142"/>
      <c r="O287" s="132"/>
      <c r="Q287" s="119"/>
    </row>
    <row r="288" spans="7:17" x14ac:dyDescent="0.25">
      <c r="G288" s="118"/>
      <c r="I288" s="122"/>
      <c r="N288" s="142"/>
      <c r="O288" s="132"/>
      <c r="Q288" s="119"/>
    </row>
    <row r="289" spans="7:17" x14ac:dyDescent="0.25">
      <c r="G289" s="118"/>
      <c r="I289" s="122"/>
      <c r="N289" s="142"/>
      <c r="O289" s="132"/>
      <c r="Q289" s="119"/>
    </row>
    <row r="290" spans="7:17" x14ac:dyDescent="0.25">
      <c r="G290" s="118"/>
      <c r="I290" s="122"/>
      <c r="N290" s="142"/>
      <c r="O290" s="132"/>
      <c r="Q290" s="119"/>
    </row>
    <row r="291" spans="7:17" x14ac:dyDescent="0.25">
      <c r="G291" s="118"/>
      <c r="I291" s="122"/>
      <c r="N291" s="142"/>
      <c r="O291" s="132"/>
      <c r="Q291" s="119"/>
    </row>
    <row r="292" spans="7:17" x14ac:dyDescent="0.25">
      <c r="G292" s="118"/>
      <c r="I292" s="122"/>
      <c r="N292" s="142"/>
      <c r="O292" s="132"/>
      <c r="Q292" s="119"/>
    </row>
    <row r="293" spans="7:17" x14ac:dyDescent="0.25">
      <c r="G293" s="118"/>
      <c r="I293" s="122"/>
      <c r="N293" s="142"/>
      <c r="O293" s="132"/>
      <c r="Q293" s="119"/>
    </row>
    <row r="294" spans="7:17" x14ac:dyDescent="0.25">
      <c r="G294" s="118"/>
      <c r="I294" s="122"/>
      <c r="N294" s="142"/>
      <c r="O294" s="132"/>
      <c r="Q294" s="119"/>
    </row>
    <row r="295" spans="7:17" x14ac:dyDescent="0.25">
      <c r="G295" s="118"/>
      <c r="I295" s="122"/>
      <c r="N295" s="142"/>
      <c r="O295" s="132"/>
      <c r="Q295" s="119"/>
    </row>
    <row r="296" spans="7:17" x14ac:dyDescent="0.25">
      <c r="G296" s="118"/>
      <c r="I296" s="122"/>
      <c r="N296" s="142"/>
      <c r="O296" s="132"/>
      <c r="Q296" s="119"/>
    </row>
    <row r="297" spans="7:17" x14ac:dyDescent="0.25">
      <c r="G297" s="118"/>
      <c r="I297" s="122"/>
      <c r="N297" s="142"/>
      <c r="O297" s="132"/>
      <c r="Q297" s="119"/>
    </row>
    <row r="298" spans="7:17" x14ac:dyDescent="0.25">
      <c r="G298" s="118"/>
      <c r="I298" s="122"/>
      <c r="N298" s="142"/>
      <c r="O298" s="132"/>
      <c r="Q298" s="119"/>
    </row>
    <row r="299" spans="7:17" x14ac:dyDescent="0.25">
      <c r="G299" s="118"/>
      <c r="I299" s="122"/>
      <c r="N299" s="142"/>
      <c r="O299" s="132"/>
      <c r="Q299" s="119"/>
    </row>
    <row r="300" spans="7:17" x14ac:dyDescent="0.25">
      <c r="G300" s="118"/>
      <c r="I300" s="122"/>
      <c r="N300" s="142"/>
      <c r="O300" s="132"/>
      <c r="Q300" s="119"/>
    </row>
    <row r="301" spans="7:17" x14ac:dyDescent="0.25">
      <c r="G301" s="118"/>
      <c r="I301" s="122"/>
      <c r="N301" s="142"/>
      <c r="O301" s="132"/>
      <c r="Q301" s="119"/>
    </row>
    <row r="302" spans="7:17" x14ac:dyDescent="0.25">
      <c r="G302" s="118"/>
      <c r="I302" s="122"/>
      <c r="N302" s="142"/>
      <c r="O302" s="132"/>
      <c r="Q302" s="119"/>
    </row>
    <row r="303" spans="7:17" x14ac:dyDescent="0.25">
      <c r="G303" s="118"/>
      <c r="I303" s="122"/>
      <c r="N303" s="142"/>
      <c r="O303" s="132"/>
      <c r="Q303" s="119"/>
    </row>
    <row r="304" spans="7:17" x14ac:dyDescent="0.25">
      <c r="G304" s="118"/>
      <c r="I304" s="122"/>
      <c r="N304" s="142"/>
      <c r="O304" s="132"/>
      <c r="Q304" s="119"/>
    </row>
    <row r="305" spans="7:17" x14ac:dyDescent="0.25">
      <c r="G305" s="118"/>
      <c r="I305" s="122"/>
      <c r="N305" s="142"/>
      <c r="O305" s="132"/>
      <c r="Q305" s="119"/>
    </row>
    <row r="306" spans="7:17" x14ac:dyDescent="0.25">
      <c r="G306" s="118"/>
      <c r="I306" s="122"/>
      <c r="N306" s="142"/>
      <c r="O306" s="132"/>
      <c r="Q306" s="119"/>
    </row>
    <row r="307" spans="7:17" x14ac:dyDescent="0.25">
      <c r="G307" s="118"/>
      <c r="I307" s="122"/>
      <c r="N307" s="142"/>
      <c r="O307" s="132"/>
      <c r="Q307" s="119"/>
    </row>
    <row r="308" spans="7:17" x14ac:dyDescent="0.25">
      <c r="G308" s="118"/>
      <c r="I308" s="122"/>
      <c r="N308" s="142"/>
      <c r="O308" s="132"/>
      <c r="Q308" s="119"/>
    </row>
    <row r="309" spans="7:17" x14ac:dyDescent="0.25">
      <c r="G309" s="118"/>
      <c r="I309" s="122"/>
      <c r="N309" s="142"/>
      <c r="O309" s="132"/>
      <c r="Q309" s="119"/>
    </row>
    <row r="310" spans="7:17" x14ac:dyDescent="0.25">
      <c r="G310" s="118"/>
      <c r="I310" s="122"/>
      <c r="N310" s="142"/>
      <c r="O310" s="132"/>
      <c r="Q310" s="119"/>
    </row>
    <row r="311" spans="7:17" x14ac:dyDescent="0.25">
      <c r="G311" s="118"/>
      <c r="I311" s="122"/>
      <c r="N311" s="142"/>
      <c r="O311" s="132"/>
      <c r="Q311" s="119"/>
    </row>
    <row r="312" spans="7:17" x14ac:dyDescent="0.25">
      <c r="G312" s="118"/>
      <c r="I312" s="122"/>
      <c r="N312" s="142"/>
      <c r="O312" s="132"/>
      <c r="Q312" s="119"/>
    </row>
    <row r="313" spans="7:17" x14ac:dyDescent="0.25">
      <c r="G313" s="118"/>
      <c r="I313" s="122"/>
      <c r="N313" s="142"/>
      <c r="O313" s="132"/>
      <c r="Q313" s="119"/>
    </row>
    <row r="314" spans="7:17" x14ac:dyDescent="0.25">
      <c r="G314" s="118"/>
      <c r="I314" s="122"/>
      <c r="N314" s="142"/>
      <c r="O314" s="132"/>
      <c r="Q314" s="119"/>
    </row>
    <row r="315" spans="7:17" x14ac:dyDescent="0.25">
      <c r="G315" s="118"/>
      <c r="I315" s="122"/>
      <c r="N315" s="142"/>
      <c r="O315" s="132"/>
      <c r="Q315" s="119"/>
    </row>
    <row r="316" spans="7:17" x14ac:dyDescent="0.25">
      <c r="G316" s="118"/>
      <c r="I316" s="122"/>
      <c r="N316" s="142"/>
      <c r="O316" s="132"/>
      <c r="Q316" s="119"/>
    </row>
    <row r="317" spans="7:17" x14ac:dyDescent="0.25">
      <c r="G317" s="118"/>
      <c r="I317" s="122"/>
      <c r="N317" s="142"/>
      <c r="O317" s="132"/>
      <c r="Q317" s="119"/>
    </row>
    <row r="318" spans="7:17" x14ac:dyDescent="0.25">
      <c r="G318" s="118"/>
      <c r="I318" s="122"/>
      <c r="N318" s="142"/>
      <c r="O318" s="132"/>
      <c r="Q318" s="119"/>
    </row>
    <row r="319" spans="7:17" x14ac:dyDescent="0.25">
      <c r="G319" s="118"/>
      <c r="I319" s="122"/>
      <c r="N319" s="142"/>
      <c r="O319" s="132"/>
      <c r="Q319" s="119"/>
    </row>
    <row r="320" spans="7:17" x14ac:dyDescent="0.25">
      <c r="G320" s="118"/>
      <c r="I320" s="122"/>
      <c r="N320" s="142"/>
      <c r="O320" s="132"/>
      <c r="Q320" s="119"/>
    </row>
    <row r="321" spans="7:17" x14ac:dyDescent="0.25">
      <c r="G321" s="118"/>
      <c r="I321" s="122"/>
      <c r="N321" s="142"/>
      <c r="O321" s="132"/>
      <c r="Q321" s="119"/>
    </row>
    <row r="322" spans="7:17" x14ac:dyDescent="0.25">
      <c r="G322" s="118"/>
      <c r="I322" s="122"/>
      <c r="N322" s="142"/>
      <c r="O322" s="132"/>
      <c r="Q322" s="119"/>
    </row>
    <row r="323" spans="7:17" x14ac:dyDescent="0.25">
      <c r="G323" s="118"/>
      <c r="I323" s="122"/>
      <c r="N323" s="142"/>
      <c r="O323" s="132"/>
      <c r="Q323" s="119"/>
    </row>
    <row r="324" spans="7:17" x14ac:dyDescent="0.25">
      <c r="G324" s="118"/>
      <c r="I324" s="122"/>
      <c r="N324" s="142"/>
      <c r="O324" s="132"/>
      <c r="Q324" s="119"/>
    </row>
    <row r="325" spans="7:17" x14ac:dyDescent="0.25">
      <c r="G325" s="118"/>
      <c r="I325" s="122"/>
      <c r="N325" s="142"/>
      <c r="O325" s="132"/>
      <c r="Q325" s="119"/>
    </row>
    <row r="326" spans="7:17" x14ac:dyDescent="0.25">
      <c r="G326" s="118"/>
      <c r="I326" s="122"/>
      <c r="N326" s="142"/>
      <c r="O326" s="132"/>
      <c r="Q326" s="119"/>
    </row>
    <row r="327" spans="7:17" x14ac:dyDescent="0.25">
      <c r="G327" s="118"/>
      <c r="I327" s="122"/>
      <c r="N327" s="142"/>
      <c r="O327" s="132"/>
      <c r="Q327" s="119"/>
    </row>
    <row r="328" spans="7:17" x14ac:dyDescent="0.25">
      <c r="G328" s="118"/>
      <c r="I328" s="122"/>
      <c r="N328" s="142"/>
      <c r="O328" s="132"/>
      <c r="Q328" s="119"/>
    </row>
    <row r="329" spans="7:17" x14ac:dyDescent="0.25">
      <c r="G329" s="118"/>
      <c r="I329" s="122"/>
      <c r="N329" s="142"/>
      <c r="O329" s="132"/>
      <c r="Q329" s="119"/>
    </row>
    <row r="330" spans="7:17" x14ac:dyDescent="0.25">
      <c r="G330" s="118"/>
      <c r="I330" s="122"/>
      <c r="N330" s="142"/>
      <c r="O330" s="132"/>
      <c r="Q330" s="119"/>
    </row>
    <row r="331" spans="7:17" x14ac:dyDescent="0.25">
      <c r="G331" s="118"/>
      <c r="I331" s="122"/>
      <c r="N331" s="142"/>
      <c r="O331" s="132"/>
      <c r="Q331" s="119"/>
    </row>
    <row r="332" spans="7:17" x14ac:dyDescent="0.25">
      <c r="G332" s="118"/>
      <c r="I332" s="122"/>
      <c r="N332" s="142"/>
      <c r="O332" s="132"/>
      <c r="Q332" s="119"/>
    </row>
    <row r="333" spans="7:17" x14ac:dyDescent="0.25">
      <c r="G333" s="118"/>
      <c r="I333" s="122"/>
      <c r="N333" s="142"/>
      <c r="O333" s="132"/>
      <c r="Q333" s="119"/>
    </row>
    <row r="334" spans="7:17" x14ac:dyDescent="0.25">
      <c r="G334" s="118"/>
      <c r="I334" s="122"/>
      <c r="N334" s="142"/>
      <c r="O334" s="132"/>
      <c r="Q334" s="119"/>
    </row>
    <row r="335" spans="7:17" x14ac:dyDescent="0.25">
      <c r="G335" s="118"/>
      <c r="I335" s="122"/>
      <c r="N335" s="142"/>
      <c r="O335" s="132"/>
      <c r="Q335" s="119"/>
    </row>
    <row r="336" spans="7:17" x14ac:dyDescent="0.25">
      <c r="G336" s="118"/>
      <c r="I336" s="122"/>
      <c r="N336" s="142"/>
      <c r="O336" s="132"/>
      <c r="Q336" s="119"/>
    </row>
    <row r="337" spans="7:17" x14ac:dyDescent="0.25">
      <c r="G337" s="118"/>
      <c r="I337" s="122"/>
      <c r="N337" s="142"/>
      <c r="O337" s="132"/>
      <c r="Q337" s="119"/>
    </row>
    <row r="338" spans="7:17" x14ac:dyDescent="0.25">
      <c r="G338" s="118"/>
      <c r="I338" s="122"/>
      <c r="N338" s="142"/>
      <c r="O338" s="132"/>
      <c r="Q338" s="119"/>
    </row>
    <row r="339" spans="7:17" x14ac:dyDescent="0.25">
      <c r="G339" s="118"/>
      <c r="I339" s="122"/>
      <c r="N339" s="142"/>
      <c r="O339" s="132"/>
      <c r="Q339" s="119"/>
    </row>
    <row r="340" spans="7:17" x14ac:dyDescent="0.25">
      <c r="G340" s="118"/>
      <c r="I340" s="122"/>
      <c r="N340" s="142"/>
      <c r="O340" s="132"/>
      <c r="Q340" s="119"/>
    </row>
    <row r="341" spans="7:17" x14ac:dyDescent="0.25">
      <c r="G341" s="118"/>
      <c r="I341" s="122"/>
      <c r="N341" s="142"/>
      <c r="O341" s="132"/>
      <c r="Q341" s="119"/>
    </row>
    <row r="342" spans="7:17" x14ac:dyDescent="0.25">
      <c r="G342" s="118"/>
      <c r="I342" s="122"/>
      <c r="N342" s="142"/>
      <c r="O342" s="132"/>
      <c r="Q342" s="119"/>
    </row>
    <row r="343" spans="7:17" x14ac:dyDescent="0.25">
      <c r="G343" s="118"/>
      <c r="I343" s="122"/>
      <c r="N343" s="142"/>
      <c r="O343" s="132"/>
      <c r="Q343" s="119"/>
    </row>
    <row r="344" spans="7:17" x14ac:dyDescent="0.25">
      <c r="G344" s="118"/>
      <c r="I344" s="122"/>
      <c r="N344" s="142"/>
      <c r="O344" s="132"/>
      <c r="Q344" s="119"/>
    </row>
    <row r="345" spans="7:17" x14ac:dyDescent="0.25">
      <c r="G345" s="118"/>
      <c r="N345" s="142"/>
      <c r="O345" s="132"/>
      <c r="Q345" s="119"/>
    </row>
    <row r="346" spans="7:17" x14ac:dyDescent="0.25">
      <c r="G346" s="118"/>
      <c r="N346" s="142"/>
      <c r="O346" s="132"/>
      <c r="Q346" s="119"/>
    </row>
    <row r="347" spans="7:17" x14ac:dyDescent="0.25">
      <c r="G347" s="118"/>
      <c r="N347" s="142"/>
      <c r="O347" s="132"/>
      <c r="Q347" s="119"/>
    </row>
    <row r="348" spans="7:17" x14ac:dyDescent="0.25">
      <c r="G348" s="118"/>
      <c r="N348" s="142"/>
      <c r="O348" s="132"/>
      <c r="Q348" s="119"/>
    </row>
    <row r="349" spans="7:17" x14ac:dyDescent="0.25">
      <c r="G349" s="118"/>
      <c r="N349" s="142"/>
      <c r="O349" s="132"/>
      <c r="Q349" s="119"/>
    </row>
    <row r="350" spans="7:17" x14ac:dyDescent="0.25">
      <c r="G350" s="118"/>
      <c r="N350" s="142"/>
      <c r="O350" s="132"/>
      <c r="Q350" s="119"/>
    </row>
    <row r="351" spans="7:17" x14ac:dyDescent="0.25">
      <c r="G351" s="118"/>
      <c r="N351" s="142"/>
      <c r="O351" s="132"/>
      <c r="Q351" s="119"/>
    </row>
    <row r="352" spans="7:17" x14ac:dyDescent="0.25">
      <c r="G352" s="118"/>
      <c r="N352" s="142"/>
      <c r="O352" s="132"/>
      <c r="Q352" s="119"/>
    </row>
    <row r="353" spans="1:19" x14ac:dyDescent="0.25">
      <c r="G353" s="118"/>
      <c r="N353" s="142"/>
      <c r="O353" s="132"/>
      <c r="Q353" s="119"/>
    </row>
    <row r="354" spans="1:19" s="118" customFormat="1" x14ac:dyDescent="0.25">
      <c r="A354"/>
      <c r="B354"/>
      <c r="C354"/>
      <c r="D354"/>
      <c r="E354"/>
      <c r="F354"/>
      <c r="J354"/>
      <c r="K354"/>
      <c r="L354"/>
      <c r="M354"/>
      <c r="N354" s="142"/>
      <c r="O354" s="132"/>
      <c r="P354"/>
      <c r="Q354" s="119"/>
      <c r="R354"/>
      <c r="S354"/>
    </row>
    <row r="355" spans="1:19" s="118" customFormat="1" x14ac:dyDescent="0.25">
      <c r="A355"/>
      <c r="B355"/>
      <c r="C355"/>
      <c r="D355"/>
      <c r="E355"/>
      <c r="F355"/>
      <c r="J355"/>
      <c r="K355"/>
      <c r="L355"/>
      <c r="M355"/>
      <c r="N355" s="142"/>
      <c r="O355" s="132"/>
      <c r="P355"/>
      <c r="Q355" s="119"/>
      <c r="R355"/>
      <c r="S355"/>
    </row>
    <row r="356" spans="1:19" s="118" customFormat="1" x14ac:dyDescent="0.25">
      <c r="A356"/>
      <c r="B356"/>
      <c r="C356"/>
      <c r="D356"/>
      <c r="E356"/>
      <c r="F356"/>
      <c r="J356"/>
      <c r="K356"/>
      <c r="L356"/>
      <c r="M356"/>
      <c r="N356" s="142"/>
      <c r="O356" s="132"/>
      <c r="P356"/>
      <c r="Q356" s="119"/>
      <c r="R356"/>
      <c r="S356"/>
    </row>
    <row r="357" spans="1:19" s="118" customFormat="1" x14ac:dyDescent="0.25">
      <c r="A357"/>
      <c r="B357"/>
      <c r="C357"/>
      <c r="D357"/>
      <c r="E357"/>
      <c r="F357"/>
      <c r="J357"/>
      <c r="K357"/>
      <c r="L357"/>
      <c r="M357"/>
      <c r="N357" s="142"/>
      <c r="O357" s="132"/>
      <c r="P357"/>
      <c r="Q357" s="119"/>
      <c r="R357"/>
      <c r="S357"/>
    </row>
    <row r="358" spans="1:19" s="118" customFormat="1" x14ac:dyDescent="0.25">
      <c r="A358"/>
      <c r="B358"/>
      <c r="C358"/>
      <c r="D358"/>
      <c r="E358"/>
      <c r="F358"/>
      <c r="J358"/>
      <c r="K358"/>
      <c r="L358"/>
      <c r="M358"/>
      <c r="N358" s="142"/>
      <c r="O358" s="132"/>
      <c r="P358"/>
      <c r="Q358" s="119"/>
      <c r="R358"/>
      <c r="S358"/>
    </row>
    <row r="359" spans="1:19" s="118" customFormat="1" x14ac:dyDescent="0.25">
      <c r="A359"/>
      <c r="B359"/>
      <c r="C359"/>
      <c r="D359"/>
      <c r="E359"/>
      <c r="F359"/>
      <c r="J359"/>
      <c r="K359"/>
      <c r="L359"/>
      <c r="M359"/>
      <c r="N359" s="142"/>
      <c r="O359" s="132"/>
      <c r="P359"/>
      <c r="Q359" s="119"/>
      <c r="R359"/>
      <c r="S359"/>
    </row>
    <row r="360" spans="1:19" s="118" customFormat="1" x14ac:dyDescent="0.25">
      <c r="A360"/>
      <c r="B360"/>
      <c r="C360"/>
      <c r="D360"/>
      <c r="E360"/>
      <c r="F360"/>
      <c r="J360"/>
      <c r="K360"/>
      <c r="L360"/>
      <c r="M360"/>
      <c r="N360" s="142"/>
      <c r="O360" s="132"/>
      <c r="P360"/>
      <c r="Q360" s="119"/>
      <c r="R360"/>
      <c r="S360"/>
    </row>
    <row r="361" spans="1:19" s="118" customFormat="1" x14ac:dyDescent="0.25">
      <c r="A361"/>
      <c r="B361"/>
      <c r="C361"/>
      <c r="D361"/>
      <c r="E361"/>
      <c r="F361"/>
      <c r="J361"/>
      <c r="K361"/>
      <c r="L361"/>
      <c r="M361"/>
      <c r="N361" s="142"/>
      <c r="O361" s="132"/>
      <c r="P361"/>
      <c r="Q361" s="119"/>
      <c r="R361"/>
      <c r="S361"/>
    </row>
    <row r="362" spans="1:19" s="118" customFormat="1" x14ac:dyDescent="0.25">
      <c r="A362"/>
      <c r="B362"/>
      <c r="C362"/>
      <c r="D362"/>
      <c r="E362"/>
      <c r="F362"/>
      <c r="J362"/>
      <c r="K362"/>
      <c r="L362"/>
      <c r="M362"/>
      <c r="N362" s="142"/>
      <c r="O362" s="132"/>
      <c r="P362"/>
      <c r="Q362" s="119"/>
      <c r="R362"/>
      <c r="S362"/>
    </row>
    <row r="363" spans="1:19" s="118" customFormat="1" x14ac:dyDescent="0.25">
      <c r="A363"/>
      <c r="B363"/>
      <c r="C363"/>
      <c r="D363"/>
      <c r="E363"/>
      <c r="F363"/>
      <c r="J363"/>
      <c r="K363"/>
      <c r="L363"/>
      <c r="M363"/>
      <c r="N363" s="142"/>
      <c r="O363" s="132"/>
      <c r="P363"/>
      <c r="Q363" s="119"/>
      <c r="R363"/>
      <c r="S363"/>
    </row>
    <row r="364" spans="1:19" s="118" customFormat="1" x14ac:dyDescent="0.25">
      <c r="A364"/>
      <c r="B364"/>
      <c r="C364"/>
      <c r="D364"/>
      <c r="E364"/>
      <c r="F364"/>
      <c r="J364"/>
      <c r="K364"/>
      <c r="L364"/>
      <c r="M364"/>
      <c r="N364" s="142"/>
      <c r="O364" s="132"/>
      <c r="P364"/>
      <c r="Q364" s="119"/>
      <c r="R364"/>
      <c r="S364"/>
    </row>
    <row r="365" spans="1:19" s="118" customFormat="1" x14ac:dyDescent="0.25">
      <c r="A365"/>
      <c r="B365"/>
      <c r="C365"/>
      <c r="D365"/>
      <c r="E365"/>
      <c r="F365"/>
      <c r="J365"/>
      <c r="K365"/>
      <c r="L365"/>
      <c r="M365"/>
      <c r="N365" s="142"/>
      <c r="O365" s="132"/>
      <c r="P365"/>
      <c r="Q365" s="119"/>
      <c r="R365"/>
      <c r="S365"/>
    </row>
    <row r="366" spans="1:19" s="118" customFormat="1" x14ac:dyDescent="0.25">
      <c r="A366"/>
      <c r="B366"/>
      <c r="C366"/>
      <c r="D366"/>
      <c r="E366"/>
      <c r="F366"/>
      <c r="J366"/>
      <c r="K366"/>
      <c r="L366"/>
      <c r="M366"/>
      <c r="N366" s="142"/>
      <c r="O366" s="132"/>
      <c r="P366"/>
      <c r="Q366" s="119"/>
      <c r="R366"/>
      <c r="S366"/>
    </row>
    <row r="367" spans="1:19" x14ac:dyDescent="0.25">
      <c r="N367" s="142"/>
      <c r="O367" s="132"/>
      <c r="Q367" s="119"/>
    </row>
    <row r="368" spans="1:19" x14ac:dyDescent="0.25">
      <c r="N368" s="142"/>
      <c r="O368" s="132"/>
      <c r="Q368" s="119"/>
    </row>
    <row r="369" spans="14:17" x14ac:dyDescent="0.25">
      <c r="N369" s="142"/>
      <c r="O369" s="132"/>
      <c r="Q369" s="119"/>
    </row>
    <row r="370" spans="14:17" x14ac:dyDescent="0.25">
      <c r="N370" s="142"/>
      <c r="O370" s="132"/>
      <c r="Q370" s="119"/>
    </row>
    <row r="371" spans="14:17" x14ac:dyDescent="0.25">
      <c r="N371" s="142"/>
      <c r="O371" s="132"/>
      <c r="Q371" s="119"/>
    </row>
    <row r="372" spans="14:17" x14ac:dyDescent="0.25">
      <c r="N372" s="142"/>
      <c r="O372" s="132"/>
      <c r="Q372" s="119"/>
    </row>
    <row r="373" spans="14:17" x14ac:dyDescent="0.25">
      <c r="N373" s="142"/>
      <c r="O373" s="132"/>
      <c r="Q373" s="119"/>
    </row>
    <row r="374" spans="14:17" x14ac:dyDescent="0.25">
      <c r="N374" s="142"/>
      <c r="O374" s="132"/>
      <c r="Q374" s="119"/>
    </row>
    <row r="375" spans="14:17" x14ac:dyDescent="0.25">
      <c r="N375" s="142"/>
      <c r="O375" s="132"/>
      <c r="Q375" s="119"/>
    </row>
    <row r="376" spans="14:17" x14ac:dyDescent="0.25">
      <c r="N376" s="142"/>
      <c r="O376" s="132"/>
      <c r="Q376" s="119"/>
    </row>
    <row r="377" spans="14:17" x14ac:dyDescent="0.25">
      <c r="N377" s="142"/>
      <c r="O377" s="132"/>
      <c r="Q377" s="119"/>
    </row>
    <row r="378" spans="14:17" x14ac:dyDescent="0.25">
      <c r="N378" s="142"/>
      <c r="O378" s="132"/>
      <c r="Q378" s="119"/>
    </row>
    <row r="379" spans="14:17" x14ac:dyDescent="0.25">
      <c r="N379" s="142"/>
      <c r="O379" s="132"/>
      <c r="Q379" s="119"/>
    </row>
    <row r="380" spans="14:17" x14ac:dyDescent="0.25">
      <c r="N380" s="142"/>
      <c r="O380" s="132"/>
      <c r="Q380" s="119"/>
    </row>
    <row r="381" spans="14:17" x14ac:dyDescent="0.25">
      <c r="N381" s="142"/>
      <c r="O381" s="132"/>
      <c r="Q381" s="119"/>
    </row>
    <row r="382" spans="14:17" x14ac:dyDescent="0.25">
      <c r="N382" s="142"/>
      <c r="O382" s="132"/>
      <c r="Q382" s="119"/>
    </row>
    <row r="383" spans="14:17" x14ac:dyDescent="0.25">
      <c r="N383" s="142"/>
      <c r="O383" s="132"/>
      <c r="Q383" s="119"/>
    </row>
    <row r="384" spans="14:17" x14ac:dyDescent="0.25">
      <c r="N384" s="142"/>
      <c r="O384" s="132"/>
      <c r="Q384" s="119"/>
    </row>
    <row r="385" spans="14:17" x14ac:dyDescent="0.25">
      <c r="N385" s="142"/>
      <c r="O385" s="132"/>
      <c r="Q385" s="119"/>
    </row>
    <row r="386" spans="14:17" x14ac:dyDescent="0.25">
      <c r="N386" s="142"/>
      <c r="O386" s="132"/>
      <c r="Q386" s="119"/>
    </row>
    <row r="387" spans="14:17" x14ac:dyDescent="0.25">
      <c r="N387" s="142"/>
      <c r="O387" s="132"/>
      <c r="Q387" s="119"/>
    </row>
    <row r="388" spans="14:17" x14ac:dyDescent="0.25">
      <c r="N388" s="142"/>
      <c r="O388" s="132"/>
      <c r="Q388" s="119"/>
    </row>
    <row r="389" spans="14:17" x14ac:dyDescent="0.25">
      <c r="N389" s="142"/>
      <c r="O389" s="132"/>
      <c r="Q389" s="119"/>
    </row>
    <row r="390" spans="14:17" x14ac:dyDescent="0.25">
      <c r="N390" s="142"/>
      <c r="O390" s="132"/>
      <c r="Q390" s="119"/>
    </row>
    <row r="391" spans="14:17" x14ac:dyDescent="0.25">
      <c r="N391" s="142"/>
      <c r="O391" s="132"/>
      <c r="Q391" s="119"/>
    </row>
    <row r="392" spans="14:17" x14ac:dyDescent="0.25">
      <c r="N392" s="142"/>
      <c r="O392" s="132"/>
      <c r="Q392" s="119"/>
    </row>
    <row r="393" spans="14:17" x14ac:dyDescent="0.25">
      <c r="N393" s="142"/>
      <c r="O393" s="132"/>
      <c r="Q393" s="119"/>
    </row>
    <row r="394" spans="14:17" x14ac:dyDescent="0.25">
      <c r="N394" s="142"/>
      <c r="O394" s="132"/>
      <c r="Q394" s="119"/>
    </row>
    <row r="395" spans="14:17" x14ac:dyDescent="0.25">
      <c r="N395" s="142"/>
      <c r="O395" s="132"/>
      <c r="Q395" s="119"/>
    </row>
    <row r="396" spans="14:17" x14ac:dyDescent="0.25">
      <c r="N396" s="142"/>
      <c r="O396" s="132"/>
      <c r="Q396" s="119"/>
    </row>
    <row r="397" spans="14:17" x14ac:dyDescent="0.25">
      <c r="N397" s="142"/>
      <c r="O397" s="132"/>
      <c r="Q397" s="119"/>
    </row>
    <row r="398" spans="14:17" x14ac:dyDescent="0.25">
      <c r="N398" s="142"/>
      <c r="O398" s="132"/>
      <c r="Q398" s="119"/>
    </row>
    <row r="399" spans="14:17" x14ac:dyDescent="0.25">
      <c r="N399" s="142"/>
      <c r="O399" s="132"/>
      <c r="Q399" s="119"/>
    </row>
    <row r="400" spans="14:17" x14ac:dyDescent="0.25">
      <c r="N400" s="142"/>
      <c r="O400" s="132"/>
      <c r="Q400" s="119"/>
    </row>
    <row r="401" spans="14:17" x14ac:dyDescent="0.25">
      <c r="N401" s="142"/>
      <c r="O401" s="132"/>
      <c r="Q401" s="119"/>
    </row>
    <row r="402" spans="14:17" x14ac:dyDescent="0.25">
      <c r="N402" s="142"/>
      <c r="O402" s="132"/>
      <c r="Q402" s="119"/>
    </row>
    <row r="403" spans="14:17" x14ac:dyDescent="0.25">
      <c r="N403" s="142"/>
      <c r="O403" s="132"/>
      <c r="Q403" s="119"/>
    </row>
    <row r="404" spans="14:17" x14ac:dyDescent="0.25">
      <c r="N404" s="142"/>
      <c r="O404" s="132"/>
      <c r="Q404" s="119"/>
    </row>
    <row r="405" spans="14:17" x14ac:dyDescent="0.25">
      <c r="N405" s="142"/>
      <c r="O405" s="132"/>
      <c r="Q405" s="119"/>
    </row>
    <row r="406" spans="14:17" x14ac:dyDescent="0.25">
      <c r="N406" s="142"/>
      <c r="O406" s="132"/>
      <c r="Q406" s="119"/>
    </row>
    <row r="407" spans="14:17" x14ac:dyDescent="0.25">
      <c r="N407" s="142"/>
      <c r="O407" s="132"/>
      <c r="Q407" s="119"/>
    </row>
    <row r="408" spans="14:17" x14ac:dyDescent="0.25">
      <c r="N408" s="142"/>
      <c r="O408" s="132"/>
      <c r="Q408" s="119"/>
    </row>
    <row r="409" spans="14:17" x14ac:dyDescent="0.25">
      <c r="N409" s="142"/>
      <c r="O409" s="132"/>
      <c r="Q409" s="119"/>
    </row>
    <row r="410" spans="14:17" x14ac:dyDescent="0.25">
      <c r="N410" s="142"/>
      <c r="O410" s="132"/>
      <c r="Q410" s="119"/>
    </row>
    <row r="411" spans="14:17" x14ac:dyDescent="0.25">
      <c r="N411" s="142"/>
      <c r="O411" s="132"/>
      <c r="Q411" s="119"/>
    </row>
    <row r="412" spans="14:17" x14ac:dyDescent="0.25">
      <c r="N412" s="142"/>
      <c r="O412" s="132"/>
      <c r="Q412" s="119"/>
    </row>
    <row r="413" spans="14:17" x14ac:dyDescent="0.25">
      <c r="N413" s="142"/>
      <c r="O413" s="132"/>
      <c r="Q413" s="119"/>
    </row>
    <row r="414" spans="14:17" x14ac:dyDescent="0.25">
      <c r="N414" s="142"/>
      <c r="O414" s="132"/>
      <c r="Q414" s="119"/>
    </row>
    <row r="415" spans="14:17" x14ac:dyDescent="0.25">
      <c r="N415" s="142"/>
      <c r="O415" s="132"/>
      <c r="Q415" s="119"/>
    </row>
    <row r="416" spans="14:17" x14ac:dyDescent="0.25">
      <c r="N416" s="142"/>
      <c r="O416" s="132"/>
      <c r="Q416" s="119"/>
    </row>
    <row r="417" spans="14:17" x14ac:dyDescent="0.25">
      <c r="N417" s="142"/>
      <c r="O417" s="132"/>
      <c r="Q417" s="119"/>
    </row>
    <row r="418" spans="14:17" x14ac:dyDescent="0.25">
      <c r="N418" s="142"/>
      <c r="O418" s="132"/>
      <c r="Q418" s="119"/>
    </row>
    <row r="419" spans="14:17" x14ac:dyDescent="0.25">
      <c r="N419" s="142"/>
      <c r="O419" s="132"/>
      <c r="Q419" s="119"/>
    </row>
    <row r="420" spans="14:17" x14ac:dyDescent="0.25">
      <c r="N420" s="142"/>
      <c r="O420" s="132"/>
      <c r="Q420" s="119"/>
    </row>
    <row r="421" spans="14:17" x14ac:dyDescent="0.25">
      <c r="N421" s="142"/>
      <c r="O421" s="132"/>
      <c r="Q421" s="119"/>
    </row>
    <row r="422" spans="14:17" x14ac:dyDescent="0.25">
      <c r="N422" s="142"/>
      <c r="O422" s="132"/>
      <c r="Q422" s="119"/>
    </row>
    <row r="423" spans="14:17" x14ac:dyDescent="0.25">
      <c r="N423" s="142"/>
      <c r="O423" s="132"/>
      <c r="Q423" s="119"/>
    </row>
    <row r="424" spans="14:17" x14ac:dyDescent="0.25">
      <c r="N424" s="142"/>
      <c r="O424" s="132"/>
      <c r="Q424" s="119"/>
    </row>
    <row r="425" spans="14:17" x14ac:dyDescent="0.25">
      <c r="N425" s="142"/>
      <c r="O425" s="132"/>
      <c r="Q425" s="119"/>
    </row>
    <row r="426" spans="14:17" x14ac:dyDescent="0.25">
      <c r="N426" s="142"/>
      <c r="O426" s="132"/>
      <c r="Q426" s="119"/>
    </row>
    <row r="427" spans="14:17" x14ac:dyDescent="0.25">
      <c r="N427" s="142"/>
      <c r="O427" s="132"/>
      <c r="Q427" s="119"/>
    </row>
    <row r="428" spans="14:17" x14ac:dyDescent="0.25">
      <c r="N428" s="142"/>
      <c r="O428" s="132"/>
      <c r="Q428" s="119"/>
    </row>
    <row r="429" spans="14:17" x14ac:dyDescent="0.25">
      <c r="N429" s="142"/>
      <c r="O429" s="132"/>
      <c r="Q429" s="119"/>
    </row>
    <row r="430" spans="14:17" x14ac:dyDescent="0.25">
      <c r="N430" s="142"/>
      <c r="O430" s="132"/>
      <c r="Q430" s="119"/>
    </row>
    <row r="431" spans="14:17" x14ac:dyDescent="0.25">
      <c r="N431" s="142"/>
      <c r="O431" s="132"/>
      <c r="Q431" s="119"/>
    </row>
    <row r="432" spans="14:17" x14ac:dyDescent="0.25">
      <c r="N432" s="142"/>
      <c r="O432" s="132"/>
      <c r="Q432" s="119"/>
    </row>
    <row r="433" spans="14:17" x14ac:dyDescent="0.25">
      <c r="N433" s="142"/>
      <c r="O433" s="132"/>
      <c r="Q433" s="119"/>
    </row>
    <row r="434" spans="14:17" x14ac:dyDescent="0.25">
      <c r="N434" s="142"/>
      <c r="O434" s="132"/>
      <c r="Q434" s="119"/>
    </row>
    <row r="435" spans="14:17" x14ac:dyDescent="0.25">
      <c r="N435" s="142"/>
      <c r="O435" s="132"/>
      <c r="Q435" s="119"/>
    </row>
    <row r="436" spans="14:17" x14ac:dyDescent="0.25">
      <c r="N436" s="142"/>
      <c r="O436" s="132"/>
      <c r="Q436" s="119"/>
    </row>
    <row r="437" spans="14:17" x14ac:dyDescent="0.25">
      <c r="N437" s="142"/>
      <c r="O437" s="132"/>
      <c r="Q437" s="119"/>
    </row>
    <row r="438" spans="14:17" x14ac:dyDescent="0.25">
      <c r="N438" s="142"/>
      <c r="O438" s="132"/>
      <c r="Q438" s="119"/>
    </row>
    <row r="439" spans="14:17" x14ac:dyDescent="0.25">
      <c r="N439" s="142"/>
      <c r="O439" s="132"/>
      <c r="Q439" s="119"/>
    </row>
    <row r="440" spans="14:17" x14ac:dyDescent="0.25">
      <c r="N440" s="142"/>
      <c r="O440" s="132"/>
      <c r="Q440" s="119"/>
    </row>
    <row r="441" spans="14:17" x14ac:dyDescent="0.25">
      <c r="N441" s="142"/>
      <c r="O441" s="132"/>
      <c r="Q441" s="119"/>
    </row>
    <row r="442" spans="14:17" x14ac:dyDescent="0.25">
      <c r="N442" s="142"/>
      <c r="O442" s="132"/>
      <c r="Q442" s="119"/>
    </row>
    <row r="443" spans="14:17" x14ac:dyDescent="0.25">
      <c r="N443" s="142"/>
      <c r="O443" s="132"/>
      <c r="Q443" s="119"/>
    </row>
    <row r="444" spans="14:17" x14ac:dyDescent="0.25">
      <c r="N444" s="142"/>
      <c r="O444" s="132"/>
      <c r="Q444" s="119"/>
    </row>
    <row r="445" spans="14:17" x14ac:dyDescent="0.25">
      <c r="N445" s="142"/>
      <c r="O445" s="132"/>
      <c r="Q445" s="119"/>
    </row>
    <row r="446" spans="14:17" x14ac:dyDescent="0.25">
      <c r="N446" s="142"/>
      <c r="O446" s="132"/>
      <c r="Q446" s="119"/>
    </row>
    <row r="447" spans="14:17" x14ac:dyDescent="0.25">
      <c r="N447" s="142"/>
      <c r="O447" s="132"/>
      <c r="Q447" s="119"/>
    </row>
    <row r="448" spans="14:17" x14ac:dyDescent="0.25">
      <c r="N448" s="142"/>
      <c r="O448" s="132"/>
      <c r="Q448" s="119"/>
    </row>
    <row r="449" spans="14:17" x14ac:dyDescent="0.25">
      <c r="N449" s="142"/>
      <c r="O449" s="132"/>
      <c r="Q449" s="119"/>
    </row>
    <row r="450" spans="14:17" x14ac:dyDescent="0.25">
      <c r="N450" s="142"/>
      <c r="O450" s="132"/>
      <c r="Q450" s="119"/>
    </row>
    <row r="451" spans="14:17" x14ac:dyDescent="0.25">
      <c r="N451" s="142"/>
      <c r="O451" s="132"/>
      <c r="Q451" s="119"/>
    </row>
    <row r="452" spans="14:17" x14ac:dyDescent="0.25">
      <c r="N452" s="142"/>
      <c r="O452" s="132"/>
      <c r="Q452" s="119"/>
    </row>
    <row r="453" spans="14:17" x14ac:dyDescent="0.25">
      <c r="N453" s="142"/>
      <c r="O453" s="132"/>
      <c r="Q453" s="119"/>
    </row>
    <row r="454" spans="14:17" x14ac:dyDescent="0.25">
      <c r="N454" s="142"/>
      <c r="O454" s="132"/>
      <c r="Q454" s="119"/>
    </row>
    <row r="455" spans="14:17" x14ac:dyDescent="0.25">
      <c r="N455" s="142"/>
      <c r="O455" s="132"/>
      <c r="Q455" s="119"/>
    </row>
    <row r="456" spans="14:17" x14ac:dyDescent="0.25">
      <c r="N456" s="142"/>
      <c r="O456" s="132"/>
      <c r="Q456" s="119"/>
    </row>
    <row r="457" spans="14:17" x14ac:dyDescent="0.25">
      <c r="N457" s="142"/>
      <c r="O457" s="132"/>
      <c r="Q457" s="119"/>
    </row>
    <row r="458" spans="14:17" x14ac:dyDescent="0.25">
      <c r="N458" s="142"/>
      <c r="O458" s="132"/>
      <c r="Q458" s="119"/>
    </row>
    <row r="459" spans="14:17" x14ac:dyDescent="0.25">
      <c r="N459" s="142"/>
      <c r="O459" s="132"/>
      <c r="Q459" s="119"/>
    </row>
    <row r="460" spans="14:17" x14ac:dyDescent="0.25">
      <c r="N460" s="142"/>
      <c r="O460" s="132"/>
      <c r="Q460" s="119"/>
    </row>
    <row r="461" spans="14:17" x14ac:dyDescent="0.25">
      <c r="N461" s="142"/>
      <c r="O461" s="132"/>
      <c r="Q461" s="119"/>
    </row>
    <row r="462" spans="14:17" x14ac:dyDescent="0.25">
      <c r="N462" s="142"/>
      <c r="O462" s="132"/>
      <c r="Q462" s="119"/>
    </row>
    <row r="463" spans="14:17" x14ac:dyDescent="0.25">
      <c r="N463" s="142"/>
      <c r="O463" s="132"/>
      <c r="Q463" s="119"/>
    </row>
    <row r="464" spans="14:17" x14ac:dyDescent="0.25">
      <c r="N464" s="142"/>
      <c r="O464" s="132"/>
      <c r="Q464" s="119"/>
    </row>
    <row r="465" spans="14:17" x14ac:dyDescent="0.25">
      <c r="N465" s="142"/>
      <c r="O465" s="132"/>
      <c r="Q465" s="119"/>
    </row>
    <row r="466" spans="14:17" x14ac:dyDescent="0.25">
      <c r="N466" s="142"/>
      <c r="O466" s="132"/>
      <c r="Q466" s="119"/>
    </row>
    <row r="467" spans="14:17" x14ac:dyDescent="0.25">
      <c r="N467" s="142"/>
      <c r="O467" s="132"/>
      <c r="Q467" s="119"/>
    </row>
    <row r="468" spans="14:17" x14ac:dyDescent="0.25">
      <c r="N468" s="142"/>
      <c r="O468" s="132"/>
      <c r="Q468" s="119"/>
    </row>
    <row r="469" spans="14:17" x14ac:dyDescent="0.25">
      <c r="N469" s="142"/>
      <c r="O469" s="132"/>
      <c r="Q469" s="119"/>
    </row>
    <row r="470" spans="14:17" x14ac:dyDescent="0.25">
      <c r="N470" s="142"/>
      <c r="O470" s="132"/>
      <c r="Q470" s="119"/>
    </row>
    <row r="471" spans="14:17" x14ac:dyDescent="0.25">
      <c r="N471" s="142"/>
      <c r="O471" s="132"/>
      <c r="Q471" s="119"/>
    </row>
    <row r="472" spans="14:17" x14ac:dyDescent="0.25">
      <c r="N472" s="142"/>
      <c r="O472" s="132"/>
      <c r="Q472" s="119"/>
    </row>
    <row r="473" spans="14:17" x14ac:dyDescent="0.25">
      <c r="N473" s="142"/>
      <c r="O473" s="132"/>
      <c r="Q473" s="119"/>
    </row>
    <row r="474" spans="14:17" x14ac:dyDescent="0.25">
      <c r="N474" s="142"/>
      <c r="O474" s="132"/>
      <c r="Q474" s="119"/>
    </row>
    <row r="475" spans="14:17" x14ac:dyDescent="0.25">
      <c r="N475" s="142"/>
      <c r="O475" s="132"/>
      <c r="Q475" s="119"/>
    </row>
    <row r="476" spans="14:17" x14ac:dyDescent="0.25">
      <c r="N476" s="142"/>
      <c r="O476" s="132"/>
      <c r="Q476" s="119"/>
    </row>
    <row r="477" spans="14:17" x14ac:dyDescent="0.25">
      <c r="N477" s="142"/>
      <c r="O477" s="132"/>
      <c r="Q477" s="119"/>
    </row>
    <row r="478" spans="14:17" x14ac:dyDescent="0.25">
      <c r="N478" s="142"/>
      <c r="O478" s="132"/>
      <c r="Q478" s="119"/>
    </row>
    <row r="479" spans="14:17" x14ac:dyDescent="0.25">
      <c r="N479" s="142"/>
      <c r="O479" s="132"/>
      <c r="Q479" s="119"/>
    </row>
    <row r="480" spans="14:17" x14ac:dyDescent="0.25">
      <c r="N480" s="142"/>
      <c r="O480" s="132"/>
      <c r="Q480" s="119"/>
    </row>
    <row r="481" spans="14:17" x14ac:dyDescent="0.25">
      <c r="N481" s="142"/>
      <c r="O481" s="132"/>
      <c r="Q481" s="119"/>
    </row>
    <row r="482" spans="14:17" x14ac:dyDescent="0.25">
      <c r="N482" s="142"/>
      <c r="O482" s="132"/>
      <c r="Q482" s="119"/>
    </row>
    <row r="483" spans="14:17" x14ac:dyDescent="0.25">
      <c r="N483" s="142"/>
      <c r="O483" s="132"/>
      <c r="Q483" s="119"/>
    </row>
    <row r="484" spans="14:17" x14ac:dyDescent="0.25">
      <c r="N484" s="142"/>
      <c r="O484" s="132"/>
      <c r="Q484" s="119"/>
    </row>
    <row r="485" spans="14:17" x14ac:dyDescent="0.25">
      <c r="N485" s="142"/>
      <c r="O485" s="132"/>
      <c r="Q485" s="119"/>
    </row>
    <row r="486" spans="14:17" x14ac:dyDescent="0.25">
      <c r="N486" s="142"/>
      <c r="O486" s="132"/>
      <c r="Q486" s="119"/>
    </row>
    <row r="487" spans="14:17" x14ac:dyDescent="0.25">
      <c r="N487" s="142"/>
      <c r="O487" s="132"/>
      <c r="Q487" s="119"/>
    </row>
    <row r="488" spans="14:17" x14ac:dyDescent="0.25">
      <c r="N488" s="142"/>
      <c r="O488" s="132"/>
      <c r="Q488" s="119"/>
    </row>
    <row r="489" spans="14:17" x14ac:dyDescent="0.25">
      <c r="N489" s="142"/>
      <c r="O489" s="132"/>
      <c r="Q489" s="119"/>
    </row>
    <row r="490" spans="14:17" x14ac:dyDescent="0.25">
      <c r="N490" s="142"/>
      <c r="O490" s="132"/>
      <c r="Q490" s="119"/>
    </row>
    <row r="491" spans="14:17" x14ac:dyDescent="0.25">
      <c r="N491" s="142"/>
      <c r="O491" s="132"/>
      <c r="Q491" s="119"/>
    </row>
    <row r="492" spans="14:17" x14ac:dyDescent="0.25">
      <c r="N492" s="142"/>
      <c r="O492" s="132"/>
      <c r="Q492" s="119"/>
    </row>
    <row r="493" spans="14:17" x14ac:dyDescent="0.25">
      <c r="N493" s="142"/>
      <c r="O493" s="132"/>
      <c r="Q493" s="119"/>
    </row>
    <row r="494" spans="14:17" x14ac:dyDescent="0.25">
      <c r="N494" s="142"/>
      <c r="O494" s="132"/>
      <c r="Q494" s="119"/>
    </row>
    <row r="495" spans="14:17" x14ac:dyDescent="0.25">
      <c r="N495" s="142"/>
      <c r="O495" s="132"/>
      <c r="Q495" s="119"/>
    </row>
    <row r="496" spans="14:17" x14ac:dyDescent="0.25">
      <c r="N496" s="142"/>
      <c r="O496" s="132"/>
      <c r="Q496" s="119"/>
    </row>
    <row r="497" spans="14:17" x14ac:dyDescent="0.25">
      <c r="N497" s="142"/>
      <c r="O497" s="132"/>
      <c r="Q497" s="119"/>
    </row>
    <row r="498" spans="14:17" x14ac:dyDescent="0.25">
      <c r="N498" s="142"/>
      <c r="O498" s="132"/>
      <c r="Q498" s="119"/>
    </row>
    <row r="499" spans="14:17" x14ac:dyDescent="0.25">
      <c r="N499" s="142"/>
      <c r="O499" s="132"/>
      <c r="Q499" s="119"/>
    </row>
    <row r="500" spans="14:17" x14ac:dyDescent="0.25">
      <c r="N500" s="142"/>
      <c r="O500" s="132"/>
      <c r="Q500" s="119"/>
    </row>
    <row r="501" spans="14:17" x14ac:dyDescent="0.25">
      <c r="N501" s="142"/>
      <c r="O501" s="132"/>
      <c r="Q501" s="119"/>
    </row>
    <row r="502" spans="14:17" x14ac:dyDescent="0.25">
      <c r="N502" s="142"/>
      <c r="O502" s="132"/>
      <c r="Q502" s="119"/>
    </row>
    <row r="503" spans="14:17" x14ac:dyDescent="0.25">
      <c r="N503" s="142"/>
      <c r="O503" s="132"/>
      <c r="Q503" s="119"/>
    </row>
    <row r="504" spans="14:17" x14ac:dyDescent="0.25">
      <c r="N504" s="142"/>
      <c r="O504" s="132"/>
      <c r="Q504" s="119"/>
    </row>
    <row r="505" spans="14:17" x14ac:dyDescent="0.25">
      <c r="N505" s="142"/>
      <c r="O505" s="132"/>
      <c r="Q505" s="119"/>
    </row>
    <row r="506" spans="14:17" x14ac:dyDescent="0.25">
      <c r="N506" s="142"/>
      <c r="O506" s="132"/>
      <c r="Q506" s="119"/>
    </row>
    <row r="507" spans="14:17" x14ac:dyDescent="0.25">
      <c r="N507" s="142"/>
      <c r="O507" s="132"/>
      <c r="Q507" s="119"/>
    </row>
    <row r="508" spans="14:17" x14ac:dyDescent="0.25">
      <c r="N508" s="142"/>
      <c r="O508" s="132"/>
      <c r="Q508" s="119"/>
    </row>
    <row r="509" spans="14:17" x14ac:dyDescent="0.25">
      <c r="N509" s="142"/>
      <c r="O509" s="132"/>
      <c r="Q509" s="119"/>
    </row>
    <row r="510" spans="14:17" x14ac:dyDescent="0.25">
      <c r="N510" s="142"/>
      <c r="O510" s="132"/>
      <c r="Q510" s="119"/>
    </row>
    <row r="511" spans="14:17" x14ac:dyDescent="0.25">
      <c r="N511" s="142"/>
      <c r="O511" s="132"/>
      <c r="Q511" s="119"/>
    </row>
    <row r="512" spans="14:17" x14ac:dyDescent="0.25">
      <c r="N512" s="142"/>
      <c r="O512" s="132"/>
      <c r="Q512" s="119"/>
    </row>
    <row r="513" spans="14:17" x14ac:dyDescent="0.25">
      <c r="N513" s="142"/>
      <c r="O513" s="132"/>
      <c r="Q513" s="119"/>
    </row>
    <row r="514" spans="14:17" x14ac:dyDescent="0.25">
      <c r="N514" s="142"/>
      <c r="O514" s="132"/>
      <c r="Q514" s="119"/>
    </row>
    <row r="515" spans="14:17" x14ac:dyDescent="0.25">
      <c r="N515" s="142"/>
      <c r="O515" s="132"/>
      <c r="Q515" s="119"/>
    </row>
    <row r="516" spans="14:17" x14ac:dyDescent="0.25">
      <c r="N516" s="142"/>
      <c r="O516" s="132"/>
      <c r="Q516" s="119"/>
    </row>
    <row r="517" spans="14:17" x14ac:dyDescent="0.25">
      <c r="N517" s="142"/>
      <c r="O517" s="132"/>
      <c r="Q517" s="119"/>
    </row>
    <row r="518" spans="14:17" x14ac:dyDescent="0.25">
      <c r="N518" s="142"/>
      <c r="O518" s="132"/>
      <c r="Q518" s="119"/>
    </row>
    <row r="519" spans="14:17" x14ac:dyDescent="0.25">
      <c r="N519" s="142"/>
      <c r="O519" s="132"/>
      <c r="Q519" s="119"/>
    </row>
    <row r="520" spans="14:17" x14ac:dyDescent="0.25">
      <c r="N520" s="142"/>
      <c r="O520" s="132"/>
      <c r="Q520" s="119"/>
    </row>
    <row r="521" spans="14:17" x14ac:dyDescent="0.25">
      <c r="N521" s="142"/>
      <c r="O521" s="132"/>
      <c r="Q521" s="119"/>
    </row>
    <row r="522" spans="14:17" x14ac:dyDescent="0.25">
      <c r="N522" s="142"/>
      <c r="O522" s="132"/>
      <c r="Q522" s="119"/>
    </row>
    <row r="523" spans="14:17" x14ac:dyDescent="0.25">
      <c r="N523" s="142"/>
      <c r="O523" s="132"/>
      <c r="Q523" s="119"/>
    </row>
    <row r="524" spans="14:17" x14ac:dyDescent="0.25">
      <c r="N524" s="142"/>
      <c r="O524" s="132"/>
      <c r="Q524" s="119"/>
    </row>
    <row r="525" spans="14:17" x14ac:dyDescent="0.25">
      <c r="N525" s="142"/>
      <c r="O525" s="132"/>
      <c r="Q525" s="119"/>
    </row>
    <row r="526" spans="14:17" x14ac:dyDescent="0.25">
      <c r="N526" s="142"/>
      <c r="O526" s="132"/>
      <c r="Q526" s="119"/>
    </row>
    <row r="527" spans="14:17" x14ac:dyDescent="0.25">
      <c r="N527" s="142"/>
      <c r="O527" s="132"/>
      <c r="Q527" s="119"/>
    </row>
    <row r="528" spans="14:17" x14ac:dyDescent="0.25">
      <c r="N528" s="142"/>
      <c r="O528" s="132"/>
      <c r="Q528" s="119"/>
    </row>
    <row r="529" spans="14:17" x14ac:dyDescent="0.25">
      <c r="N529" s="142"/>
      <c r="O529" s="132"/>
      <c r="Q529" s="119"/>
    </row>
    <row r="530" spans="14:17" x14ac:dyDescent="0.25">
      <c r="N530" s="142"/>
      <c r="O530" s="132"/>
      <c r="Q530" s="119"/>
    </row>
    <row r="531" spans="14:17" x14ac:dyDescent="0.25">
      <c r="N531" s="142"/>
      <c r="O531" s="132"/>
      <c r="Q531" s="119"/>
    </row>
    <row r="532" spans="14:17" x14ac:dyDescent="0.25">
      <c r="N532" s="142"/>
      <c r="O532" s="132"/>
      <c r="Q532" s="119"/>
    </row>
    <row r="533" spans="14:17" x14ac:dyDescent="0.25">
      <c r="N533" s="142"/>
      <c r="O533" s="132"/>
      <c r="Q533" s="119"/>
    </row>
    <row r="534" spans="14:17" x14ac:dyDescent="0.25">
      <c r="N534" s="142"/>
      <c r="O534" s="132"/>
      <c r="Q534" s="119"/>
    </row>
    <row r="535" spans="14:17" x14ac:dyDescent="0.25">
      <c r="N535" s="142"/>
      <c r="O535" s="132"/>
      <c r="Q535" s="119"/>
    </row>
    <row r="536" spans="14:17" x14ac:dyDescent="0.25">
      <c r="N536" s="142"/>
      <c r="O536" s="132"/>
      <c r="Q536" s="119"/>
    </row>
    <row r="537" spans="14:17" x14ac:dyDescent="0.25">
      <c r="N537" s="142"/>
      <c r="O537" s="132"/>
      <c r="Q537" s="119"/>
    </row>
    <row r="538" spans="14:17" x14ac:dyDescent="0.25">
      <c r="N538" s="142"/>
      <c r="O538" s="132"/>
      <c r="Q538" s="119"/>
    </row>
    <row r="539" spans="14:17" x14ac:dyDescent="0.25">
      <c r="N539" s="142"/>
      <c r="O539" s="132"/>
      <c r="Q539" s="119"/>
    </row>
    <row r="540" spans="14:17" x14ac:dyDescent="0.25">
      <c r="N540" s="142"/>
      <c r="O540" s="132"/>
      <c r="Q540" s="119"/>
    </row>
    <row r="541" spans="14:17" x14ac:dyDescent="0.25">
      <c r="N541" s="142"/>
      <c r="O541" s="132"/>
      <c r="Q541" s="119"/>
    </row>
    <row r="542" spans="14:17" x14ac:dyDescent="0.25">
      <c r="N542" s="142"/>
      <c r="O542" s="132"/>
      <c r="Q542" s="119"/>
    </row>
    <row r="543" spans="14:17" x14ac:dyDescent="0.25">
      <c r="N543" s="142"/>
      <c r="O543" s="132"/>
      <c r="Q543" s="119"/>
    </row>
    <row r="544" spans="14:17" x14ac:dyDescent="0.25">
      <c r="N544" s="142"/>
      <c r="O544" s="132"/>
      <c r="Q544" s="119"/>
    </row>
    <row r="545" spans="14:17" x14ac:dyDescent="0.25">
      <c r="N545" s="142"/>
      <c r="O545" s="132"/>
      <c r="Q545" s="119"/>
    </row>
    <row r="546" spans="14:17" x14ac:dyDescent="0.25">
      <c r="N546" s="142"/>
      <c r="O546" s="132"/>
      <c r="Q546" s="119"/>
    </row>
    <row r="547" spans="14:17" x14ac:dyDescent="0.25">
      <c r="N547" s="142"/>
      <c r="O547" s="132"/>
      <c r="Q547" s="119"/>
    </row>
    <row r="548" spans="14:17" x14ac:dyDescent="0.25">
      <c r="N548" s="142"/>
      <c r="O548" s="132"/>
      <c r="Q548" s="119"/>
    </row>
    <row r="549" spans="14:17" x14ac:dyDescent="0.25">
      <c r="N549" s="142"/>
      <c r="O549" s="132"/>
      <c r="Q549" s="119"/>
    </row>
    <row r="550" spans="14:17" x14ac:dyDescent="0.25">
      <c r="N550" s="142"/>
      <c r="O550" s="132"/>
      <c r="Q550" s="119"/>
    </row>
    <row r="551" spans="14:17" x14ac:dyDescent="0.25">
      <c r="N551" s="142"/>
      <c r="O551" s="132"/>
      <c r="Q551" s="119"/>
    </row>
    <row r="552" spans="14:17" x14ac:dyDescent="0.25">
      <c r="N552" s="142"/>
      <c r="O552" s="132"/>
      <c r="Q552" s="119"/>
    </row>
    <row r="553" spans="14:17" x14ac:dyDescent="0.25">
      <c r="N553" s="142"/>
      <c r="O553" s="132"/>
      <c r="Q553" s="119"/>
    </row>
    <row r="554" spans="14:17" x14ac:dyDescent="0.25">
      <c r="N554" s="142"/>
      <c r="O554" s="132"/>
      <c r="Q554" s="119"/>
    </row>
    <row r="555" spans="14:17" x14ac:dyDescent="0.25">
      <c r="N555" s="142"/>
      <c r="O555" s="132"/>
      <c r="Q555" s="119"/>
    </row>
    <row r="556" spans="14:17" x14ac:dyDescent="0.25">
      <c r="N556" s="142"/>
      <c r="O556" s="132"/>
      <c r="Q556" s="119"/>
    </row>
    <row r="557" spans="14:17" x14ac:dyDescent="0.25">
      <c r="N557" s="142"/>
      <c r="O557" s="132"/>
      <c r="Q557" s="119"/>
    </row>
    <row r="558" spans="14:17" x14ac:dyDescent="0.25">
      <c r="N558" s="142"/>
      <c r="O558" s="132"/>
      <c r="Q558" s="119"/>
    </row>
    <row r="559" spans="14:17" x14ac:dyDescent="0.25">
      <c r="N559" s="142"/>
      <c r="O559" s="132"/>
      <c r="Q559" s="119"/>
    </row>
    <row r="560" spans="14:17" x14ac:dyDescent="0.25">
      <c r="N560" s="142"/>
      <c r="O560" s="132"/>
      <c r="Q560" s="119"/>
    </row>
    <row r="561" spans="14:17" x14ac:dyDescent="0.25">
      <c r="N561" s="142"/>
      <c r="O561" s="132"/>
      <c r="Q561" s="119"/>
    </row>
    <row r="562" spans="14:17" x14ac:dyDescent="0.25">
      <c r="N562" s="142"/>
      <c r="O562" s="132"/>
      <c r="Q562" s="119"/>
    </row>
    <row r="563" spans="14:17" x14ac:dyDescent="0.25">
      <c r="N563" s="142"/>
      <c r="O563" s="132"/>
      <c r="Q563" s="119"/>
    </row>
    <row r="564" spans="14:17" x14ac:dyDescent="0.25">
      <c r="N564" s="142"/>
      <c r="O564" s="132"/>
      <c r="Q564" s="119"/>
    </row>
    <row r="565" spans="14:17" x14ac:dyDescent="0.25">
      <c r="N565" s="142"/>
      <c r="O565" s="132"/>
      <c r="Q565" s="119"/>
    </row>
    <row r="566" spans="14:17" x14ac:dyDescent="0.25">
      <c r="N566" s="142"/>
      <c r="O566" s="132"/>
      <c r="Q566" s="119"/>
    </row>
    <row r="567" spans="14:17" x14ac:dyDescent="0.25">
      <c r="N567" s="142"/>
      <c r="O567" s="132"/>
      <c r="Q567" s="119"/>
    </row>
    <row r="568" spans="14:17" x14ac:dyDescent="0.25">
      <c r="N568" s="142"/>
      <c r="O568" s="132"/>
      <c r="Q568" s="119"/>
    </row>
    <row r="569" spans="14:17" x14ac:dyDescent="0.25">
      <c r="N569" s="142"/>
      <c r="O569" s="132"/>
      <c r="Q569" s="119"/>
    </row>
    <row r="570" spans="14:17" x14ac:dyDescent="0.25">
      <c r="N570" s="142"/>
      <c r="O570" s="132"/>
      <c r="Q570" s="119"/>
    </row>
    <row r="571" spans="14:17" x14ac:dyDescent="0.25">
      <c r="N571" s="142"/>
      <c r="O571" s="132"/>
      <c r="Q571" s="119"/>
    </row>
    <row r="572" spans="14:17" x14ac:dyDescent="0.25">
      <c r="N572" s="142"/>
      <c r="O572" s="132"/>
      <c r="Q572" s="119"/>
    </row>
    <row r="573" spans="14:17" x14ac:dyDescent="0.25">
      <c r="N573" s="142"/>
      <c r="O573" s="132"/>
      <c r="Q573" s="119"/>
    </row>
    <row r="574" spans="14:17" x14ac:dyDescent="0.25">
      <c r="N574" s="142"/>
      <c r="O574" s="132"/>
      <c r="Q574" s="119"/>
    </row>
    <row r="575" spans="14:17" x14ac:dyDescent="0.25">
      <c r="N575" s="142"/>
      <c r="O575" s="132"/>
      <c r="Q575" s="119"/>
    </row>
    <row r="576" spans="14:17" x14ac:dyDescent="0.25">
      <c r="N576" s="142"/>
      <c r="O576" s="132"/>
      <c r="Q576" s="119"/>
    </row>
    <row r="577" spans="14:17" x14ac:dyDescent="0.25">
      <c r="N577" s="142"/>
      <c r="O577" s="132"/>
      <c r="Q577" s="119"/>
    </row>
    <row r="578" spans="14:17" x14ac:dyDescent="0.25">
      <c r="N578" s="142"/>
      <c r="O578" s="132"/>
      <c r="Q578" s="119"/>
    </row>
    <row r="579" spans="14:17" x14ac:dyDescent="0.25">
      <c r="N579" s="142"/>
      <c r="O579" s="132"/>
      <c r="Q579" s="119"/>
    </row>
    <row r="580" spans="14:17" x14ac:dyDescent="0.25">
      <c r="N580" s="142"/>
      <c r="O580" s="132"/>
      <c r="Q580" s="119"/>
    </row>
    <row r="581" spans="14:17" x14ac:dyDescent="0.25">
      <c r="N581" s="142"/>
      <c r="O581" s="132"/>
      <c r="Q581" s="119"/>
    </row>
    <row r="582" spans="14:17" x14ac:dyDescent="0.25">
      <c r="N582" s="142"/>
      <c r="O582" s="132"/>
      <c r="Q582" s="119"/>
    </row>
    <row r="583" spans="14:17" x14ac:dyDescent="0.25">
      <c r="N583" s="142"/>
      <c r="O583" s="132"/>
      <c r="Q583" s="119"/>
    </row>
    <row r="584" spans="14:17" x14ac:dyDescent="0.25">
      <c r="N584" s="142"/>
      <c r="O584" s="132"/>
      <c r="Q584" s="119"/>
    </row>
    <row r="585" spans="14:17" x14ac:dyDescent="0.25">
      <c r="N585" s="142"/>
      <c r="O585" s="132"/>
      <c r="Q585" s="119"/>
    </row>
    <row r="586" spans="14:17" x14ac:dyDescent="0.25">
      <c r="N586" s="142"/>
      <c r="O586" s="132"/>
      <c r="Q586" s="119"/>
    </row>
    <row r="587" spans="14:17" x14ac:dyDescent="0.25">
      <c r="N587" s="142"/>
      <c r="O587" s="132"/>
      <c r="Q587" s="119"/>
    </row>
    <row r="588" spans="14:17" x14ac:dyDescent="0.25">
      <c r="N588" s="142"/>
      <c r="O588" s="132"/>
      <c r="Q588" s="119"/>
    </row>
    <row r="589" spans="14:17" x14ac:dyDescent="0.25">
      <c r="N589" s="142"/>
      <c r="O589" s="132"/>
      <c r="Q589" s="119"/>
    </row>
    <row r="590" spans="14:17" x14ac:dyDescent="0.25">
      <c r="N590" s="142"/>
      <c r="O590" s="132"/>
      <c r="Q590" s="119"/>
    </row>
    <row r="591" spans="14:17" x14ac:dyDescent="0.25">
      <c r="N591" s="142"/>
      <c r="O591" s="132"/>
      <c r="Q591" s="119"/>
    </row>
    <row r="592" spans="14:17" x14ac:dyDescent="0.25">
      <c r="N592" s="142"/>
      <c r="O592" s="132"/>
      <c r="Q592" s="119"/>
    </row>
    <row r="593" spans="14:17" x14ac:dyDescent="0.25">
      <c r="N593" s="142"/>
      <c r="O593" s="132"/>
      <c r="Q593" s="119"/>
    </row>
    <row r="594" spans="14:17" x14ac:dyDescent="0.25">
      <c r="N594" s="142"/>
      <c r="O594" s="132"/>
      <c r="Q594" s="119"/>
    </row>
    <row r="595" spans="14:17" x14ac:dyDescent="0.25">
      <c r="N595" s="142"/>
      <c r="O595" s="132"/>
      <c r="Q595" s="119"/>
    </row>
    <row r="596" spans="14:17" x14ac:dyDescent="0.25">
      <c r="N596" s="142"/>
      <c r="O596" s="132"/>
      <c r="Q596" s="119"/>
    </row>
    <row r="597" spans="14:17" x14ac:dyDescent="0.25">
      <c r="N597" s="142"/>
      <c r="O597" s="132"/>
      <c r="Q597" s="119"/>
    </row>
    <row r="598" spans="14:17" x14ac:dyDescent="0.25">
      <c r="N598" s="142"/>
      <c r="O598" s="132"/>
      <c r="Q598" s="119"/>
    </row>
    <row r="599" spans="14:17" x14ac:dyDescent="0.25">
      <c r="N599" s="142"/>
      <c r="O599" s="132"/>
      <c r="Q599" s="119"/>
    </row>
    <row r="600" spans="14:17" x14ac:dyDescent="0.25">
      <c r="N600" s="142"/>
      <c r="O600" s="132"/>
      <c r="Q600" s="119"/>
    </row>
    <row r="601" spans="14:17" x14ac:dyDescent="0.25">
      <c r="N601" s="142"/>
      <c r="O601" s="132"/>
      <c r="Q601" s="119"/>
    </row>
    <row r="602" spans="14:17" x14ac:dyDescent="0.25">
      <c r="N602" s="142"/>
      <c r="O602" s="132"/>
      <c r="Q602" s="119"/>
    </row>
    <row r="603" spans="14:17" x14ac:dyDescent="0.25">
      <c r="N603" s="142"/>
      <c r="O603" s="132"/>
      <c r="Q603" s="119"/>
    </row>
    <row r="604" spans="14:17" x14ac:dyDescent="0.25">
      <c r="N604" s="142"/>
      <c r="O604" s="132"/>
      <c r="Q604" s="119"/>
    </row>
    <row r="605" spans="14:17" x14ac:dyDescent="0.25">
      <c r="N605" s="142"/>
      <c r="O605" s="132"/>
      <c r="Q605" s="119"/>
    </row>
    <row r="606" spans="14:17" x14ac:dyDescent="0.25">
      <c r="N606" s="142"/>
      <c r="O606" s="132"/>
      <c r="Q606" s="119"/>
    </row>
    <row r="607" spans="14:17" x14ac:dyDescent="0.25">
      <c r="N607" s="142"/>
      <c r="O607" s="132"/>
      <c r="Q607" s="119"/>
    </row>
    <row r="608" spans="14:17" x14ac:dyDescent="0.25">
      <c r="N608" s="142"/>
      <c r="O608" s="132"/>
      <c r="Q608" s="119"/>
    </row>
    <row r="609" spans="14:17" x14ac:dyDescent="0.25">
      <c r="N609" s="142"/>
      <c r="O609" s="132"/>
      <c r="Q609" s="119"/>
    </row>
    <row r="610" spans="14:17" x14ac:dyDescent="0.25">
      <c r="N610" s="142"/>
      <c r="O610" s="132"/>
      <c r="Q610" s="119"/>
    </row>
    <row r="611" spans="14:17" x14ac:dyDescent="0.25">
      <c r="N611" s="142"/>
      <c r="O611" s="132"/>
      <c r="Q611" s="119"/>
    </row>
    <row r="612" spans="14:17" x14ac:dyDescent="0.25">
      <c r="N612" s="142"/>
      <c r="O612" s="132"/>
      <c r="Q612" s="119"/>
    </row>
    <row r="613" spans="14:17" x14ac:dyDescent="0.25">
      <c r="N613" s="142"/>
      <c r="O613" s="132"/>
      <c r="Q613" s="119"/>
    </row>
    <row r="614" spans="14:17" x14ac:dyDescent="0.25">
      <c r="N614" s="142"/>
      <c r="O614" s="132"/>
      <c r="Q614" s="119"/>
    </row>
    <row r="615" spans="14:17" x14ac:dyDescent="0.25">
      <c r="N615" s="142"/>
      <c r="O615" s="132"/>
      <c r="Q615" s="119"/>
    </row>
    <row r="616" spans="14:17" x14ac:dyDescent="0.25">
      <c r="N616" s="142"/>
      <c r="O616" s="132"/>
      <c r="Q616" s="119"/>
    </row>
    <row r="617" spans="14:17" x14ac:dyDescent="0.25">
      <c r="N617" s="142"/>
      <c r="O617" s="132"/>
      <c r="Q617" s="119"/>
    </row>
    <row r="618" spans="14:17" x14ac:dyDescent="0.25">
      <c r="N618" s="142"/>
      <c r="O618" s="132"/>
      <c r="Q618" s="119"/>
    </row>
    <row r="619" spans="14:17" x14ac:dyDescent="0.25">
      <c r="N619" s="142"/>
      <c r="O619" s="132"/>
      <c r="Q619" s="119"/>
    </row>
    <row r="620" spans="14:17" x14ac:dyDescent="0.25">
      <c r="N620" s="142"/>
      <c r="O620" s="132"/>
      <c r="Q620" s="119"/>
    </row>
    <row r="621" spans="14:17" x14ac:dyDescent="0.25">
      <c r="N621" s="142"/>
      <c r="O621" s="132"/>
      <c r="Q621" s="119"/>
    </row>
    <row r="622" spans="14:17" x14ac:dyDescent="0.25">
      <c r="N622" s="142"/>
      <c r="O622" s="132"/>
      <c r="Q622" s="119"/>
    </row>
    <row r="623" spans="14:17" x14ac:dyDescent="0.25">
      <c r="N623" s="142"/>
      <c r="O623" s="132"/>
      <c r="Q623" s="119"/>
    </row>
    <row r="624" spans="14:17" x14ac:dyDescent="0.25">
      <c r="N624" s="142"/>
      <c r="O624" s="132"/>
      <c r="Q624" s="119"/>
    </row>
    <row r="625" spans="14:17" x14ac:dyDescent="0.25">
      <c r="N625" s="142"/>
      <c r="O625" s="132"/>
      <c r="Q625" s="119"/>
    </row>
    <row r="626" spans="14:17" x14ac:dyDescent="0.25">
      <c r="N626" s="142"/>
      <c r="O626" s="132"/>
      <c r="Q626" s="119"/>
    </row>
    <row r="627" spans="14:17" x14ac:dyDescent="0.25">
      <c r="N627" s="142"/>
      <c r="O627" s="132"/>
      <c r="Q627" s="119"/>
    </row>
    <row r="628" spans="14:17" x14ac:dyDescent="0.25">
      <c r="N628" s="142"/>
      <c r="O628" s="132"/>
      <c r="Q628" s="119"/>
    </row>
    <row r="629" spans="14:17" x14ac:dyDescent="0.25">
      <c r="N629" s="142"/>
      <c r="O629" s="132"/>
      <c r="Q629" s="119"/>
    </row>
    <row r="630" spans="14:17" x14ac:dyDescent="0.25">
      <c r="N630" s="142"/>
      <c r="O630" s="132"/>
      <c r="Q630" s="119"/>
    </row>
    <row r="631" spans="14:17" x14ac:dyDescent="0.25">
      <c r="N631" s="142"/>
      <c r="O631" s="132"/>
      <c r="Q631" s="119"/>
    </row>
    <row r="632" spans="14:17" x14ac:dyDescent="0.25">
      <c r="N632" s="142"/>
      <c r="O632" s="132"/>
      <c r="Q632" s="119"/>
    </row>
    <row r="633" spans="14:17" x14ac:dyDescent="0.25">
      <c r="N633" s="142"/>
      <c r="O633" s="132"/>
      <c r="Q633" s="119"/>
    </row>
    <row r="634" spans="14:17" x14ac:dyDescent="0.25">
      <c r="N634" s="142"/>
      <c r="O634" s="132"/>
      <c r="Q634" s="119"/>
    </row>
    <row r="635" spans="14:17" x14ac:dyDescent="0.25">
      <c r="N635" s="142"/>
      <c r="O635" s="132"/>
      <c r="Q635" s="119"/>
    </row>
    <row r="636" spans="14:17" x14ac:dyDescent="0.25">
      <c r="N636" s="142"/>
      <c r="O636" s="132"/>
      <c r="Q636" s="119"/>
    </row>
    <row r="637" spans="14:17" x14ac:dyDescent="0.25">
      <c r="N637" s="142"/>
      <c r="O637" s="132"/>
      <c r="Q637" s="119"/>
    </row>
    <row r="638" spans="14:17" x14ac:dyDescent="0.25">
      <c r="N638" s="142"/>
      <c r="O638" s="132"/>
      <c r="Q638" s="119"/>
    </row>
    <row r="639" spans="14:17" x14ac:dyDescent="0.25">
      <c r="N639" s="142"/>
      <c r="O639" s="132"/>
      <c r="Q639" s="119"/>
    </row>
    <row r="640" spans="14:17" x14ac:dyDescent="0.25">
      <c r="N640" s="142"/>
      <c r="O640" s="132"/>
      <c r="Q640" s="119"/>
    </row>
    <row r="641" spans="14:17" x14ac:dyDescent="0.25">
      <c r="N641" s="142"/>
      <c r="O641" s="132"/>
      <c r="Q641" s="119"/>
    </row>
    <row r="642" spans="14:17" x14ac:dyDescent="0.25">
      <c r="N642" s="142"/>
      <c r="O642" s="132"/>
      <c r="Q642" s="119"/>
    </row>
    <row r="643" spans="14:17" x14ac:dyDescent="0.25">
      <c r="N643" s="142"/>
      <c r="O643" s="132"/>
      <c r="Q643" s="119"/>
    </row>
    <row r="644" spans="14:17" x14ac:dyDescent="0.25">
      <c r="N644" s="142"/>
      <c r="O644" s="132"/>
      <c r="Q644" s="119"/>
    </row>
    <row r="645" spans="14:17" x14ac:dyDescent="0.25">
      <c r="N645" s="142"/>
      <c r="O645" s="132"/>
      <c r="Q645" s="119"/>
    </row>
    <row r="646" spans="14:17" x14ac:dyDescent="0.25">
      <c r="N646" s="142"/>
      <c r="O646" s="132"/>
      <c r="Q646" s="119"/>
    </row>
    <row r="647" spans="14:17" x14ac:dyDescent="0.25">
      <c r="N647" s="142"/>
      <c r="O647" s="132"/>
      <c r="Q647" s="119"/>
    </row>
    <row r="648" spans="14:17" x14ac:dyDescent="0.25">
      <c r="N648" s="142"/>
      <c r="O648" s="132"/>
      <c r="Q648" s="119"/>
    </row>
    <row r="649" spans="14:17" x14ac:dyDescent="0.25">
      <c r="N649" s="142"/>
      <c r="O649" s="132"/>
      <c r="Q649" s="119"/>
    </row>
    <row r="650" spans="14:17" x14ac:dyDescent="0.25">
      <c r="N650" s="142"/>
      <c r="O650" s="132"/>
      <c r="Q650" s="119"/>
    </row>
    <row r="651" spans="14:17" x14ac:dyDescent="0.25">
      <c r="N651" s="142"/>
      <c r="O651" s="132"/>
      <c r="Q651" s="119"/>
    </row>
    <row r="652" spans="14:17" x14ac:dyDescent="0.25">
      <c r="N652" s="142"/>
      <c r="O652" s="132"/>
      <c r="Q652" s="119"/>
    </row>
    <row r="653" spans="14:17" x14ac:dyDescent="0.25">
      <c r="N653" s="142"/>
      <c r="O653" s="132"/>
      <c r="Q653" s="119"/>
    </row>
    <row r="654" spans="14:17" x14ac:dyDescent="0.25">
      <c r="N654" s="142"/>
      <c r="O654" s="132"/>
      <c r="Q654" s="119"/>
    </row>
    <row r="655" spans="14:17" x14ac:dyDescent="0.25">
      <c r="N655" s="142"/>
      <c r="O655" s="132"/>
      <c r="Q655" s="119"/>
    </row>
    <row r="656" spans="14:17" x14ac:dyDescent="0.25">
      <c r="N656" s="142"/>
      <c r="O656" s="132"/>
      <c r="Q656" s="119"/>
    </row>
    <row r="657" spans="14:17" x14ac:dyDescent="0.25">
      <c r="N657" s="142"/>
      <c r="O657" s="132"/>
      <c r="Q657" s="119"/>
    </row>
    <row r="658" spans="14:17" x14ac:dyDescent="0.25">
      <c r="N658" s="142"/>
      <c r="O658" s="132"/>
      <c r="Q658" s="119"/>
    </row>
    <row r="659" spans="14:17" x14ac:dyDescent="0.25">
      <c r="N659" s="142"/>
      <c r="O659" s="132"/>
      <c r="Q659" s="119"/>
    </row>
    <row r="660" spans="14:17" x14ac:dyDescent="0.25">
      <c r="N660" s="142"/>
      <c r="O660" s="132"/>
      <c r="Q660" s="119"/>
    </row>
    <row r="661" spans="14:17" x14ac:dyDescent="0.25">
      <c r="N661" s="142"/>
      <c r="O661" s="132"/>
      <c r="Q661" s="119"/>
    </row>
    <row r="662" spans="14:17" x14ac:dyDescent="0.25">
      <c r="N662" s="142"/>
      <c r="O662" s="132"/>
      <c r="Q662" s="119"/>
    </row>
    <row r="663" spans="14:17" x14ac:dyDescent="0.25">
      <c r="N663" s="142"/>
      <c r="O663" s="132"/>
      <c r="Q663" s="119"/>
    </row>
    <row r="664" spans="14:17" x14ac:dyDescent="0.25">
      <c r="N664" s="142"/>
      <c r="O664" s="132"/>
      <c r="Q664" s="119"/>
    </row>
    <row r="665" spans="14:17" x14ac:dyDescent="0.25">
      <c r="N665" s="142"/>
      <c r="O665" s="132"/>
      <c r="Q665" s="119"/>
    </row>
    <row r="666" spans="14:17" x14ac:dyDescent="0.25">
      <c r="N666" s="142"/>
      <c r="O666" s="132"/>
      <c r="Q666" s="119"/>
    </row>
    <row r="667" spans="14:17" x14ac:dyDescent="0.25">
      <c r="N667" s="142"/>
      <c r="O667" s="132"/>
      <c r="Q667" s="119"/>
    </row>
    <row r="668" spans="14:17" x14ac:dyDescent="0.25">
      <c r="N668" s="142"/>
      <c r="O668" s="132"/>
      <c r="Q668" s="119"/>
    </row>
    <row r="669" spans="14:17" x14ac:dyDescent="0.25">
      <c r="N669" s="142"/>
      <c r="O669" s="132"/>
      <c r="Q669" s="119"/>
    </row>
    <row r="670" spans="14:17" x14ac:dyDescent="0.25">
      <c r="N670" s="142"/>
      <c r="O670" s="132"/>
      <c r="Q670" s="119"/>
    </row>
    <row r="671" spans="14:17" x14ac:dyDescent="0.25">
      <c r="N671" s="142"/>
      <c r="O671" s="132"/>
      <c r="Q671" s="119"/>
    </row>
    <row r="672" spans="14:17" x14ac:dyDescent="0.25">
      <c r="N672" s="142"/>
      <c r="O672" s="132"/>
      <c r="Q672" s="119"/>
    </row>
    <row r="673" spans="14:17" x14ac:dyDescent="0.25">
      <c r="N673" s="142"/>
      <c r="O673" s="132"/>
      <c r="Q673" s="119"/>
    </row>
    <row r="674" spans="14:17" x14ac:dyDescent="0.25">
      <c r="N674" s="142"/>
      <c r="O674" s="132"/>
      <c r="Q674" s="119"/>
    </row>
    <row r="675" spans="14:17" x14ac:dyDescent="0.25">
      <c r="N675" s="142"/>
      <c r="O675" s="132"/>
      <c r="Q675" s="119"/>
    </row>
    <row r="676" spans="14:17" x14ac:dyDescent="0.25">
      <c r="N676" s="142"/>
      <c r="O676" s="132"/>
      <c r="Q676" s="119"/>
    </row>
    <row r="677" spans="14:17" x14ac:dyDescent="0.25">
      <c r="N677" s="142"/>
      <c r="O677" s="132"/>
      <c r="Q677" s="119"/>
    </row>
    <row r="678" spans="14:17" x14ac:dyDescent="0.25">
      <c r="N678" s="142"/>
      <c r="O678" s="132"/>
      <c r="Q678" s="119"/>
    </row>
    <row r="679" spans="14:17" x14ac:dyDescent="0.25">
      <c r="N679" s="142"/>
      <c r="O679" s="132"/>
      <c r="Q679" s="119"/>
    </row>
    <row r="680" spans="14:17" x14ac:dyDescent="0.25">
      <c r="N680" s="142"/>
      <c r="O680" s="132"/>
      <c r="Q680" s="119"/>
    </row>
    <row r="681" spans="14:17" x14ac:dyDescent="0.25">
      <c r="N681" s="142"/>
      <c r="O681" s="132"/>
      <c r="Q681" s="119"/>
    </row>
    <row r="682" spans="14:17" x14ac:dyDescent="0.25">
      <c r="N682" s="142"/>
      <c r="O682" s="132"/>
      <c r="Q682" s="119"/>
    </row>
    <row r="683" spans="14:17" x14ac:dyDescent="0.25">
      <c r="N683" s="142"/>
      <c r="O683" s="132"/>
      <c r="Q683" s="119"/>
    </row>
    <row r="684" spans="14:17" x14ac:dyDescent="0.25">
      <c r="N684" s="142"/>
      <c r="O684" s="132"/>
      <c r="Q684" s="119"/>
    </row>
    <row r="685" spans="14:17" x14ac:dyDescent="0.25">
      <c r="N685" s="142"/>
      <c r="O685" s="132"/>
      <c r="Q685" s="119"/>
    </row>
    <row r="686" spans="14:17" x14ac:dyDescent="0.25">
      <c r="N686" s="142"/>
      <c r="O686" s="132"/>
      <c r="Q686" s="119"/>
    </row>
    <row r="687" spans="14:17" x14ac:dyDescent="0.25">
      <c r="N687" s="142"/>
      <c r="O687" s="132"/>
      <c r="Q687" s="119"/>
    </row>
    <row r="688" spans="14:17" x14ac:dyDescent="0.25">
      <c r="N688" s="142"/>
      <c r="O688" s="132"/>
      <c r="Q688" s="119"/>
    </row>
    <row r="689" spans="14:17" x14ac:dyDescent="0.25">
      <c r="N689" s="142"/>
      <c r="O689" s="132"/>
      <c r="Q689" s="119"/>
    </row>
    <row r="690" spans="14:17" x14ac:dyDescent="0.25">
      <c r="N690" s="142"/>
      <c r="O690" s="132"/>
      <c r="Q690" s="119"/>
    </row>
    <row r="691" spans="14:17" x14ac:dyDescent="0.25">
      <c r="N691" s="142"/>
      <c r="O691" s="132"/>
      <c r="Q691" s="119"/>
    </row>
    <row r="692" spans="14:17" x14ac:dyDescent="0.25">
      <c r="N692" s="142"/>
      <c r="O692" s="132"/>
      <c r="Q692" s="119"/>
    </row>
    <row r="693" spans="14:17" x14ac:dyDescent="0.25">
      <c r="N693" s="142"/>
      <c r="O693" s="132"/>
      <c r="Q693" s="119"/>
    </row>
    <row r="694" spans="14:17" x14ac:dyDescent="0.25">
      <c r="N694" s="142"/>
      <c r="O694" s="132"/>
      <c r="Q694" s="119"/>
    </row>
    <row r="695" spans="14:17" x14ac:dyDescent="0.25">
      <c r="N695" s="142"/>
      <c r="O695" s="132"/>
      <c r="Q695" s="119"/>
    </row>
    <row r="696" spans="14:17" x14ac:dyDescent="0.25">
      <c r="N696" s="142"/>
      <c r="O696" s="132"/>
      <c r="Q696" s="119"/>
    </row>
    <row r="697" spans="14:17" x14ac:dyDescent="0.25">
      <c r="N697" s="142"/>
      <c r="O697" s="132"/>
      <c r="Q697" s="119"/>
    </row>
    <row r="698" spans="14:17" x14ac:dyDescent="0.25">
      <c r="N698" s="142"/>
      <c r="O698" s="132"/>
      <c r="Q698" s="119"/>
    </row>
    <row r="699" spans="14:17" x14ac:dyDescent="0.25">
      <c r="N699" s="142"/>
      <c r="O699" s="132"/>
      <c r="Q699" s="119"/>
    </row>
    <row r="700" spans="14:17" x14ac:dyDescent="0.25">
      <c r="N700" s="142"/>
      <c r="O700" s="132"/>
      <c r="Q700" s="119"/>
    </row>
    <row r="701" spans="14:17" x14ac:dyDescent="0.25">
      <c r="N701" s="142"/>
      <c r="O701" s="132"/>
      <c r="Q701" s="119"/>
    </row>
    <row r="702" spans="14:17" x14ac:dyDescent="0.25">
      <c r="N702" s="142"/>
      <c r="O702" s="132"/>
      <c r="Q702" s="119"/>
    </row>
    <row r="703" spans="14:17" x14ac:dyDescent="0.25">
      <c r="N703" s="142"/>
      <c r="O703" s="132"/>
      <c r="Q703" s="119"/>
    </row>
    <row r="704" spans="14:17" x14ac:dyDescent="0.25">
      <c r="N704" s="142"/>
      <c r="O704" s="132"/>
      <c r="Q704" s="119"/>
    </row>
    <row r="705" spans="14:17" x14ac:dyDescent="0.25">
      <c r="N705" s="142"/>
      <c r="O705" s="132"/>
      <c r="Q705" s="119"/>
    </row>
    <row r="706" spans="14:17" x14ac:dyDescent="0.25">
      <c r="N706" s="142"/>
      <c r="O706" s="132"/>
      <c r="Q706" s="119"/>
    </row>
    <row r="707" spans="14:17" x14ac:dyDescent="0.25">
      <c r="N707" s="142"/>
      <c r="O707" s="132"/>
      <c r="Q707" s="119"/>
    </row>
    <row r="708" spans="14:17" x14ac:dyDescent="0.25">
      <c r="N708" s="142"/>
      <c r="O708" s="132"/>
      <c r="Q708" s="119"/>
    </row>
    <row r="709" spans="14:17" x14ac:dyDescent="0.25">
      <c r="N709" s="142"/>
      <c r="O709" s="132"/>
      <c r="Q709" s="119"/>
    </row>
    <row r="710" spans="14:17" x14ac:dyDescent="0.25">
      <c r="N710" s="142"/>
      <c r="O710" s="132"/>
      <c r="Q710" s="119"/>
    </row>
    <row r="711" spans="14:17" x14ac:dyDescent="0.25">
      <c r="N711" s="142"/>
      <c r="O711" s="132"/>
      <c r="Q711" s="119"/>
    </row>
    <row r="712" spans="14:17" x14ac:dyDescent="0.25">
      <c r="N712" s="142"/>
      <c r="O712" s="132"/>
      <c r="Q712" s="119"/>
    </row>
    <row r="713" spans="14:17" x14ac:dyDescent="0.25">
      <c r="N713" s="142"/>
      <c r="O713" s="132"/>
      <c r="Q713" s="119"/>
    </row>
    <row r="714" spans="14:17" x14ac:dyDescent="0.25">
      <c r="N714" s="142"/>
      <c r="O714" s="132"/>
      <c r="Q714" s="119"/>
    </row>
    <row r="715" spans="14:17" x14ac:dyDescent="0.25">
      <c r="N715" s="142"/>
      <c r="O715" s="132"/>
      <c r="Q715" s="119"/>
    </row>
    <row r="716" spans="14:17" x14ac:dyDescent="0.25">
      <c r="N716" s="142"/>
      <c r="O716" s="132"/>
      <c r="Q716" s="119"/>
    </row>
    <row r="717" spans="14:17" x14ac:dyDescent="0.25">
      <c r="N717" s="142"/>
      <c r="O717" s="132"/>
      <c r="Q717" s="119"/>
    </row>
    <row r="718" spans="14:17" x14ac:dyDescent="0.25">
      <c r="N718" s="142"/>
      <c r="O718" s="132"/>
      <c r="Q718" s="119"/>
    </row>
    <row r="719" spans="14:17" x14ac:dyDescent="0.25">
      <c r="N719" s="142"/>
      <c r="O719" s="132"/>
      <c r="Q719" s="119"/>
    </row>
    <row r="720" spans="14:17" x14ac:dyDescent="0.25">
      <c r="N720" s="142"/>
      <c r="O720" s="132"/>
      <c r="Q720" s="119"/>
    </row>
    <row r="721" spans="14:17" x14ac:dyDescent="0.25">
      <c r="N721" s="142"/>
      <c r="O721" s="132"/>
      <c r="Q721" s="119"/>
    </row>
    <row r="722" spans="14:17" x14ac:dyDescent="0.25">
      <c r="N722" s="142"/>
      <c r="O722" s="132"/>
      <c r="Q722" s="119"/>
    </row>
    <row r="723" spans="14:17" x14ac:dyDescent="0.25">
      <c r="N723" s="142"/>
      <c r="O723" s="132"/>
      <c r="Q723" s="119"/>
    </row>
    <row r="724" spans="14:17" x14ac:dyDescent="0.25">
      <c r="N724" s="142"/>
      <c r="O724" s="132"/>
      <c r="Q724" s="119"/>
    </row>
    <row r="725" spans="14:17" x14ac:dyDescent="0.25">
      <c r="N725" s="142"/>
      <c r="O725" s="132"/>
      <c r="Q725" s="119"/>
    </row>
    <row r="726" spans="14:17" x14ac:dyDescent="0.25">
      <c r="N726" s="142"/>
      <c r="O726" s="132"/>
      <c r="Q726" s="119"/>
    </row>
    <row r="727" spans="14:17" x14ac:dyDescent="0.25">
      <c r="N727" s="142"/>
      <c r="O727" s="132"/>
      <c r="Q727" s="119"/>
    </row>
    <row r="728" spans="14:17" x14ac:dyDescent="0.25">
      <c r="N728" s="142"/>
      <c r="O728" s="132"/>
      <c r="Q728" s="119"/>
    </row>
    <row r="729" spans="14:17" x14ac:dyDescent="0.25">
      <c r="N729" s="142"/>
      <c r="O729" s="132"/>
      <c r="Q729" s="119"/>
    </row>
    <row r="730" spans="14:17" x14ac:dyDescent="0.25">
      <c r="N730" s="142"/>
      <c r="O730" s="132"/>
      <c r="Q730" s="119"/>
    </row>
    <row r="731" spans="14:17" x14ac:dyDescent="0.25">
      <c r="N731" s="142"/>
      <c r="O731" s="132"/>
      <c r="Q731" s="119"/>
    </row>
    <row r="732" spans="14:17" x14ac:dyDescent="0.25">
      <c r="N732" s="142"/>
      <c r="O732" s="132"/>
      <c r="Q732" s="119"/>
    </row>
    <row r="733" spans="14:17" x14ac:dyDescent="0.25">
      <c r="N733" s="142"/>
      <c r="O733" s="132"/>
      <c r="Q733" s="119"/>
    </row>
    <row r="734" spans="14:17" x14ac:dyDescent="0.25">
      <c r="N734" s="142"/>
      <c r="O734" s="132"/>
      <c r="Q734" s="119"/>
    </row>
    <row r="735" spans="14:17" x14ac:dyDescent="0.25">
      <c r="N735" s="142"/>
      <c r="O735" s="132"/>
      <c r="Q735" s="119"/>
    </row>
    <row r="736" spans="14:17" x14ac:dyDescent="0.25">
      <c r="N736" s="142"/>
      <c r="O736" s="132"/>
      <c r="Q736" s="119"/>
    </row>
    <row r="737" spans="14:17" x14ac:dyDescent="0.25">
      <c r="N737" s="142"/>
      <c r="O737" s="132"/>
      <c r="Q737" s="119"/>
    </row>
    <row r="738" spans="14:17" x14ac:dyDescent="0.25">
      <c r="N738" s="142"/>
      <c r="O738" s="132"/>
      <c r="Q738" s="119"/>
    </row>
    <row r="739" spans="14:17" x14ac:dyDescent="0.25">
      <c r="N739" s="142"/>
      <c r="O739" s="132"/>
      <c r="Q739" s="119"/>
    </row>
    <row r="740" spans="14:17" x14ac:dyDescent="0.25">
      <c r="N740" s="142"/>
      <c r="O740" s="132"/>
      <c r="Q740" s="119"/>
    </row>
    <row r="741" spans="14:17" x14ac:dyDescent="0.25">
      <c r="N741" s="142"/>
      <c r="O741" s="132"/>
      <c r="Q741" s="119"/>
    </row>
    <row r="742" spans="14:17" x14ac:dyDescent="0.25">
      <c r="N742" s="142"/>
      <c r="O742" s="132"/>
      <c r="Q742" s="119"/>
    </row>
    <row r="743" spans="14:17" x14ac:dyDescent="0.25">
      <c r="N743" s="142"/>
      <c r="O743" s="132"/>
      <c r="Q743" s="119"/>
    </row>
    <row r="744" spans="14:17" x14ac:dyDescent="0.25">
      <c r="N744" s="142"/>
      <c r="O744" s="132"/>
      <c r="Q744" s="119"/>
    </row>
    <row r="745" spans="14:17" x14ac:dyDescent="0.25">
      <c r="N745" s="142"/>
      <c r="O745" s="132"/>
      <c r="Q745" s="119"/>
    </row>
    <row r="746" spans="14:17" x14ac:dyDescent="0.25">
      <c r="N746" s="142"/>
      <c r="O746" s="132"/>
      <c r="Q746" s="119"/>
    </row>
    <row r="747" spans="14:17" x14ac:dyDescent="0.25">
      <c r="N747" s="142"/>
      <c r="O747" s="132"/>
      <c r="Q747" s="119"/>
    </row>
    <row r="748" spans="14:17" x14ac:dyDescent="0.25">
      <c r="N748" s="142"/>
      <c r="O748" s="132"/>
      <c r="Q748" s="119"/>
    </row>
    <row r="749" spans="14:17" x14ac:dyDescent="0.25">
      <c r="N749" s="142"/>
      <c r="O749" s="132"/>
      <c r="Q749" s="119"/>
    </row>
    <row r="750" spans="14:17" x14ac:dyDescent="0.25">
      <c r="N750" s="142"/>
      <c r="O750" s="132"/>
      <c r="Q750" s="119"/>
    </row>
    <row r="751" spans="14:17" x14ac:dyDescent="0.25">
      <c r="N751" s="142"/>
      <c r="O751" s="132"/>
      <c r="Q751" s="119"/>
    </row>
    <row r="752" spans="14:17" x14ac:dyDescent="0.25">
      <c r="N752" s="142"/>
      <c r="O752" s="132"/>
      <c r="Q752" s="119"/>
    </row>
    <row r="753" spans="14:17" x14ac:dyDescent="0.25">
      <c r="N753" s="142"/>
      <c r="O753" s="132"/>
      <c r="Q753" s="119"/>
    </row>
    <row r="754" spans="14:17" x14ac:dyDescent="0.25">
      <c r="N754" s="142"/>
      <c r="O754" s="132"/>
      <c r="Q754" s="119"/>
    </row>
    <row r="755" spans="14:17" x14ac:dyDescent="0.25">
      <c r="N755" s="142"/>
      <c r="O755" s="132"/>
      <c r="Q755" s="119"/>
    </row>
    <row r="756" spans="14:17" x14ac:dyDescent="0.25">
      <c r="N756" s="142"/>
      <c r="O756" s="132"/>
      <c r="Q756" s="119"/>
    </row>
    <row r="757" spans="14:17" x14ac:dyDescent="0.25">
      <c r="N757" s="142"/>
      <c r="O757" s="132"/>
      <c r="Q757" s="119"/>
    </row>
    <row r="758" spans="14:17" x14ac:dyDescent="0.25">
      <c r="N758" s="142"/>
      <c r="O758" s="132"/>
      <c r="Q758" s="119"/>
    </row>
    <row r="759" spans="14:17" x14ac:dyDescent="0.25">
      <c r="N759" s="142"/>
      <c r="O759" s="132"/>
      <c r="Q759" s="119"/>
    </row>
    <row r="760" spans="14:17" x14ac:dyDescent="0.25">
      <c r="N760" s="142"/>
      <c r="O760" s="132"/>
      <c r="Q760" s="119"/>
    </row>
    <row r="761" spans="14:17" x14ac:dyDescent="0.25">
      <c r="N761" s="142"/>
      <c r="O761" s="132"/>
      <c r="Q761" s="119"/>
    </row>
    <row r="762" spans="14:17" x14ac:dyDescent="0.25">
      <c r="N762" s="142"/>
      <c r="O762" s="132"/>
      <c r="Q762" s="119"/>
    </row>
    <row r="763" spans="14:17" x14ac:dyDescent="0.25">
      <c r="N763" s="142"/>
      <c r="O763" s="132"/>
      <c r="Q763" s="119"/>
    </row>
    <row r="764" spans="14:17" x14ac:dyDescent="0.25">
      <c r="N764" s="142"/>
      <c r="O764" s="132"/>
      <c r="Q764" s="119"/>
    </row>
    <row r="765" spans="14:17" x14ac:dyDescent="0.25">
      <c r="N765" s="142"/>
      <c r="O765" s="132"/>
      <c r="Q765" s="119"/>
    </row>
    <row r="766" spans="14:17" x14ac:dyDescent="0.25">
      <c r="N766" s="142"/>
      <c r="O766" s="132"/>
      <c r="Q766" s="119"/>
    </row>
    <row r="767" spans="14:17" x14ac:dyDescent="0.25">
      <c r="N767" s="142"/>
      <c r="O767" s="132"/>
      <c r="Q767" s="119"/>
    </row>
    <row r="768" spans="14:17" x14ac:dyDescent="0.25">
      <c r="N768" s="142"/>
      <c r="O768" s="132"/>
      <c r="Q768" s="119"/>
    </row>
    <row r="769" spans="14:17" x14ac:dyDescent="0.25">
      <c r="N769" s="142"/>
      <c r="O769" s="132"/>
      <c r="Q769" s="119"/>
    </row>
    <row r="770" spans="14:17" x14ac:dyDescent="0.25">
      <c r="N770" s="142"/>
      <c r="O770" s="132"/>
      <c r="Q770" s="119"/>
    </row>
    <row r="771" spans="14:17" x14ac:dyDescent="0.25">
      <c r="N771" s="142"/>
      <c r="O771" s="132"/>
      <c r="Q771" s="119"/>
    </row>
    <row r="772" spans="14:17" x14ac:dyDescent="0.25">
      <c r="N772" s="142"/>
      <c r="O772" s="132"/>
      <c r="Q772" s="119"/>
    </row>
    <row r="773" spans="14:17" x14ac:dyDescent="0.25">
      <c r="N773" s="142"/>
      <c r="O773" s="132"/>
      <c r="Q773" s="119"/>
    </row>
    <row r="774" spans="14:17" x14ac:dyDescent="0.25">
      <c r="N774" s="142"/>
      <c r="O774" s="132"/>
      <c r="Q774" s="119"/>
    </row>
    <row r="775" spans="14:17" x14ac:dyDescent="0.25">
      <c r="N775" s="142"/>
      <c r="O775" s="132"/>
      <c r="Q775" s="119"/>
    </row>
    <row r="776" spans="14:17" x14ac:dyDescent="0.25">
      <c r="N776" s="142"/>
      <c r="O776" s="132"/>
      <c r="Q776" s="119"/>
    </row>
    <row r="777" spans="14:17" x14ac:dyDescent="0.25">
      <c r="N777" s="142"/>
      <c r="O777" s="132"/>
      <c r="Q777" s="119"/>
    </row>
    <row r="778" spans="14:17" x14ac:dyDescent="0.25">
      <c r="N778" s="142"/>
      <c r="O778" s="132"/>
      <c r="Q778" s="119"/>
    </row>
    <row r="779" spans="14:17" x14ac:dyDescent="0.25">
      <c r="N779" s="142"/>
      <c r="O779" s="132"/>
      <c r="Q779" s="119"/>
    </row>
    <row r="780" spans="14:17" x14ac:dyDescent="0.25">
      <c r="N780" s="142"/>
      <c r="O780" s="132"/>
      <c r="Q780" s="119"/>
    </row>
    <row r="781" spans="14:17" x14ac:dyDescent="0.25">
      <c r="N781" s="142"/>
      <c r="O781" s="132"/>
      <c r="Q781" s="119"/>
    </row>
    <row r="782" spans="14:17" x14ac:dyDescent="0.25">
      <c r="N782" s="142"/>
      <c r="O782" s="132"/>
      <c r="Q782" s="119"/>
    </row>
    <row r="783" spans="14:17" x14ac:dyDescent="0.25">
      <c r="N783" s="142"/>
      <c r="O783" s="132"/>
      <c r="Q783" s="119"/>
    </row>
    <row r="784" spans="14:17" x14ac:dyDescent="0.25">
      <c r="N784" s="142"/>
      <c r="O784" s="132"/>
      <c r="Q784" s="119"/>
    </row>
    <row r="785" spans="14:17" x14ac:dyDescent="0.25">
      <c r="N785" s="142"/>
      <c r="O785" s="132"/>
      <c r="Q785" s="119"/>
    </row>
    <row r="786" spans="14:17" x14ac:dyDescent="0.25">
      <c r="N786" s="142"/>
      <c r="O786" s="132"/>
      <c r="Q786" s="119"/>
    </row>
    <row r="787" spans="14:17" x14ac:dyDescent="0.25">
      <c r="N787" s="142"/>
      <c r="O787" s="132"/>
      <c r="Q787" s="119"/>
    </row>
    <row r="788" spans="14:17" x14ac:dyDescent="0.25">
      <c r="N788" s="142"/>
      <c r="O788" s="132"/>
      <c r="Q788" s="119"/>
    </row>
    <row r="789" spans="14:17" x14ac:dyDescent="0.25">
      <c r="N789" s="142"/>
      <c r="O789" s="132"/>
      <c r="Q789" s="119"/>
    </row>
    <row r="790" spans="14:17" x14ac:dyDescent="0.25">
      <c r="N790" s="142"/>
      <c r="O790" s="132"/>
      <c r="Q790" s="119"/>
    </row>
    <row r="791" spans="14:17" x14ac:dyDescent="0.25">
      <c r="N791" s="142"/>
      <c r="O791" s="132"/>
      <c r="Q791" s="119"/>
    </row>
    <row r="792" spans="14:17" x14ac:dyDescent="0.25">
      <c r="N792" s="142"/>
      <c r="O792" s="132"/>
      <c r="Q792" s="119"/>
    </row>
    <row r="793" spans="14:17" x14ac:dyDescent="0.25">
      <c r="N793" s="142"/>
      <c r="O793" s="132"/>
      <c r="Q793" s="119"/>
    </row>
    <row r="794" spans="14:17" x14ac:dyDescent="0.25">
      <c r="N794" s="142"/>
      <c r="O794" s="132"/>
      <c r="Q794" s="119"/>
    </row>
    <row r="795" spans="14:17" x14ac:dyDescent="0.25">
      <c r="N795" s="142"/>
      <c r="O795" s="132"/>
      <c r="Q795" s="119"/>
    </row>
    <row r="796" spans="14:17" x14ac:dyDescent="0.25">
      <c r="N796" s="142"/>
      <c r="O796" s="132"/>
      <c r="Q796" s="119"/>
    </row>
    <row r="797" spans="14:17" x14ac:dyDescent="0.25">
      <c r="N797" s="142"/>
      <c r="O797" s="132"/>
      <c r="Q797" s="119"/>
    </row>
    <row r="798" spans="14:17" x14ac:dyDescent="0.25">
      <c r="N798" s="142"/>
      <c r="O798" s="132"/>
      <c r="Q798" s="119"/>
    </row>
    <row r="799" spans="14:17" x14ac:dyDescent="0.25">
      <c r="N799" s="142"/>
      <c r="O799" s="132"/>
      <c r="Q799" s="119"/>
    </row>
    <row r="800" spans="14:17" x14ac:dyDescent="0.25">
      <c r="N800" s="142"/>
      <c r="O800" s="132"/>
      <c r="Q800" s="119"/>
    </row>
    <row r="801" spans="14:17" x14ac:dyDescent="0.25">
      <c r="N801" s="142"/>
      <c r="O801" s="132"/>
      <c r="Q801" s="119"/>
    </row>
    <row r="802" spans="14:17" x14ac:dyDescent="0.25">
      <c r="N802" s="142"/>
      <c r="O802" s="132"/>
      <c r="Q802" s="119"/>
    </row>
    <row r="803" spans="14:17" x14ac:dyDescent="0.25">
      <c r="N803" s="142"/>
      <c r="O803" s="132"/>
      <c r="Q803" s="119"/>
    </row>
    <row r="804" spans="14:17" x14ac:dyDescent="0.25">
      <c r="N804" s="142"/>
      <c r="O804" s="132"/>
      <c r="Q804" s="119"/>
    </row>
    <row r="805" spans="14:17" x14ac:dyDescent="0.25">
      <c r="N805" s="142"/>
      <c r="O805" s="132"/>
      <c r="Q805" s="119"/>
    </row>
    <row r="806" spans="14:17" x14ac:dyDescent="0.25">
      <c r="N806" s="142"/>
      <c r="O806" s="132"/>
      <c r="Q806" s="119"/>
    </row>
    <row r="807" spans="14:17" x14ac:dyDescent="0.25">
      <c r="N807" s="142"/>
      <c r="O807" s="132"/>
      <c r="Q807" s="119"/>
    </row>
    <row r="808" spans="14:17" x14ac:dyDescent="0.25">
      <c r="N808" s="142"/>
      <c r="O808" s="132"/>
      <c r="Q808" s="119"/>
    </row>
    <row r="809" spans="14:17" x14ac:dyDescent="0.25">
      <c r="N809" s="142"/>
      <c r="O809" s="132"/>
      <c r="Q809" s="119"/>
    </row>
    <row r="810" spans="14:17" x14ac:dyDescent="0.25">
      <c r="N810" s="142"/>
      <c r="O810" s="132"/>
      <c r="Q810" s="119"/>
    </row>
    <row r="811" spans="14:17" x14ac:dyDescent="0.25">
      <c r="N811" s="142"/>
      <c r="O811" s="132"/>
      <c r="Q811" s="119"/>
    </row>
    <row r="812" spans="14:17" x14ac:dyDescent="0.25">
      <c r="N812" s="142"/>
      <c r="O812" s="132"/>
      <c r="Q812" s="119"/>
    </row>
    <row r="813" spans="14:17" x14ac:dyDescent="0.25">
      <c r="N813" s="142"/>
      <c r="O813" s="132"/>
      <c r="Q813" s="119"/>
    </row>
    <row r="814" spans="14:17" x14ac:dyDescent="0.25">
      <c r="N814" s="142"/>
      <c r="O814" s="132"/>
      <c r="Q814" s="119"/>
    </row>
    <row r="815" spans="14:17" x14ac:dyDescent="0.25">
      <c r="N815" s="142"/>
      <c r="O815" s="132"/>
      <c r="Q815" s="119"/>
    </row>
    <row r="816" spans="14:17" x14ac:dyDescent="0.25">
      <c r="N816" s="142"/>
      <c r="O816" s="132"/>
      <c r="Q816" s="119"/>
    </row>
    <row r="817" spans="14:17" x14ac:dyDescent="0.25">
      <c r="N817" s="142"/>
      <c r="O817" s="132"/>
      <c r="Q817" s="119"/>
    </row>
    <row r="818" spans="14:17" x14ac:dyDescent="0.25">
      <c r="N818" s="142"/>
      <c r="O818" s="132"/>
      <c r="Q818" s="119"/>
    </row>
    <row r="819" spans="14:17" x14ac:dyDescent="0.25">
      <c r="N819" s="142"/>
      <c r="O819" s="132"/>
      <c r="Q819" s="119"/>
    </row>
    <row r="820" spans="14:17" x14ac:dyDescent="0.25">
      <c r="N820" s="142"/>
      <c r="O820" s="132"/>
      <c r="Q820" s="119"/>
    </row>
    <row r="821" spans="14:17" x14ac:dyDescent="0.25">
      <c r="N821" s="142"/>
      <c r="O821" s="132"/>
      <c r="Q821" s="119"/>
    </row>
    <row r="822" spans="14:17" x14ac:dyDescent="0.25">
      <c r="N822" s="142"/>
      <c r="O822" s="132"/>
      <c r="Q822" s="119"/>
    </row>
    <row r="823" spans="14:17" x14ac:dyDescent="0.25">
      <c r="N823" s="142"/>
      <c r="O823" s="132"/>
      <c r="Q823" s="119"/>
    </row>
    <row r="824" spans="14:17" x14ac:dyDescent="0.25">
      <c r="N824" s="142"/>
      <c r="O824" s="132"/>
      <c r="Q824" s="119"/>
    </row>
    <row r="825" spans="14:17" x14ac:dyDescent="0.25">
      <c r="N825" s="142"/>
      <c r="O825" s="132"/>
      <c r="Q825" s="119"/>
    </row>
    <row r="826" spans="14:17" x14ac:dyDescent="0.25">
      <c r="N826" s="142"/>
      <c r="O826" s="132"/>
      <c r="Q826" s="119"/>
    </row>
    <row r="827" spans="14:17" x14ac:dyDescent="0.25">
      <c r="N827" s="142"/>
      <c r="O827" s="132"/>
      <c r="Q827" s="119"/>
    </row>
    <row r="828" spans="14:17" x14ac:dyDescent="0.25">
      <c r="N828" s="142"/>
      <c r="O828" s="132"/>
      <c r="Q828" s="119"/>
    </row>
    <row r="829" spans="14:17" x14ac:dyDescent="0.25">
      <c r="N829" s="142"/>
      <c r="O829" s="132"/>
      <c r="Q829" s="119"/>
    </row>
    <row r="830" spans="14:17" x14ac:dyDescent="0.25">
      <c r="N830" s="142"/>
      <c r="O830" s="132"/>
      <c r="Q830" s="119"/>
    </row>
    <row r="831" spans="14:17" x14ac:dyDescent="0.25">
      <c r="N831" s="142"/>
      <c r="O831" s="132"/>
      <c r="Q831" s="119"/>
    </row>
    <row r="832" spans="14:17" x14ac:dyDescent="0.25">
      <c r="N832" s="142"/>
      <c r="O832" s="132"/>
      <c r="Q832" s="119"/>
    </row>
    <row r="833" spans="14:17" x14ac:dyDescent="0.25">
      <c r="N833" s="142"/>
      <c r="O833" s="132"/>
      <c r="Q833" s="119"/>
    </row>
    <row r="834" spans="14:17" x14ac:dyDescent="0.25">
      <c r="N834" s="142"/>
      <c r="O834" s="132"/>
      <c r="Q834" s="119"/>
    </row>
    <row r="835" spans="14:17" x14ac:dyDescent="0.25">
      <c r="N835" s="142"/>
      <c r="O835" s="132"/>
      <c r="Q835" s="119"/>
    </row>
    <row r="836" spans="14:17" x14ac:dyDescent="0.25">
      <c r="N836" s="142"/>
      <c r="O836" s="132"/>
      <c r="Q836" s="119"/>
    </row>
    <row r="837" spans="14:17" x14ac:dyDescent="0.25">
      <c r="N837" s="142"/>
      <c r="O837" s="132"/>
      <c r="Q837" s="119"/>
    </row>
    <row r="838" spans="14:17" x14ac:dyDescent="0.25">
      <c r="N838" s="142"/>
      <c r="O838" s="132"/>
      <c r="Q838" s="119"/>
    </row>
    <row r="839" spans="14:17" x14ac:dyDescent="0.25">
      <c r="N839" s="142"/>
      <c r="O839" s="132"/>
      <c r="Q839" s="119"/>
    </row>
    <row r="840" spans="14:17" x14ac:dyDescent="0.25">
      <c r="N840" s="142"/>
      <c r="O840" s="132"/>
      <c r="Q840" s="119"/>
    </row>
    <row r="841" spans="14:17" x14ac:dyDescent="0.25">
      <c r="N841" s="142"/>
      <c r="O841" s="132"/>
      <c r="Q841" s="119"/>
    </row>
    <row r="842" spans="14:17" x14ac:dyDescent="0.25">
      <c r="N842" s="142"/>
      <c r="O842" s="132"/>
      <c r="Q842" s="119"/>
    </row>
    <row r="843" spans="14:17" x14ac:dyDescent="0.25">
      <c r="N843" s="142"/>
      <c r="O843" s="132"/>
      <c r="Q843" s="119"/>
    </row>
    <row r="844" spans="14:17" x14ac:dyDescent="0.25">
      <c r="N844" s="142"/>
      <c r="O844" s="132"/>
      <c r="Q844" s="119"/>
    </row>
    <row r="845" spans="14:17" x14ac:dyDescent="0.25">
      <c r="N845" s="142"/>
      <c r="O845" s="132"/>
      <c r="Q845" s="119"/>
    </row>
    <row r="846" spans="14:17" x14ac:dyDescent="0.25">
      <c r="N846" s="142"/>
      <c r="O846" s="132"/>
      <c r="Q846" s="119"/>
    </row>
    <row r="847" spans="14:17" x14ac:dyDescent="0.25">
      <c r="N847" s="142"/>
      <c r="O847" s="132"/>
      <c r="Q847" s="119"/>
    </row>
    <row r="848" spans="14:17" x14ac:dyDescent="0.25">
      <c r="N848" s="142"/>
      <c r="O848" s="132"/>
      <c r="Q848" s="119"/>
    </row>
    <row r="849" spans="14:17" x14ac:dyDescent="0.25">
      <c r="N849" s="142"/>
      <c r="O849" s="132"/>
      <c r="Q849" s="119"/>
    </row>
    <row r="850" spans="14:17" x14ac:dyDescent="0.25">
      <c r="N850" s="142"/>
      <c r="O850" s="132"/>
      <c r="Q850" s="119"/>
    </row>
    <row r="851" spans="14:17" x14ac:dyDescent="0.25">
      <c r="N851" s="142"/>
      <c r="O851" s="132"/>
      <c r="Q851" s="119"/>
    </row>
    <row r="852" spans="14:17" x14ac:dyDescent="0.25">
      <c r="N852" s="142"/>
      <c r="O852" s="132"/>
      <c r="Q852" s="119"/>
    </row>
    <row r="853" spans="14:17" x14ac:dyDescent="0.25">
      <c r="N853" s="142"/>
      <c r="O853" s="132"/>
      <c r="Q853" s="119"/>
    </row>
    <row r="854" spans="14:17" x14ac:dyDescent="0.25">
      <c r="N854" s="142"/>
      <c r="O854" s="132"/>
      <c r="Q854" s="119"/>
    </row>
    <row r="855" spans="14:17" x14ac:dyDescent="0.25">
      <c r="N855" s="142"/>
      <c r="O855" s="132"/>
      <c r="Q855" s="119"/>
    </row>
    <row r="856" spans="14:17" x14ac:dyDescent="0.25">
      <c r="N856" s="142"/>
      <c r="O856" s="132"/>
      <c r="Q856" s="119"/>
    </row>
    <row r="857" spans="14:17" x14ac:dyDescent="0.25">
      <c r="N857" s="142"/>
      <c r="O857" s="132"/>
      <c r="Q857" s="119"/>
    </row>
    <row r="858" spans="14:17" x14ac:dyDescent="0.25">
      <c r="N858" s="142"/>
      <c r="O858" s="132"/>
      <c r="Q858" s="119"/>
    </row>
    <row r="859" spans="14:17" x14ac:dyDescent="0.25">
      <c r="N859" s="142"/>
      <c r="O859" s="132"/>
      <c r="Q859" s="119"/>
    </row>
    <row r="860" spans="14:17" x14ac:dyDescent="0.25">
      <c r="N860" s="142"/>
      <c r="O860" s="132"/>
      <c r="Q860" s="119"/>
    </row>
    <row r="861" spans="14:17" x14ac:dyDescent="0.25">
      <c r="N861" s="142"/>
      <c r="O861" s="132"/>
      <c r="Q861" s="119"/>
    </row>
    <row r="862" spans="14:17" x14ac:dyDescent="0.25">
      <c r="N862" s="142"/>
      <c r="O862" s="132"/>
      <c r="Q862" s="119"/>
    </row>
    <row r="863" spans="14:17" x14ac:dyDescent="0.25">
      <c r="N863" s="142"/>
      <c r="O863" s="132"/>
      <c r="Q863" s="119"/>
    </row>
    <row r="864" spans="14:17" x14ac:dyDescent="0.25">
      <c r="N864" s="142"/>
      <c r="O864" s="132"/>
      <c r="Q864" s="119"/>
    </row>
    <row r="865" spans="14:17" x14ac:dyDescent="0.25">
      <c r="N865" s="142"/>
      <c r="O865" s="132"/>
      <c r="Q865" s="119"/>
    </row>
    <row r="866" spans="14:17" x14ac:dyDescent="0.25">
      <c r="N866" s="142"/>
      <c r="O866" s="132"/>
      <c r="Q866" s="119"/>
    </row>
    <row r="867" spans="14:17" x14ac:dyDescent="0.25">
      <c r="N867" s="142"/>
      <c r="O867" s="132"/>
      <c r="Q867" s="119"/>
    </row>
    <row r="868" spans="14:17" x14ac:dyDescent="0.25">
      <c r="N868" s="142"/>
      <c r="O868" s="132"/>
      <c r="Q868" s="119"/>
    </row>
    <row r="869" spans="14:17" x14ac:dyDescent="0.25">
      <c r="N869" s="142"/>
      <c r="O869" s="132"/>
      <c r="Q869" s="119"/>
    </row>
    <row r="870" spans="14:17" x14ac:dyDescent="0.25">
      <c r="N870" s="142"/>
      <c r="O870" s="132"/>
      <c r="Q870" s="119"/>
    </row>
    <row r="871" spans="14:17" x14ac:dyDescent="0.25">
      <c r="N871" s="142"/>
      <c r="O871" s="132"/>
      <c r="Q871" s="119"/>
    </row>
    <row r="872" spans="14:17" x14ac:dyDescent="0.25">
      <c r="N872" s="142"/>
      <c r="O872" s="132"/>
      <c r="Q872" s="119"/>
    </row>
    <row r="873" spans="14:17" x14ac:dyDescent="0.25">
      <c r="N873" s="142"/>
      <c r="O873" s="132"/>
      <c r="Q873" s="119"/>
    </row>
    <row r="874" spans="14:17" x14ac:dyDescent="0.25">
      <c r="N874" s="142"/>
      <c r="O874" s="132"/>
      <c r="Q874" s="119"/>
    </row>
    <row r="875" spans="14:17" x14ac:dyDescent="0.25">
      <c r="N875" s="142"/>
      <c r="O875" s="132"/>
      <c r="Q875" s="119"/>
    </row>
    <row r="876" spans="14:17" x14ac:dyDescent="0.25">
      <c r="N876" s="142"/>
      <c r="O876" s="132"/>
      <c r="Q876" s="119"/>
    </row>
    <row r="877" spans="14:17" x14ac:dyDescent="0.25">
      <c r="N877" s="142"/>
      <c r="O877" s="132"/>
      <c r="Q877" s="119"/>
    </row>
    <row r="878" spans="14:17" x14ac:dyDescent="0.25">
      <c r="N878" s="142"/>
      <c r="O878" s="132"/>
      <c r="Q878" s="119"/>
    </row>
    <row r="879" spans="14:17" x14ac:dyDescent="0.25">
      <c r="N879" s="142"/>
      <c r="O879" s="132"/>
      <c r="Q879" s="119"/>
    </row>
    <row r="880" spans="14:17" x14ac:dyDescent="0.25">
      <c r="N880" s="142"/>
      <c r="O880" s="132"/>
      <c r="Q880" s="119"/>
    </row>
    <row r="881" spans="14:17" x14ac:dyDescent="0.25">
      <c r="N881" s="142"/>
      <c r="O881" s="132"/>
      <c r="Q881" s="119"/>
    </row>
    <row r="882" spans="14:17" x14ac:dyDescent="0.25">
      <c r="N882" s="142"/>
      <c r="O882" s="132"/>
      <c r="Q882" s="119"/>
    </row>
    <row r="883" spans="14:17" x14ac:dyDescent="0.25">
      <c r="N883" s="142"/>
      <c r="O883" s="132"/>
      <c r="Q883" s="119"/>
    </row>
    <row r="884" spans="14:17" x14ac:dyDescent="0.25">
      <c r="N884" s="142"/>
      <c r="O884" s="132"/>
      <c r="Q884" s="119"/>
    </row>
    <row r="885" spans="14:17" x14ac:dyDescent="0.25">
      <c r="N885" s="142"/>
      <c r="O885" s="132"/>
      <c r="Q885" s="119"/>
    </row>
    <row r="886" spans="14:17" x14ac:dyDescent="0.25">
      <c r="N886" s="142"/>
      <c r="O886" s="132"/>
      <c r="Q886" s="119"/>
    </row>
    <row r="887" spans="14:17" x14ac:dyDescent="0.25">
      <c r="N887" s="142"/>
      <c r="O887" s="132"/>
      <c r="Q887" s="119"/>
    </row>
    <row r="888" spans="14:17" x14ac:dyDescent="0.25">
      <c r="N888" s="142"/>
      <c r="O888" s="132"/>
      <c r="Q888" s="119"/>
    </row>
    <row r="889" spans="14:17" x14ac:dyDescent="0.25">
      <c r="N889" s="142"/>
      <c r="O889" s="132"/>
      <c r="Q889" s="119"/>
    </row>
    <row r="890" spans="14:17" x14ac:dyDescent="0.25">
      <c r="N890" s="142"/>
      <c r="O890" s="132"/>
      <c r="Q890" s="119"/>
    </row>
    <row r="891" spans="14:17" x14ac:dyDescent="0.25">
      <c r="N891" s="142"/>
      <c r="O891" s="132"/>
      <c r="Q891" s="119"/>
    </row>
    <row r="892" spans="14:17" x14ac:dyDescent="0.25">
      <c r="N892" s="142"/>
      <c r="O892" s="132"/>
      <c r="Q892" s="119"/>
    </row>
    <row r="893" spans="14:17" x14ac:dyDescent="0.25">
      <c r="N893" s="142"/>
      <c r="O893" s="132"/>
      <c r="Q893" s="119"/>
    </row>
    <row r="894" spans="14:17" x14ac:dyDescent="0.25">
      <c r="N894" s="142"/>
      <c r="O894" s="132"/>
      <c r="Q894" s="119"/>
    </row>
    <row r="895" spans="14:17" x14ac:dyDescent="0.25">
      <c r="N895" s="142"/>
      <c r="O895" s="132"/>
      <c r="Q895" s="119"/>
    </row>
    <row r="896" spans="14:17" x14ac:dyDescent="0.25">
      <c r="N896" s="142"/>
      <c r="O896" s="132"/>
      <c r="Q896" s="119"/>
    </row>
    <row r="897" spans="14:17" x14ac:dyDescent="0.25">
      <c r="N897" s="142"/>
      <c r="O897" s="132"/>
      <c r="Q897" s="119"/>
    </row>
    <row r="898" spans="14:17" x14ac:dyDescent="0.25">
      <c r="N898" s="142"/>
      <c r="O898" s="132"/>
      <c r="Q898" s="119"/>
    </row>
    <row r="899" spans="14:17" x14ac:dyDescent="0.25">
      <c r="N899" s="142"/>
      <c r="O899" s="132"/>
      <c r="Q899" s="119"/>
    </row>
    <row r="900" spans="14:17" x14ac:dyDescent="0.25">
      <c r="N900" s="142"/>
      <c r="O900" s="132"/>
      <c r="Q900" s="119"/>
    </row>
    <row r="901" spans="14:17" x14ac:dyDescent="0.25">
      <c r="N901" s="142"/>
      <c r="O901" s="132"/>
      <c r="Q901" s="119"/>
    </row>
    <row r="902" spans="14:17" x14ac:dyDescent="0.25">
      <c r="N902" s="142"/>
      <c r="O902" s="132"/>
      <c r="Q902" s="119"/>
    </row>
    <row r="903" spans="14:17" x14ac:dyDescent="0.25">
      <c r="N903" s="142"/>
      <c r="O903" s="132"/>
      <c r="Q903" s="119"/>
    </row>
    <row r="904" spans="14:17" x14ac:dyDescent="0.25">
      <c r="N904" s="142"/>
      <c r="O904" s="132"/>
      <c r="Q904" s="119"/>
    </row>
    <row r="905" spans="14:17" x14ac:dyDescent="0.25">
      <c r="N905" s="142"/>
      <c r="O905" s="132"/>
      <c r="Q905" s="119"/>
    </row>
    <row r="906" spans="14:17" x14ac:dyDescent="0.25">
      <c r="N906" s="142"/>
      <c r="O906" s="132"/>
      <c r="Q906" s="119"/>
    </row>
    <row r="907" spans="14:17" x14ac:dyDescent="0.25">
      <c r="N907" s="142"/>
      <c r="O907" s="132"/>
      <c r="Q907" s="119"/>
    </row>
    <row r="908" spans="14:17" x14ac:dyDescent="0.25">
      <c r="N908" s="142"/>
      <c r="O908" s="132"/>
      <c r="Q908" s="119"/>
    </row>
    <row r="909" spans="14:17" x14ac:dyDescent="0.25">
      <c r="N909" s="142"/>
      <c r="O909" s="132"/>
      <c r="Q909" s="119"/>
    </row>
    <row r="910" spans="14:17" x14ac:dyDescent="0.25">
      <c r="N910" s="142"/>
      <c r="O910" s="132"/>
      <c r="Q910" s="119"/>
    </row>
    <row r="911" spans="14:17" x14ac:dyDescent="0.25">
      <c r="N911" s="142"/>
      <c r="O911" s="132"/>
      <c r="Q911" s="119"/>
    </row>
    <row r="912" spans="14:17" x14ac:dyDescent="0.25">
      <c r="N912" s="142"/>
      <c r="O912" s="132"/>
      <c r="Q912" s="119"/>
    </row>
    <row r="913" spans="14:17" x14ac:dyDescent="0.25">
      <c r="N913" s="142"/>
      <c r="O913" s="132"/>
      <c r="Q913" s="119"/>
    </row>
    <row r="914" spans="14:17" x14ac:dyDescent="0.25">
      <c r="N914" s="142"/>
      <c r="O914" s="132"/>
      <c r="Q914" s="119"/>
    </row>
    <row r="915" spans="14:17" x14ac:dyDescent="0.25">
      <c r="N915" s="142"/>
      <c r="O915" s="132"/>
      <c r="Q915" s="119"/>
    </row>
    <row r="916" spans="14:17" x14ac:dyDescent="0.25">
      <c r="N916" s="142"/>
      <c r="O916" s="132"/>
      <c r="Q916" s="119"/>
    </row>
    <row r="917" spans="14:17" x14ac:dyDescent="0.25">
      <c r="N917" s="142"/>
      <c r="O917" s="132"/>
      <c r="Q917" s="119"/>
    </row>
    <row r="918" spans="14:17" x14ac:dyDescent="0.25">
      <c r="N918" s="142"/>
      <c r="O918" s="132"/>
      <c r="Q918" s="119"/>
    </row>
    <row r="919" spans="14:17" x14ac:dyDescent="0.25">
      <c r="N919" s="142"/>
      <c r="O919" s="132"/>
      <c r="Q919" s="119"/>
    </row>
    <row r="920" spans="14:17" x14ac:dyDescent="0.25">
      <c r="N920" s="142"/>
      <c r="O920" s="132"/>
      <c r="Q920" s="119"/>
    </row>
    <row r="921" spans="14:17" x14ac:dyDescent="0.25">
      <c r="N921" s="142"/>
      <c r="O921" s="132"/>
      <c r="Q921" s="119"/>
    </row>
    <row r="922" spans="14:17" x14ac:dyDescent="0.25">
      <c r="N922" s="142"/>
      <c r="O922" s="132"/>
      <c r="Q922" s="119"/>
    </row>
    <row r="923" spans="14:17" x14ac:dyDescent="0.25">
      <c r="N923" s="142"/>
      <c r="O923" s="132"/>
      <c r="Q923" s="119"/>
    </row>
    <row r="924" spans="14:17" x14ac:dyDescent="0.25">
      <c r="N924" s="142"/>
      <c r="O924" s="132"/>
      <c r="Q924" s="119"/>
    </row>
    <row r="925" spans="14:17" x14ac:dyDescent="0.25">
      <c r="N925" s="142"/>
      <c r="O925" s="132"/>
      <c r="Q925" s="119"/>
    </row>
    <row r="926" spans="14:17" x14ac:dyDescent="0.25">
      <c r="N926" s="142"/>
      <c r="O926" s="132"/>
      <c r="Q926" s="119"/>
    </row>
    <row r="927" spans="14:17" x14ac:dyDescent="0.25">
      <c r="N927" s="142"/>
      <c r="O927" s="132"/>
      <c r="Q927" s="119"/>
    </row>
    <row r="928" spans="14:17" x14ac:dyDescent="0.25">
      <c r="N928" s="142"/>
      <c r="O928" s="132"/>
      <c r="Q928" s="119"/>
    </row>
    <row r="929" spans="14:17" x14ac:dyDescent="0.25">
      <c r="N929" s="142"/>
      <c r="O929" s="132"/>
      <c r="Q929" s="119"/>
    </row>
    <row r="930" spans="14:17" x14ac:dyDescent="0.25">
      <c r="N930" s="142"/>
      <c r="O930" s="132"/>
      <c r="Q930" s="119"/>
    </row>
    <row r="931" spans="14:17" x14ac:dyDescent="0.25">
      <c r="N931" s="142"/>
      <c r="O931" s="132"/>
      <c r="Q931" s="119"/>
    </row>
    <row r="932" spans="14:17" x14ac:dyDescent="0.25">
      <c r="N932" s="142"/>
      <c r="O932" s="132"/>
      <c r="Q932" s="119"/>
    </row>
    <row r="933" spans="14:17" x14ac:dyDescent="0.25">
      <c r="N933" s="142"/>
      <c r="O933" s="132"/>
      <c r="Q933" s="119"/>
    </row>
    <row r="934" spans="14:17" x14ac:dyDescent="0.25">
      <c r="N934" s="142"/>
      <c r="O934" s="132"/>
      <c r="Q934" s="119"/>
    </row>
    <row r="935" spans="14:17" x14ac:dyDescent="0.25">
      <c r="N935" s="142"/>
      <c r="O935" s="132"/>
      <c r="Q935" s="119"/>
    </row>
    <row r="936" spans="14:17" x14ac:dyDescent="0.25">
      <c r="N936" s="142"/>
      <c r="O936" s="132"/>
      <c r="Q936" s="119"/>
    </row>
    <row r="937" spans="14:17" x14ac:dyDescent="0.25">
      <c r="N937" s="142"/>
      <c r="O937" s="132"/>
      <c r="Q937" s="119"/>
    </row>
    <row r="938" spans="14:17" x14ac:dyDescent="0.25">
      <c r="N938" s="142"/>
      <c r="O938" s="132"/>
      <c r="Q938" s="119"/>
    </row>
    <row r="939" spans="14:17" x14ac:dyDescent="0.25">
      <c r="N939" s="142"/>
      <c r="O939" s="132"/>
      <c r="Q939" s="119"/>
    </row>
    <row r="940" spans="14:17" x14ac:dyDescent="0.25">
      <c r="N940" s="142"/>
      <c r="O940" s="132"/>
      <c r="Q940" s="119"/>
    </row>
    <row r="941" spans="14:17" x14ac:dyDescent="0.25">
      <c r="N941" s="142"/>
      <c r="O941" s="132"/>
      <c r="Q941" s="119"/>
    </row>
    <row r="942" spans="14:17" x14ac:dyDescent="0.25">
      <c r="N942" s="142"/>
      <c r="O942" s="132"/>
      <c r="Q942" s="119"/>
    </row>
    <row r="943" spans="14:17" x14ac:dyDescent="0.25">
      <c r="N943" s="142"/>
      <c r="O943" s="132"/>
      <c r="Q943" s="119"/>
    </row>
    <row r="944" spans="14:17" x14ac:dyDescent="0.25">
      <c r="N944" s="142"/>
      <c r="O944" s="132"/>
      <c r="Q944" s="119"/>
    </row>
    <row r="945" spans="14:17" x14ac:dyDescent="0.25">
      <c r="N945" s="142"/>
      <c r="O945" s="132"/>
      <c r="Q945" s="119"/>
    </row>
    <row r="946" spans="14:17" x14ac:dyDescent="0.25">
      <c r="N946" s="142"/>
      <c r="O946" s="132"/>
      <c r="Q946" s="119"/>
    </row>
    <row r="947" spans="14:17" x14ac:dyDescent="0.25">
      <c r="N947" s="142"/>
      <c r="O947" s="132"/>
      <c r="Q947" s="119"/>
    </row>
    <row r="948" spans="14:17" x14ac:dyDescent="0.25">
      <c r="N948" s="142"/>
      <c r="O948" s="132"/>
      <c r="Q948" s="119"/>
    </row>
    <row r="949" spans="14:17" x14ac:dyDescent="0.25">
      <c r="N949" s="142"/>
      <c r="O949" s="132"/>
      <c r="Q949" s="119"/>
    </row>
    <row r="950" spans="14:17" x14ac:dyDescent="0.25">
      <c r="N950" s="142"/>
      <c r="O950" s="132"/>
      <c r="Q950" s="119"/>
    </row>
    <row r="951" spans="14:17" x14ac:dyDescent="0.25">
      <c r="N951" s="142"/>
      <c r="O951" s="132"/>
      <c r="Q951" s="119"/>
    </row>
    <row r="952" spans="14:17" x14ac:dyDescent="0.25">
      <c r="N952" s="142"/>
      <c r="O952" s="132"/>
      <c r="Q952" s="119"/>
    </row>
    <row r="953" spans="14:17" x14ac:dyDescent="0.25">
      <c r="N953" s="142"/>
      <c r="O953" s="132"/>
      <c r="Q953" s="119"/>
    </row>
    <row r="954" spans="14:17" x14ac:dyDescent="0.25">
      <c r="N954" s="142"/>
      <c r="O954" s="132"/>
      <c r="Q954" s="119"/>
    </row>
    <row r="955" spans="14:17" x14ac:dyDescent="0.25">
      <c r="N955" s="142"/>
      <c r="O955" s="132"/>
      <c r="Q955" s="119"/>
    </row>
    <row r="956" spans="14:17" x14ac:dyDescent="0.25">
      <c r="N956" s="142"/>
      <c r="O956" s="132"/>
      <c r="Q956" s="119"/>
    </row>
    <row r="957" spans="14:17" x14ac:dyDescent="0.25">
      <c r="N957" s="142"/>
      <c r="O957" s="132"/>
      <c r="Q957" s="119"/>
    </row>
    <row r="958" spans="14:17" x14ac:dyDescent="0.25">
      <c r="N958" s="142"/>
      <c r="O958" s="132"/>
      <c r="Q958" s="119"/>
    </row>
    <row r="959" spans="14:17" x14ac:dyDescent="0.25">
      <c r="N959" s="142"/>
      <c r="O959" s="132"/>
      <c r="Q959" s="119"/>
    </row>
    <row r="960" spans="14:17" x14ac:dyDescent="0.25">
      <c r="N960" s="142"/>
      <c r="O960" s="132"/>
      <c r="Q960" s="119"/>
    </row>
    <row r="961" spans="14:17" x14ac:dyDescent="0.25">
      <c r="N961" s="142"/>
      <c r="O961" s="132"/>
      <c r="Q961" s="119"/>
    </row>
    <row r="962" spans="14:17" x14ac:dyDescent="0.25">
      <c r="N962" s="142"/>
      <c r="O962" s="132"/>
      <c r="Q962" s="119"/>
    </row>
    <row r="963" spans="14:17" x14ac:dyDescent="0.25">
      <c r="N963" s="142"/>
      <c r="O963" s="132"/>
      <c r="Q963" s="119"/>
    </row>
    <row r="964" spans="14:17" x14ac:dyDescent="0.25">
      <c r="N964" s="142"/>
      <c r="O964" s="132"/>
      <c r="Q964" s="119"/>
    </row>
    <row r="965" spans="14:17" x14ac:dyDescent="0.25">
      <c r="N965" s="142"/>
      <c r="O965" s="132"/>
      <c r="Q965" s="119"/>
    </row>
    <row r="966" spans="14:17" x14ac:dyDescent="0.25">
      <c r="N966" s="142"/>
      <c r="O966" s="132"/>
      <c r="Q966" s="119"/>
    </row>
    <row r="967" spans="14:17" x14ac:dyDescent="0.25">
      <c r="N967" s="142"/>
      <c r="O967" s="132"/>
      <c r="Q967" s="119"/>
    </row>
    <row r="968" spans="14:17" x14ac:dyDescent="0.25">
      <c r="N968" s="142"/>
      <c r="O968" s="132"/>
      <c r="Q968" s="119"/>
    </row>
    <row r="969" spans="14:17" x14ac:dyDescent="0.25">
      <c r="N969" s="142"/>
      <c r="O969" s="132"/>
      <c r="Q969" s="119"/>
    </row>
    <row r="970" spans="14:17" x14ac:dyDescent="0.25">
      <c r="N970" s="142"/>
      <c r="O970" s="132"/>
      <c r="Q970" s="119"/>
    </row>
    <row r="971" spans="14:17" x14ac:dyDescent="0.25">
      <c r="N971" s="142"/>
      <c r="O971" s="132"/>
      <c r="Q971" s="119"/>
    </row>
    <row r="972" spans="14:17" x14ac:dyDescent="0.25">
      <c r="N972" s="142"/>
      <c r="O972" s="132"/>
      <c r="Q972" s="119"/>
    </row>
    <row r="973" spans="14:17" x14ac:dyDescent="0.25">
      <c r="N973" s="142"/>
      <c r="O973" s="132"/>
      <c r="Q973" s="119"/>
    </row>
    <row r="974" spans="14:17" x14ac:dyDescent="0.25">
      <c r="N974" s="142"/>
      <c r="O974" s="132"/>
      <c r="Q974" s="119"/>
    </row>
    <row r="975" spans="14:17" x14ac:dyDescent="0.25">
      <c r="N975" s="142"/>
      <c r="O975" s="132"/>
      <c r="Q975" s="119"/>
    </row>
    <row r="976" spans="14:17" x14ac:dyDescent="0.25">
      <c r="N976" s="142"/>
      <c r="O976" s="132"/>
      <c r="Q976" s="119"/>
    </row>
    <row r="977" spans="14:17" x14ac:dyDescent="0.25">
      <c r="N977" s="142"/>
      <c r="O977" s="132"/>
      <c r="Q977" s="119"/>
    </row>
    <row r="978" spans="14:17" x14ac:dyDescent="0.25">
      <c r="N978" s="142"/>
      <c r="O978" s="132"/>
      <c r="Q978" s="119"/>
    </row>
    <row r="979" spans="14:17" x14ac:dyDescent="0.25">
      <c r="N979" s="142"/>
      <c r="O979" s="132"/>
      <c r="Q979" s="119"/>
    </row>
    <row r="980" spans="14:17" x14ac:dyDescent="0.25">
      <c r="N980" s="142"/>
      <c r="O980" s="132"/>
      <c r="Q980" s="119"/>
    </row>
    <row r="981" spans="14:17" x14ac:dyDescent="0.25">
      <c r="N981" s="142"/>
      <c r="O981" s="132"/>
      <c r="Q981" s="119"/>
    </row>
    <row r="982" spans="14:17" x14ac:dyDescent="0.25">
      <c r="N982" s="142"/>
      <c r="O982" s="132"/>
      <c r="Q982" s="119"/>
    </row>
    <row r="983" spans="14:17" x14ac:dyDescent="0.25">
      <c r="N983" s="142"/>
      <c r="O983" s="132"/>
      <c r="Q983" s="119"/>
    </row>
    <row r="984" spans="14:17" x14ac:dyDescent="0.25">
      <c r="N984" s="142"/>
      <c r="O984" s="132"/>
      <c r="Q984" s="119"/>
    </row>
    <row r="985" spans="14:17" x14ac:dyDescent="0.25">
      <c r="N985" s="142"/>
      <c r="O985" s="132"/>
      <c r="Q985" s="119"/>
    </row>
    <row r="986" spans="14:17" x14ac:dyDescent="0.25">
      <c r="N986" s="142"/>
      <c r="O986" s="132"/>
      <c r="Q986" s="119"/>
    </row>
    <row r="987" spans="14:17" x14ac:dyDescent="0.25">
      <c r="N987" s="142"/>
      <c r="O987" s="132"/>
      <c r="Q987" s="119"/>
    </row>
    <row r="988" spans="14:17" x14ac:dyDescent="0.25">
      <c r="N988" s="142"/>
      <c r="O988" s="132"/>
      <c r="Q988" s="119"/>
    </row>
    <row r="989" spans="14:17" x14ac:dyDescent="0.25">
      <c r="N989" s="142"/>
      <c r="O989" s="132"/>
      <c r="Q989" s="119"/>
    </row>
    <row r="990" spans="14:17" x14ac:dyDescent="0.25">
      <c r="N990" s="142"/>
      <c r="O990" s="132"/>
      <c r="Q990" s="119"/>
    </row>
    <row r="991" spans="14:17" x14ac:dyDescent="0.25">
      <c r="N991" s="142"/>
      <c r="O991" s="132"/>
      <c r="Q991" s="119"/>
    </row>
    <row r="992" spans="14:17" x14ac:dyDescent="0.25">
      <c r="N992" s="142"/>
      <c r="O992" s="132"/>
      <c r="Q992" s="119"/>
    </row>
    <row r="993" spans="14:17" x14ac:dyDescent="0.25">
      <c r="N993" s="142"/>
      <c r="O993" s="132"/>
      <c r="Q993" s="119"/>
    </row>
    <row r="994" spans="14:17" x14ac:dyDescent="0.25">
      <c r="N994" s="142"/>
      <c r="O994" s="132"/>
      <c r="Q994" s="119"/>
    </row>
    <row r="995" spans="14:17" x14ac:dyDescent="0.25">
      <c r="N995" s="142"/>
      <c r="O995" s="132"/>
      <c r="Q995" s="119"/>
    </row>
    <row r="996" spans="14:17" x14ac:dyDescent="0.25">
      <c r="N996" s="142"/>
      <c r="O996" s="132"/>
      <c r="Q996" s="119"/>
    </row>
    <row r="997" spans="14:17" x14ac:dyDescent="0.25">
      <c r="N997" s="142"/>
      <c r="O997" s="132"/>
      <c r="Q997" s="119"/>
    </row>
    <row r="998" spans="14:17" x14ac:dyDescent="0.25">
      <c r="N998" s="142"/>
      <c r="O998" s="132"/>
      <c r="Q998" s="119"/>
    </row>
    <row r="999" spans="14:17" x14ac:dyDescent="0.25">
      <c r="N999" s="142"/>
      <c r="O999" s="132"/>
      <c r="Q999" s="119"/>
    </row>
    <row r="1000" spans="14:17" x14ac:dyDescent="0.25">
      <c r="N1000" s="142"/>
      <c r="O1000" s="132"/>
      <c r="Q1000" s="119"/>
    </row>
    <row r="1001" spans="14:17" x14ac:dyDescent="0.25">
      <c r="N1001" s="142"/>
      <c r="O1001" s="132"/>
      <c r="Q1001" s="119"/>
    </row>
    <row r="1002" spans="14:17" x14ac:dyDescent="0.25">
      <c r="N1002" s="142"/>
      <c r="O1002" s="132"/>
      <c r="Q1002" s="119"/>
    </row>
    <row r="1003" spans="14:17" x14ac:dyDescent="0.25">
      <c r="N1003" s="142"/>
      <c r="O1003" s="132"/>
      <c r="Q1003" s="119"/>
    </row>
    <row r="1004" spans="14:17" x14ac:dyDescent="0.25">
      <c r="N1004" s="142"/>
      <c r="O1004" s="132"/>
      <c r="Q1004" s="119"/>
    </row>
    <row r="1005" spans="14:17" x14ac:dyDescent="0.25">
      <c r="N1005" s="142"/>
      <c r="O1005" s="132"/>
      <c r="Q1005" s="119"/>
    </row>
    <row r="1006" spans="14:17" x14ac:dyDescent="0.25">
      <c r="N1006" s="142"/>
      <c r="O1006" s="132"/>
      <c r="Q1006" s="119"/>
    </row>
    <row r="1007" spans="14:17" x14ac:dyDescent="0.25">
      <c r="N1007" s="142"/>
      <c r="O1007" s="132"/>
      <c r="Q1007" s="119"/>
    </row>
    <row r="1008" spans="14:17" x14ac:dyDescent="0.25">
      <c r="N1008" s="142"/>
      <c r="O1008" s="132"/>
      <c r="Q1008" s="119"/>
    </row>
    <row r="1009" spans="14:17" x14ac:dyDescent="0.25">
      <c r="N1009" s="142"/>
      <c r="O1009" s="132"/>
      <c r="Q1009" s="119"/>
    </row>
    <row r="1010" spans="14:17" x14ac:dyDescent="0.25">
      <c r="N1010" s="142"/>
      <c r="O1010" s="132"/>
      <c r="Q1010" s="119"/>
    </row>
    <row r="1011" spans="14:17" x14ac:dyDescent="0.25">
      <c r="N1011" s="142"/>
      <c r="O1011" s="132"/>
      <c r="Q1011" s="119"/>
    </row>
    <row r="1012" spans="14:17" x14ac:dyDescent="0.25">
      <c r="N1012" s="142"/>
      <c r="O1012" s="132"/>
      <c r="Q1012" s="119"/>
    </row>
    <row r="1013" spans="14:17" x14ac:dyDescent="0.25">
      <c r="N1013" s="142"/>
      <c r="O1013" s="132"/>
      <c r="Q1013" s="119"/>
    </row>
    <row r="1014" spans="14:17" x14ac:dyDescent="0.25">
      <c r="N1014" s="142"/>
      <c r="O1014" s="132"/>
      <c r="Q1014" s="119"/>
    </row>
    <row r="1015" spans="14:17" x14ac:dyDescent="0.25">
      <c r="N1015" s="142"/>
      <c r="O1015" s="132"/>
      <c r="Q1015" s="119"/>
    </row>
    <row r="1016" spans="14:17" x14ac:dyDescent="0.25">
      <c r="N1016" s="142"/>
      <c r="O1016" s="132"/>
      <c r="Q1016" s="119"/>
    </row>
    <row r="1017" spans="14:17" x14ac:dyDescent="0.25">
      <c r="N1017" s="142"/>
      <c r="O1017" s="132"/>
      <c r="Q1017" s="119"/>
    </row>
    <row r="1018" spans="14:17" x14ac:dyDescent="0.25">
      <c r="N1018" s="142"/>
      <c r="O1018" s="132"/>
      <c r="Q1018" s="119"/>
    </row>
    <row r="1019" spans="14:17" x14ac:dyDescent="0.25">
      <c r="N1019" s="142"/>
      <c r="O1019" s="132"/>
      <c r="Q1019" s="119"/>
    </row>
    <row r="1020" spans="14:17" x14ac:dyDescent="0.25">
      <c r="N1020" s="142"/>
      <c r="O1020" s="132"/>
      <c r="Q1020" s="119"/>
    </row>
    <row r="1021" spans="14:17" x14ac:dyDescent="0.25">
      <c r="N1021" s="142"/>
      <c r="O1021" s="132"/>
      <c r="Q1021" s="119"/>
    </row>
    <row r="1022" spans="14:17" x14ac:dyDescent="0.25">
      <c r="N1022" s="142"/>
      <c r="O1022" s="132"/>
      <c r="Q1022" s="119"/>
    </row>
    <row r="1023" spans="14:17" x14ac:dyDescent="0.25">
      <c r="N1023" s="142"/>
      <c r="O1023" s="132"/>
      <c r="Q1023" s="119"/>
    </row>
    <row r="1024" spans="14:17" x14ac:dyDescent="0.25">
      <c r="N1024" s="142"/>
      <c r="O1024" s="132"/>
      <c r="Q1024" s="119"/>
    </row>
    <row r="1025" spans="14:17" x14ac:dyDescent="0.25">
      <c r="N1025" s="142"/>
      <c r="O1025" s="132"/>
      <c r="Q1025" s="119"/>
    </row>
    <row r="1026" spans="14:17" x14ac:dyDescent="0.25">
      <c r="N1026" s="142"/>
      <c r="O1026" s="132"/>
      <c r="Q1026" s="119"/>
    </row>
    <row r="1027" spans="14:17" x14ac:dyDescent="0.25">
      <c r="N1027" s="142"/>
      <c r="O1027" s="132"/>
      <c r="Q1027" s="119"/>
    </row>
    <row r="1028" spans="14:17" x14ac:dyDescent="0.25">
      <c r="N1028" s="142"/>
      <c r="O1028" s="132"/>
      <c r="Q1028" s="119"/>
    </row>
    <row r="1029" spans="14:17" x14ac:dyDescent="0.25">
      <c r="N1029" s="142"/>
      <c r="O1029" s="132"/>
      <c r="Q1029" s="119"/>
    </row>
    <row r="1030" spans="14:17" x14ac:dyDescent="0.25">
      <c r="N1030" s="142"/>
      <c r="O1030" s="132"/>
      <c r="Q1030" s="119"/>
    </row>
    <row r="1031" spans="14:17" x14ac:dyDescent="0.25">
      <c r="N1031" s="142"/>
      <c r="O1031" s="132"/>
      <c r="Q1031" s="119"/>
    </row>
    <row r="1032" spans="14:17" x14ac:dyDescent="0.25">
      <c r="N1032" s="142"/>
      <c r="O1032" s="132"/>
      <c r="Q1032" s="119"/>
    </row>
    <row r="1033" spans="14:17" x14ac:dyDescent="0.25">
      <c r="N1033" s="142"/>
      <c r="O1033" s="132"/>
      <c r="Q1033" s="119"/>
    </row>
    <row r="1034" spans="14:17" x14ac:dyDescent="0.25">
      <c r="N1034" s="142"/>
      <c r="O1034" s="132"/>
      <c r="Q1034" s="119"/>
    </row>
    <row r="1035" spans="14:17" x14ac:dyDescent="0.25">
      <c r="N1035" s="142"/>
      <c r="O1035" s="132"/>
      <c r="Q1035" s="119"/>
    </row>
    <row r="1036" spans="14:17" x14ac:dyDescent="0.25">
      <c r="N1036" s="142"/>
      <c r="O1036" s="132"/>
      <c r="Q1036" s="119"/>
    </row>
    <row r="1037" spans="14:17" x14ac:dyDescent="0.25">
      <c r="N1037" s="142"/>
      <c r="O1037" s="132"/>
      <c r="Q1037" s="119"/>
    </row>
    <row r="1038" spans="14:17" x14ac:dyDescent="0.25">
      <c r="N1038" s="142"/>
      <c r="O1038" s="132"/>
      <c r="Q1038" s="119"/>
    </row>
    <row r="1039" spans="14:17" x14ac:dyDescent="0.25">
      <c r="N1039" s="142"/>
      <c r="O1039" s="132"/>
      <c r="Q1039" s="119"/>
    </row>
    <row r="1040" spans="14:17" x14ac:dyDescent="0.25">
      <c r="N1040" s="142"/>
      <c r="O1040" s="132"/>
      <c r="Q1040" s="119"/>
    </row>
    <row r="1041" spans="14:17" x14ac:dyDescent="0.25">
      <c r="N1041" s="142"/>
      <c r="O1041" s="132"/>
      <c r="Q1041" s="119"/>
    </row>
    <row r="1042" spans="14:17" x14ac:dyDescent="0.25">
      <c r="N1042" s="142"/>
      <c r="O1042" s="132"/>
      <c r="Q1042" s="119"/>
    </row>
    <row r="1043" spans="14:17" x14ac:dyDescent="0.25">
      <c r="N1043" s="142"/>
      <c r="O1043" s="132"/>
      <c r="Q1043" s="119"/>
    </row>
    <row r="1044" spans="14:17" x14ac:dyDescent="0.25">
      <c r="N1044" s="142"/>
      <c r="O1044" s="132"/>
      <c r="Q1044" s="119"/>
    </row>
    <row r="1045" spans="14:17" x14ac:dyDescent="0.25">
      <c r="N1045" s="142"/>
      <c r="O1045" s="132"/>
      <c r="Q1045" s="119"/>
    </row>
    <row r="1046" spans="14:17" x14ac:dyDescent="0.25">
      <c r="N1046" s="142"/>
      <c r="O1046" s="132"/>
      <c r="Q1046" s="119"/>
    </row>
    <row r="1047" spans="14:17" x14ac:dyDescent="0.25">
      <c r="N1047" s="142"/>
      <c r="O1047" s="132"/>
      <c r="Q1047" s="119"/>
    </row>
    <row r="1048" spans="14:17" x14ac:dyDescent="0.25">
      <c r="N1048" s="142"/>
      <c r="O1048" s="132"/>
      <c r="Q1048" s="119"/>
    </row>
    <row r="1049" spans="14:17" x14ac:dyDescent="0.25">
      <c r="N1049" s="142"/>
      <c r="O1049" s="132"/>
      <c r="Q1049" s="119"/>
    </row>
    <row r="1050" spans="14:17" x14ac:dyDescent="0.25">
      <c r="N1050" s="142"/>
      <c r="O1050" s="132"/>
      <c r="Q1050" s="119"/>
    </row>
    <row r="1051" spans="14:17" x14ac:dyDescent="0.25">
      <c r="N1051" s="142"/>
      <c r="O1051" s="132"/>
      <c r="Q1051" s="119"/>
    </row>
    <row r="1052" spans="14:17" x14ac:dyDescent="0.25">
      <c r="N1052" s="142"/>
      <c r="O1052" s="132"/>
      <c r="Q1052" s="119"/>
    </row>
    <row r="1053" spans="14:17" x14ac:dyDescent="0.25">
      <c r="N1053" s="142"/>
      <c r="O1053" s="132"/>
      <c r="Q1053" s="119"/>
    </row>
    <row r="1054" spans="14:17" x14ac:dyDescent="0.25">
      <c r="N1054" s="142"/>
      <c r="O1054" s="132"/>
      <c r="Q1054" s="119"/>
    </row>
    <row r="1055" spans="14:17" x14ac:dyDescent="0.25">
      <c r="N1055" s="142"/>
      <c r="O1055" s="132"/>
      <c r="Q1055" s="119"/>
    </row>
    <row r="1056" spans="14:17" x14ac:dyDescent="0.25">
      <c r="N1056" s="142"/>
      <c r="O1056" s="132"/>
      <c r="Q1056" s="119"/>
    </row>
    <row r="1057" spans="14:17" x14ac:dyDescent="0.25">
      <c r="N1057" s="142"/>
      <c r="O1057" s="132"/>
      <c r="Q1057" s="119"/>
    </row>
    <row r="1058" spans="14:17" x14ac:dyDescent="0.25">
      <c r="N1058" s="142"/>
      <c r="O1058" s="132"/>
      <c r="Q1058" s="119"/>
    </row>
    <row r="1059" spans="14:17" x14ac:dyDescent="0.25">
      <c r="N1059" s="142"/>
      <c r="O1059" s="132"/>
      <c r="Q1059" s="119"/>
    </row>
    <row r="1060" spans="14:17" x14ac:dyDescent="0.25">
      <c r="N1060" s="142"/>
      <c r="O1060" s="132"/>
      <c r="Q1060" s="119"/>
    </row>
    <row r="1061" spans="14:17" x14ac:dyDescent="0.25">
      <c r="N1061" s="142"/>
      <c r="O1061" s="132"/>
      <c r="Q1061" s="119"/>
    </row>
    <row r="1062" spans="14:17" x14ac:dyDescent="0.25">
      <c r="N1062" s="142"/>
      <c r="O1062" s="132"/>
      <c r="Q1062" s="119"/>
    </row>
    <row r="1063" spans="14:17" x14ac:dyDescent="0.25">
      <c r="N1063" s="142"/>
      <c r="O1063" s="132"/>
      <c r="Q1063" s="119"/>
    </row>
    <row r="1064" spans="14:17" x14ac:dyDescent="0.25">
      <c r="N1064" s="142"/>
      <c r="O1064" s="132"/>
      <c r="Q1064" s="119"/>
    </row>
    <row r="1065" spans="14:17" x14ac:dyDescent="0.25">
      <c r="N1065" s="142"/>
      <c r="O1065" s="132"/>
      <c r="Q1065" s="119"/>
    </row>
    <row r="1066" spans="14:17" x14ac:dyDescent="0.25">
      <c r="N1066" s="142"/>
      <c r="O1066" s="132"/>
      <c r="Q1066" s="119"/>
    </row>
    <row r="1067" spans="14:17" x14ac:dyDescent="0.25">
      <c r="N1067" s="142"/>
      <c r="O1067" s="132"/>
      <c r="Q1067" s="119"/>
    </row>
    <row r="1068" spans="14:17" x14ac:dyDescent="0.25">
      <c r="N1068" s="142"/>
      <c r="O1068" s="132"/>
      <c r="Q1068" s="119"/>
    </row>
    <row r="1069" spans="14:17" x14ac:dyDescent="0.25">
      <c r="N1069" s="142"/>
      <c r="O1069" s="132"/>
      <c r="Q1069" s="119"/>
    </row>
    <row r="1070" spans="14:17" x14ac:dyDescent="0.25">
      <c r="N1070" s="142"/>
      <c r="O1070" s="132"/>
      <c r="Q1070" s="119"/>
    </row>
    <row r="1071" spans="14:17" x14ac:dyDescent="0.25">
      <c r="N1071" s="142"/>
      <c r="O1071" s="132"/>
      <c r="Q1071" s="119"/>
    </row>
    <row r="1072" spans="14:17" x14ac:dyDescent="0.25">
      <c r="N1072" s="142"/>
      <c r="O1072" s="132"/>
      <c r="Q1072" s="119"/>
    </row>
    <row r="1073" spans="14:17" x14ac:dyDescent="0.25">
      <c r="N1073" s="142"/>
      <c r="O1073" s="132"/>
      <c r="Q1073" s="119"/>
    </row>
    <row r="1074" spans="14:17" x14ac:dyDescent="0.25">
      <c r="N1074" s="142"/>
      <c r="O1074" s="132"/>
      <c r="Q1074" s="119"/>
    </row>
    <row r="1075" spans="14:17" x14ac:dyDescent="0.25">
      <c r="N1075" s="142"/>
      <c r="O1075" s="132"/>
      <c r="Q1075" s="119"/>
    </row>
    <row r="1076" spans="14:17" x14ac:dyDescent="0.25">
      <c r="N1076" s="142"/>
      <c r="O1076" s="132"/>
      <c r="Q1076" s="119"/>
    </row>
    <row r="1077" spans="14:17" x14ac:dyDescent="0.25">
      <c r="N1077" s="142"/>
      <c r="O1077" s="132"/>
      <c r="Q1077" s="119"/>
    </row>
    <row r="1078" spans="14:17" x14ac:dyDescent="0.25">
      <c r="N1078" s="142"/>
      <c r="O1078" s="132"/>
      <c r="Q1078" s="119"/>
    </row>
    <row r="1079" spans="14:17" x14ac:dyDescent="0.25">
      <c r="N1079" s="142"/>
      <c r="O1079" s="132"/>
      <c r="Q1079" s="119"/>
    </row>
    <row r="1080" spans="14:17" x14ac:dyDescent="0.25">
      <c r="N1080" s="142"/>
      <c r="O1080" s="132"/>
      <c r="Q1080" s="119"/>
    </row>
    <row r="1081" spans="14:17" x14ac:dyDescent="0.25">
      <c r="N1081" s="142"/>
      <c r="O1081" s="132"/>
      <c r="Q1081" s="119"/>
    </row>
    <row r="1082" spans="14:17" x14ac:dyDescent="0.25">
      <c r="N1082" s="142"/>
      <c r="O1082" s="132"/>
      <c r="Q1082" s="119"/>
    </row>
    <row r="1083" spans="14:17" x14ac:dyDescent="0.25">
      <c r="N1083" s="142"/>
      <c r="O1083" s="132"/>
      <c r="Q1083" s="119"/>
    </row>
    <row r="1084" spans="14:17" x14ac:dyDescent="0.25">
      <c r="N1084" s="142"/>
      <c r="O1084" s="132"/>
      <c r="Q1084" s="119"/>
    </row>
    <row r="1085" spans="14:17" x14ac:dyDescent="0.25">
      <c r="N1085" s="142"/>
      <c r="O1085" s="132"/>
      <c r="Q1085" s="119"/>
    </row>
    <row r="1086" spans="14:17" x14ac:dyDescent="0.25">
      <c r="N1086" s="142"/>
      <c r="O1086" s="132"/>
      <c r="Q1086" s="119"/>
    </row>
    <row r="1087" spans="14:17" x14ac:dyDescent="0.25">
      <c r="N1087" s="142"/>
      <c r="O1087" s="132"/>
      <c r="Q1087" s="119"/>
    </row>
    <row r="1088" spans="14:17" x14ac:dyDescent="0.25">
      <c r="N1088" s="142"/>
      <c r="O1088" s="132"/>
      <c r="Q1088" s="119"/>
    </row>
    <row r="1089" spans="14:17" x14ac:dyDescent="0.25">
      <c r="N1089" s="142"/>
      <c r="O1089" s="132"/>
      <c r="Q1089" s="119"/>
    </row>
    <row r="1090" spans="14:17" x14ac:dyDescent="0.25">
      <c r="N1090" s="142"/>
      <c r="O1090" s="132"/>
      <c r="Q1090" s="119"/>
    </row>
    <row r="1091" spans="14:17" x14ac:dyDescent="0.25">
      <c r="N1091" s="142"/>
      <c r="O1091" s="132"/>
      <c r="Q1091" s="119"/>
    </row>
    <row r="1092" spans="14:17" x14ac:dyDescent="0.25">
      <c r="N1092" s="142"/>
      <c r="O1092" s="132"/>
      <c r="Q1092" s="119"/>
    </row>
    <row r="1093" spans="14:17" x14ac:dyDescent="0.25">
      <c r="N1093" s="142"/>
      <c r="O1093" s="132"/>
      <c r="Q1093" s="119"/>
    </row>
    <row r="1094" spans="14:17" x14ac:dyDescent="0.25">
      <c r="N1094" s="142"/>
      <c r="O1094" s="132"/>
      <c r="Q1094" s="119"/>
    </row>
    <row r="1095" spans="14:17" x14ac:dyDescent="0.25">
      <c r="N1095" s="142"/>
      <c r="O1095" s="132"/>
      <c r="Q1095" s="119"/>
    </row>
    <row r="1096" spans="14:17" x14ac:dyDescent="0.25">
      <c r="N1096" s="142"/>
      <c r="O1096" s="132"/>
      <c r="Q1096" s="119"/>
    </row>
    <row r="1097" spans="14:17" x14ac:dyDescent="0.25">
      <c r="N1097" s="142"/>
      <c r="O1097" s="132"/>
      <c r="Q1097" s="119"/>
    </row>
    <row r="1098" spans="14:17" x14ac:dyDescent="0.25">
      <c r="N1098" s="142"/>
      <c r="O1098" s="132"/>
      <c r="Q1098" s="119"/>
    </row>
    <row r="1099" spans="14:17" x14ac:dyDescent="0.25">
      <c r="N1099" s="142"/>
      <c r="O1099" s="132"/>
      <c r="Q1099" s="119"/>
    </row>
    <row r="1100" spans="14:17" x14ac:dyDescent="0.25">
      <c r="N1100" s="142"/>
      <c r="O1100" s="132"/>
      <c r="Q1100" s="119"/>
    </row>
    <row r="1101" spans="14:17" x14ac:dyDescent="0.25">
      <c r="N1101" s="142"/>
      <c r="O1101" s="132"/>
      <c r="Q1101" s="119"/>
    </row>
    <row r="1102" spans="14:17" x14ac:dyDescent="0.25">
      <c r="N1102" s="142"/>
      <c r="O1102" s="132"/>
      <c r="Q1102" s="119"/>
    </row>
    <row r="1103" spans="14:17" x14ac:dyDescent="0.25">
      <c r="N1103" s="142"/>
      <c r="O1103" s="132"/>
      <c r="Q1103" s="119"/>
    </row>
    <row r="1104" spans="14:17" x14ac:dyDescent="0.25">
      <c r="N1104" s="142"/>
      <c r="O1104" s="132"/>
      <c r="Q1104" s="119"/>
    </row>
    <row r="1105" spans="14:17" x14ac:dyDescent="0.25">
      <c r="N1105" s="142"/>
      <c r="O1105" s="132"/>
      <c r="Q1105" s="119"/>
    </row>
    <row r="1106" spans="14:17" x14ac:dyDescent="0.25">
      <c r="N1106" s="142"/>
      <c r="O1106" s="132"/>
      <c r="Q1106" s="119"/>
    </row>
    <row r="1107" spans="14:17" x14ac:dyDescent="0.25">
      <c r="N1107" s="142"/>
      <c r="O1107" s="132"/>
      <c r="Q1107" s="119"/>
    </row>
    <row r="1108" spans="14:17" x14ac:dyDescent="0.25">
      <c r="N1108" s="142"/>
      <c r="O1108" s="132"/>
      <c r="Q1108" s="119"/>
    </row>
    <row r="1109" spans="14:17" x14ac:dyDescent="0.25">
      <c r="N1109" s="142"/>
      <c r="O1109" s="132"/>
      <c r="Q1109" s="119"/>
    </row>
    <row r="1110" spans="14:17" x14ac:dyDescent="0.25">
      <c r="N1110" s="142"/>
      <c r="O1110" s="132"/>
      <c r="Q1110" s="119"/>
    </row>
    <row r="1111" spans="14:17" x14ac:dyDescent="0.25">
      <c r="N1111" s="142"/>
      <c r="O1111" s="132"/>
      <c r="Q1111" s="119"/>
    </row>
    <row r="1112" spans="14:17" x14ac:dyDescent="0.25">
      <c r="N1112" s="142"/>
      <c r="O1112" s="132"/>
      <c r="Q1112" s="119"/>
    </row>
    <row r="1113" spans="14:17" x14ac:dyDescent="0.25">
      <c r="N1113" s="142"/>
      <c r="O1113" s="132"/>
      <c r="Q1113" s="119"/>
    </row>
    <row r="1114" spans="14:17" x14ac:dyDescent="0.25">
      <c r="N1114" s="142"/>
      <c r="O1114" s="132"/>
      <c r="Q1114" s="119"/>
    </row>
    <row r="1115" spans="14:17" x14ac:dyDescent="0.25">
      <c r="N1115" s="142"/>
      <c r="O1115" s="132"/>
      <c r="Q1115" s="119"/>
    </row>
    <row r="1116" spans="14:17" x14ac:dyDescent="0.25">
      <c r="N1116" s="142"/>
      <c r="O1116" s="132"/>
      <c r="Q1116" s="119"/>
    </row>
    <row r="1117" spans="14:17" x14ac:dyDescent="0.25">
      <c r="N1117" s="142"/>
      <c r="O1117" s="132"/>
      <c r="Q1117" s="119"/>
    </row>
    <row r="1118" spans="14:17" x14ac:dyDescent="0.25">
      <c r="N1118" s="142"/>
      <c r="O1118" s="132"/>
      <c r="Q1118" s="119"/>
    </row>
    <row r="1119" spans="14:17" x14ac:dyDescent="0.25">
      <c r="N1119" s="142"/>
      <c r="O1119" s="132"/>
      <c r="Q1119" s="119"/>
    </row>
    <row r="1120" spans="14:17" x14ac:dyDescent="0.25">
      <c r="N1120" s="142"/>
      <c r="O1120" s="132"/>
      <c r="Q1120" s="119"/>
    </row>
    <row r="1121" spans="14:17" x14ac:dyDescent="0.25">
      <c r="N1121" s="142"/>
      <c r="O1121" s="132"/>
      <c r="Q1121" s="119"/>
    </row>
    <row r="1122" spans="14:17" x14ac:dyDescent="0.25">
      <c r="N1122" s="142"/>
      <c r="O1122" s="132"/>
      <c r="Q1122" s="119"/>
    </row>
    <row r="1123" spans="14:17" x14ac:dyDescent="0.25">
      <c r="N1123" s="142"/>
      <c r="O1123" s="132"/>
      <c r="Q1123" s="119"/>
    </row>
    <row r="1124" spans="14:17" x14ac:dyDescent="0.25">
      <c r="N1124" s="142"/>
      <c r="O1124" s="132"/>
      <c r="Q1124" s="119"/>
    </row>
    <row r="1125" spans="14:17" x14ac:dyDescent="0.25">
      <c r="N1125" s="142"/>
      <c r="O1125" s="132"/>
      <c r="Q1125" s="119"/>
    </row>
    <row r="1126" spans="14:17" x14ac:dyDescent="0.25">
      <c r="N1126" s="142"/>
      <c r="O1126" s="132"/>
      <c r="Q1126" s="119"/>
    </row>
    <row r="1127" spans="14:17" x14ac:dyDescent="0.25">
      <c r="N1127" s="142"/>
      <c r="O1127" s="132"/>
      <c r="Q1127" s="119"/>
    </row>
    <row r="1128" spans="14:17" x14ac:dyDescent="0.25">
      <c r="N1128" s="142"/>
      <c r="O1128" s="132"/>
      <c r="Q1128" s="119"/>
    </row>
    <row r="1129" spans="14:17" x14ac:dyDescent="0.25">
      <c r="N1129" s="142"/>
      <c r="O1129" s="132"/>
      <c r="Q1129" s="119"/>
    </row>
    <row r="1130" spans="14:17" x14ac:dyDescent="0.25">
      <c r="N1130" s="142"/>
      <c r="O1130" s="132"/>
      <c r="Q1130" s="119"/>
    </row>
    <row r="1131" spans="14:17" x14ac:dyDescent="0.25">
      <c r="N1131" s="142"/>
      <c r="O1131" s="132"/>
      <c r="Q1131" s="119"/>
    </row>
    <row r="1132" spans="14:17" x14ac:dyDescent="0.25">
      <c r="N1132" s="142"/>
      <c r="O1132" s="132"/>
      <c r="Q1132" s="119"/>
    </row>
    <row r="1133" spans="14:17" x14ac:dyDescent="0.25">
      <c r="N1133" s="142"/>
      <c r="O1133" s="132"/>
      <c r="Q1133" s="119"/>
    </row>
    <row r="1134" spans="14:17" x14ac:dyDescent="0.25">
      <c r="N1134" s="142"/>
      <c r="O1134" s="132"/>
      <c r="Q1134" s="119"/>
    </row>
    <row r="1135" spans="14:17" x14ac:dyDescent="0.25">
      <c r="N1135" s="142"/>
      <c r="O1135" s="132"/>
      <c r="Q1135" s="119"/>
    </row>
    <row r="1136" spans="14:17" x14ac:dyDescent="0.25">
      <c r="N1136" s="142"/>
      <c r="O1136" s="132"/>
      <c r="Q1136" s="119"/>
    </row>
    <row r="1137" spans="14:17" x14ac:dyDescent="0.25">
      <c r="N1137" s="142"/>
      <c r="O1137" s="132"/>
      <c r="Q1137" s="119"/>
    </row>
    <row r="1138" spans="14:17" x14ac:dyDescent="0.25">
      <c r="N1138" s="142"/>
      <c r="O1138" s="132"/>
      <c r="Q1138" s="119"/>
    </row>
    <row r="1139" spans="14:17" x14ac:dyDescent="0.25">
      <c r="N1139" s="142"/>
      <c r="O1139" s="132"/>
      <c r="Q1139" s="119"/>
    </row>
    <row r="1140" spans="14:17" x14ac:dyDescent="0.25">
      <c r="N1140" s="142"/>
      <c r="O1140" s="132"/>
      <c r="Q1140" s="119"/>
    </row>
    <row r="1141" spans="14:17" x14ac:dyDescent="0.25">
      <c r="N1141" s="142"/>
      <c r="O1141" s="132"/>
      <c r="Q1141" s="119"/>
    </row>
    <row r="1142" spans="14:17" x14ac:dyDescent="0.25">
      <c r="N1142" s="142"/>
      <c r="O1142" s="132"/>
      <c r="Q1142" s="119"/>
    </row>
    <row r="1143" spans="14:17" x14ac:dyDescent="0.25">
      <c r="N1143" s="142"/>
      <c r="O1143" s="132"/>
      <c r="Q1143" s="119"/>
    </row>
    <row r="1144" spans="14:17" x14ac:dyDescent="0.25">
      <c r="N1144" s="142"/>
      <c r="O1144" s="132"/>
      <c r="Q1144" s="119"/>
    </row>
    <row r="1145" spans="14:17" x14ac:dyDescent="0.25">
      <c r="N1145" s="142"/>
      <c r="O1145" s="132"/>
      <c r="Q1145" s="119"/>
    </row>
    <row r="1146" spans="14:17" x14ac:dyDescent="0.25">
      <c r="N1146" s="142"/>
      <c r="O1146" s="132"/>
      <c r="Q1146" s="119"/>
    </row>
    <row r="1147" spans="14:17" x14ac:dyDescent="0.25">
      <c r="N1147" s="142"/>
      <c r="O1147" s="132"/>
      <c r="Q1147" s="119"/>
    </row>
    <row r="1148" spans="14:17" x14ac:dyDescent="0.25">
      <c r="N1148" s="142"/>
      <c r="O1148" s="132"/>
      <c r="Q1148" s="119"/>
    </row>
    <row r="1149" spans="14:17" x14ac:dyDescent="0.25">
      <c r="N1149" s="142"/>
      <c r="O1149" s="132"/>
      <c r="Q1149" s="119"/>
    </row>
    <row r="1150" spans="14:17" x14ac:dyDescent="0.25">
      <c r="N1150" s="142"/>
      <c r="O1150" s="132"/>
      <c r="Q1150" s="119"/>
    </row>
    <row r="1151" spans="14:17" x14ac:dyDescent="0.25">
      <c r="N1151" s="142"/>
      <c r="O1151" s="132"/>
      <c r="Q1151" s="119"/>
    </row>
    <row r="1152" spans="14:17" x14ac:dyDescent="0.25">
      <c r="N1152" s="142"/>
      <c r="O1152" s="132"/>
      <c r="Q1152" s="119"/>
    </row>
    <row r="1153" spans="14:17" x14ac:dyDescent="0.25">
      <c r="N1153" s="142"/>
      <c r="O1153" s="132"/>
      <c r="Q1153" s="119"/>
    </row>
    <row r="1154" spans="14:17" x14ac:dyDescent="0.25">
      <c r="N1154" s="142"/>
      <c r="O1154" s="132"/>
      <c r="Q1154" s="119"/>
    </row>
    <row r="1155" spans="14:17" x14ac:dyDescent="0.25">
      <c r="N1155" s="142"/>
      <c r="O1155" s="132"/>
      <c r="Q1155" s="119"/>
    </row>
    <row r="1156" spans="14:17" x14ac:dyDescent="0.25">
      <c r="N1156" s="142"/>
      <c r="O1156" s="132"/>
      <c r="Q1156" s="119"/>
    </row>
    <row r="1157" spans="14:17" x14ac:dyDescent="0.25">
      <c r="N1157" s="142"/>
      <c r="O1157" s="132"/>
      <c r="Q1157" s="119"/>
    </row>
    <row r="1158" spans="14:17" x14ac:dyDescent="0.25">
      <c r="N1158" s="142"/>
      <c r="O1158" s="132"/>
      <c r="Q1158" s="119"/>
    </row>
    <row r="1159" spans="14:17" x14ac:dyDescent="0.25">
      <c r="N1159" s="142"/>
      <c r="O1159" s="132"/>
      <c r="Q1159" s="119"/>
    </row>
    <row r="1160" spans="14:17" x14ac:dyDescent="0.25">
      <c r="N1160" s="142"/>
      <c r="O1160" s="132"/>
      <c r="Q1160" s="119"/>
    </row>
    <row r="1161" spans="14:17" x14ac:dyDescent="0.25">
      <c r="N1161" s="142"/>
      <c r="O1161" s="132"/>
      <c r="Q1161" s="119"/>
    </row>
    <row r="1162" spans="14:17" x14ac:dyDescent="0.25">
      <c r="N1162" s="142"/>
      <c r="O1162" s="132"/>
      <c r="Q1162" s="119"/>
    </row>
    <row r="1163" spans="14:17" x14ac:dyDescent="0.25">
      <c r="N1163" s="142"/>
      <c r="O1163" s="132"/>
      <c r="Q1163" s="119"/>
    </row>
    <row r="1164" spans="14:17" x14ac:dyDescent="0.25">
      <c r="N1164" s="142"/>
      <c r="O1164" s="132"/>
      <c r="Q1164" s="119"/>
    </row>
    <row r="1165" spans="14:17" x14ac:dyDescent="0.25">
      <c r="N1165" s="142"/>
      <c r="O1165" s="132"/>
      <c r="Q1165" s="119"/>
    </row>
    <row r="1166" spans="14:17" x14ac:dyDescent="0.25">
      <c r="N1166" s="142"/>
      <c r="O1166" s="132"/>
      <c r="Q1166" s="119"/>
    </row>
    <row r="1167" spans="14:17" x14ac:dyDescent="0.25">
      <c r="N1167" s="142"/>
      <c r="O1167" s="132"/>
      <c r="Q1167" s="119"/>
    </row>
    <row r="1168" spans="14:17" x14ac:dyDescent="0.25">
      <c r="N1168" s="142"/>
      <c r="O1168" s="132"/>
      <c r="Q1168" s="119"/>
    </row>
    <row r="1169" spans="14:17" x14ac:dyDescent="0.25">
      <c r="N1169" s="142"/>
      <c r="O1169" s="132"/>
      <c r="Q1169" s="119"/>
    </row>
    <row r="1170" spans="14:17" x14ac:dyDescent="0.25">
      <c r="N1170" s="142"/>
      <c r="O1170" s="132"/>
      <c r="Q1170" s="119"/>
    </row>
    <row r="1171" spans="14:17" x14ac:dyDescent="0.25">
      <c r="N1171" s="142"/>
      <c r="O1171" s="132"/>
      <c r="Q1171" s="119"/>
    </row>
    <row r="1172" spans="14:17" x14ac:dyDescent="0.25">
      <c r="N1172" s="142"/>
      <c r="O1172" s="132"/>
      <c r="Q1172" s="119"/>
    </row>
    <row r="1173" spans="14:17" x14ac:dyDescent="0.25">
      <c r="N1173" s="142"/>
      <c r="O1173" s="132"/>
      <c r="Q1173" s="119"/>
    </row>
    <row r="1174" spans="14:17" x14ac:dyDescent="0.25">
      <c r="N1174" s="142"/>
      <c r="O1174" s="132"/>
      <c r="Q1174" s="119"/>
    </row>
    <row r="1175" spans="14:17" x14ac:dyDescent="0.25">
      <c r="N1175" s="142"/>
      <c r="O1175" s="132"/>
      <c r="Q1175" s="119"/>
    </row>
    <row r="1176" spans="14:17" x14ac:dyDescent="0.25">
      <c r="N1176" s="142"/>
      <c r="O1176" s="132"/>
      <c r="Q1176" s="119"/>
    </row>
    <row r="1177" spans="14:17" x14ac:dyDescent="0.25">
      <c r="N1177" s="142"/>
      <c r="O1177" s="132"/>
      <c r="Q1177" s="119"/>
    </row>
    <row r="1178" spans="14:17" x14ac:dyDescent="0.25">
      <c r="N1178" s="142"/>
      <c r="O1178" s="132"/>
      <c r="Q1178" s="119"/>
    </row>
    <row r="1179" spans="14:17" x14ac:dyDescent="0.25">
      <c r="N1179" s="142"/>
      <c r="O1179" s="132"/>
      <c r="Q1179" s="119"/>
    </row>
    <row r="1180" spans="14:17" x14ac:dyDescent="0.25">
      <c r="N1180" s="142"/>
      <c r="O1180" s="132"/>
      <c r="Q1180" s="119"/>
    </row>
    <row r="1181" spans="14:17" x14ac:dyDescent="0.25">
      <c r="N1181" s="142"/>
      <c r="O1181" s="132"/>
      <c r="Q1181" s="119"/>
    </row>
    <row r="1182" spans="14:17" x14ac:dyDescent="0.25">
      <c r="N1182" s="142"/>
      <c r="O1182" s="132"/>
      <c r="Q1182" s="119"/>
    </row>
    <row r="1183" spans="14:17" x14ac:dyDescent="0.25">
      <c r="N1183" s="142"/>
      <c r="O1183" s="132"/>
      <c r="Q1183" s="119"/>
    </row>
    <row r="1184" spans="14:17" x14ac:dyDescent="0.25">
      <c r="N1184" s="142"/>
      <c r="O1184" s="132"/>
      <c r="Q1184" s="119"/>
    </row>
    <row r="1185" spans="14:17" x14ac:dyDescent="0.25">
      <c r="N1185" s="142"/>
      <c r="O1185" s="132"/>
      <c r="Q1185" s="119"/>
    </row>
    <row r="1186" spans="14:17" x14ac:dyDescent="0.25">
      <c r="N1186" s="142"/>
      <c r="O1186" s="132"/>
      <c r="Q1186" s="119"/>
    </row>
    <row r="1187" spans="14:17" x14ac:dyDescent="0.25">
      <c r="N1187" s="142"/>
      <c r="O1187" s="132"/>
      <c r="Q1187" s="119"/>
    </row>
    <row r="1188" spans="14:17" x14ac:dyDescent="0.25">
      <c r="N1188" s="142"/>
      <c r="O1188" s="132"/>
      <c r="Q1188" s="119"/>
    </row>
    <row r="1189" spans="14:17" x14ac:dyDescent="0.25">
      <c r="N1189" s="142"/>
      <c r="O1189" s="132"/>
      <c r="Q1189" s="119"/>
    </row>
    <row r="1190" spans="14:17" x14ac:dyDescent="0.25">
      <c r="N1190" s="142"/>
      <c r="O1190" s="132"/>
      <c r="Q1190" s="119"/>
    </row>
    <row r="1191" spans="14:17" x14ac:dyDescent="0.25">
      <c r="N1191" s="142"/>
      <c r="O1191" s="132"/>
      <c r="Q1191" s="119"/>
    </row>
    <row r="1192" spans="14:17" x14ac:dyDescent="0.25">
      <c r="N1192" s="142"/>
      <c r="O1192" s="132"/>
      <c r="Q1192" s="119"/>
    </row>
    <row r="1193" spans="14:17" x14ac:dyDescent="0.25">
      <c r="N1193" s="142"/>
      <c r="O1193" s="132"/>
      <c r="Q1193" s="119"/>
    </row>
    <row r="1194" spans="14:17" x14ac:dyDescent="0.25">
      <c r="N1194" s="142"/>
      <c r="O1194" s="132"/>
      <c r="Q1194" s="119"/>
    </row>
    <row r="1195" spans="14:17" x14ac:dyDescent="0.25">
      <c r="N1195" s="142"/>
      <c r="O1195" s="132"/>
      <c r="Q1195" s="119"/>
    </row>
    <row r="1196" spans="14:17" x14ac:dyDescent="0.25">
      <c r="N1196" s="142"/>
      <c r="O1196" s="132"/>
      <c r="Q1196" s="119"/>
    </row>
    <row r="1197" spans="14:17" x14ac:dyDescent="0.25">
      <c r="N1197" s="142"/>
      <c r="O1197" s="132"/>
      <c r="Q1197" s="119"/>
    </row>
    <row r="1198" spans="14:17" x14ac:dyDescent="0.25">
      <c r="N1198" s="142"/>
      <c r="O1198" s="132"/>
      <c r="Q1198" s="119"/>
    </row>
    <row r="1199" spans="14:17" x14ac:dyDescent="0.25">
      <c r="N1199" s="142"/>
      <c r="O1199" s="132"/>
      <c r="Q1199" s="119"/>
    </row>
    <row r="1200" spans="14:17" x14ac:dyDescent="0.25">
      <c r="N1200" s="142"/>
      <c r="O1200" s="132"/>
      <c r="Q1200" s="119"/>
    </row>
    <row r="1201" spans="14:17" x14ac:dyDescent="0.25">
      <c r="N1201" s="142"/>
      <c r="O1201" s="132"/>
      <c r="Q1201" s="119"/>
    </row>
    <row r="1202" spans="14:17" x14ac:dyDescent="0.25">
      <c r="N1202" s="142"/>
      <c r="O1202" s="132"/>
      <c r="Q1202" s="119"/>
    </row>
    <row r="1203" spans="14:17" x14ac:dyDescent="0.25">
      <c r="N1203" s="142"/>
      <c r="O1203" s="132"/>
      <c r="Q1203" s="119"/>
    </row>
    <row r="1204" spans="14:17" x14ac:dyDescent="0.25">
      <c r="N1204" s="142"/>
      <c r="O1204" s="132"/>
      <c r="Q1204" s="119"/>
    </row>
    <row r="1205" spans="14:17" x14ac:dyDescent="0.25">
      <c r="N1205" s="142"/>
      <c r="O1205" s="132"/>
      <c r="Q1205" s="119"/>
    </row>
    <row r="1206" spans="14:17" x14ac:dyDescent="0.25">
      <c r="N1206" s="142"/>
      <c r="O1206" s="132"/>
      <c r="Q1206" s="119"/>
    </row>
    <row r="1207" spans="14:17" x14ac:dyDescent="0.25">
      <c r="N1207" s="142"/>
      <c r="O1207" s="132"/>
      <c r="Q1207" s="119"/>
    </row>
    <row r="1208" spans="14:17" x14ac:dyDescent="0.25">
      <c r="N1208" s="142"/>
      <c r="O1208" s="132"/>
      <c r="Q1208" s="119"/>
    </row>
    <row r="1209" spans="14:17" x14ac:dyDescent="0.25">
      <c r="N1209" s="142"/>
      <c r="O1209" s="132"/>
      <c r="Q1209" s="119"/>
    </row>
    <row r="1210" spans="14:17" x14ac:dyDescent="0.25">
      <c r="N1210" s="142"/>
      <c r="O1210" s="132"/>
      <c r="Q1210" s="119"/>
    </row>
    <row r="1211" spans="14:17" x14ac:dyDescent="0.25">
      <c r="N1211" s="142"/>
      <c r="O1211" s="132"/>
      <c r="Q1211" s="119"/>
    </row>
    <row r="1212" spans="14:17" x14ac:dyDescent="0.25">
      <c r="N1212" s="142"/>
      <c r="O1212" s="132"/>
      <c r="Q1212" s="119"/>
    </row>
    <row r="1213" spans="14:17" x14ac:dyDescent="0.25">
      <c r="N1213" s="142"/>
      <c r="O1213" s="132"/>
      <c r="Q1213" s="119"/>
    </row>
    <row r="1214" spans="14:17" x14ac:dyDescent="0.25">
      <c r="N1214" s="142"/>
      <c r="O1214" s="132"/>
      <c r="Q1214" s="119"/>
    </row>
    <row r="1215" spans="14:17" x14ac:dyDescent="0.25">
      <c r="N1215" s="142"/>
      <c r="O1215" s="132"/>
      <c r="Q1215" s="119"/>
    </row>
    <row r="1216" spans="14:17" x14ac:dyDescent="0.25">
      <c r="N1216" s="142"/>
      <c r="O1216" s="132"/>
      <c r="Q1216" s="119"/>
    </row>
    <row r="1217" spans="14:17" x14ac:dyDescent="0.25">
      <c r="N1217" s="142"/>
      <c r="O1217" s="132"/>
      <c r="Q1217" s="119"/>
    </row>
    <row r="1218" spans="14:17" x14ac:dyDescent="0.25">
      <c r="N1218" s="142"/>
      <c r="O1218" s="132"/>
      <c r="Q1218" s="119"/>
    </row>
    <row r="1219" spans="14:17" x14ac:dyDescent="0.25">
      <c r="N1219" s="142"/>
      <c r="O1219" s="132"/>
      <c r="Q1219" s="119"/>
    </row>
    <row r="1220" spans="14:17" x14ac:dyDescent="0.25">
      <c r="N1220" s="142"/>
      <c r="O1220" s="132"/>
      <c r="Q1220" s="119"/>
    </row>
    <row r="1221" spans="14:17" x14ac:dyDescent="0.25">
      <c r="N1221" s="142"/>
      <c r="O1221" s="132"/>
      <c r="Q1221" s="119"/>
    </row>
    <row r="1222" spans="14:17" x14ac:dyDescent="0.25">
      <c r="N1222" s="142"/>
      <c r="O1222" s="132"/>
      <c r="Q1222" s="119"/>
    </row>
    <row r="1223" spans="14:17" x14ac:dyDescent="0.25">
      <c r="N1223" s="142"/>
      <c r="O1223" s="132"/>
      <c r="Q1223" s="119"/>
    </row>
    <row r="1224" spans="14:17" x14ac:dyDescent="0.25">
      <c r="N1224" s="142"/>
      <c r="O1224" s="132"/>
      <c r="Q1224" s="119"/>
    </row>
    <row r="1225" spans="14:17" x14ac:dyDescent="0.25">
      <c r="N1225" s="142"/>
      <c r="O1225" s="132"/>
      <c r="Q1225" s="119"/>
    </row>
    <row r="1226" spans="14:17" x14ac:dyDescent="0.25">
      <c r="N1226" s="142"/>
      <c r="O1226" s="132"/>
      <c r="Q1226" s="119"/>
    </row>
    <row r="1227" spans="14:17" x14ac:dyDescent="0.25">
      <c r="N1227" s="142"/>
      <c r="O1227" s="132"/>
      <c r="Q1227" s="119"/>
    </row>
    <row r="1228" spans="14:17" x14ac:dyDescent="0.25">
      <c r="N1228" s="142"/>
      <c r="O1228" s="132"/>
      <c r="Q1228" s="119"/>
    </row>
    <row r="1229" spans="14:17" x14ac:dyDescent="0.25">
      <c r="N1229" s="142"/>
      <c r="O1229" s="132"/>
      <c r="Q1229" s="119"/>
    </row>
    <row r="1230" spans="14:17" x14ac:dyDescent="0.25">
      <c r="N1230" s="142"/>
      <c r="O1230" s="132"/>
      <c r="Q1230" s="119"/>
    </row>
    <row r="1231" spans="14:17" x14ac:dyDescent="0.25">
      <c r="N1231" s="142"/>
      <c r="O1231" s="132"/>
      <c r="Q1231" s="119"/>
    </row>
    <row r="1232" spans="14:17" x14ac:dyDescent="0.25">
      <c r="N1232" s="142"/>
      <c r="O1232" s="132"/>
      <c r="Q1232" s="119"/>
    </row>
    <row r="1233" spans="14:17" x14ac:dyDescent="0.25">
      <c r="N1233" s="142"/>
      <c r="O1233" s="132"/>
      <c r="Q1233" s="119"/>
    </row>
    <row r="1234" spans="14:17" x14ac:dyDescent="0.25">
      <c r="N1234" s="142"/>
      <c r="O1234" s="132"/>
      <c r="Q1234" s="119"/>
    </row>
    <row r="1235" spans="14:17" x14ac:dyDescent="0.25">
      <c r="N1235" s="142"/>
      <c r="O1235" s="132"/>
      <c r="Q1235" s="119"/>
    </row>
    <row r="1236" spans="14:17" x14ac:dyDescent="0.25">
      <c r="N1236" s="142"/>
      <c r="O1236" s="132"/>
      <c r="Q1236" s="119"/>
    </row>
    <row r="1237" spans="14:17" x14ac:dyDescent="0.25">
      <c r="N1237" s="142"/>
      <c r="O1237" s="132"/>
      <c r="Q1237" s="119"/>
    </row>
    <row r="1238" spans="14:17" x14ac:dyDescent="0.25">
      <c r="N1238" s="142"/>
      <c r="O1238" s="132"/>
      <c r="Q1238" s="119"/>
    </row>
    <row r="1239" spans="14:17" x14ac:dyDescent="0.25">
      <c r="N1239" s="142"/>
      <c r="O1239" s="132"/>
      <c r="Q1239" s="119"/>
    </row>
    <row r="1240" spans="14:17" x14ac:dyDescent="0.25">
      <c r="N1240" s="142"/>
      <c r="O1240" s="132"/>
      <c r="Q1240" s="119"/>
    </row>
    <row r="1241" spans="14:17" x14ac:dyDescent="0.25">
      <c r="N1241" s="142"/>
      <c r="O1241" s="132"/>
      <c r="Q1241" s="119"/>
    </row>
    <row r="1242" spans="14:17" x14ac:dyDescent="0.25">
      <c r="N1242" s="142"/>
      <c r="O1242" s="132"/>
      <c r="Q1242" s="119"/>
    </row>
    <row r="1243" spans="14:17" x14ac:dyDescent="0.25">
      <c r="N1243" s="142"/>
      <c r="O1243" s="132"/>
      <c r="Q1243" s="119"/>
    </row>
    <row r="1244" spans="14:17" x14ac:dyDescent="0.25">
      <c r="N1244" s="142"/>
      <c r="O1244" s="132"/>
      <c r="Q1244" s="119"/>
    </row>
    <row r="1245" spans="14:17" x14ac:dyDescent="0.25">
      <c r="N1245" s="142"/>
      <c r="O1245" s="132"/>
      <c r="Q1245" s="119"/>
    </row>
    <row r="1246" spans="14:17" x14ac:dyDescent="0.25">
      <c r="N1246" s="142"/>
      <c r="O1246" s="132"/>
      <c r="Q1246" s="119"/>
    </row>
    <row r="1247" spans="14:17" x14ac:dyDescent="0.25">
      <c r="N1247" s="142"/>
      <c r="O1247" s="132"/>
      <c r="Q1247" s="119"/>
    </row>
    <row r="1248" spans="14:17" x14ac:dyDescent="0.25">
      <c r="N1248" s="142"/>
      <c r="O1248" s="132"/>
      <c r="Q1248" s="119"/>
    </row>
    <row r="1249" spans="14:17" x14ac:dyDescent="0.25">
      <c r="N1249" s="142"/>
      <c r="O1249" s="132"/>
      <c r="Q1249" s="119"/>
    </row>
    <row r="1250" spans="14:17" x14ac:dyDescent="0.25">
      <c r="N1250" s="142"/>
      <c r="O1250" s="132"/>
      <c r="Q1250" s="119"/>
    </row>
    <row r="1251" spans="14:17" x14ac:dyDescent="0.25">
      <c r="N1251" s="142"/>
      <c r="O1251" s="132"/>
      <c r="Q1251" s="119"/>
    </row>
    <row r="1252" spans="14:17" x14ac:dyDescent="0.25">
      <c r="N1252" s="142"/>
      <c r="O1252" s="132"/>
      <c r="Q1252" s="119"/>
    </row>
    <row r="1253" spans="14:17" x14ac:dyDescent="0.25">
      <c r="N1253" s="142"/>
      <c r="O1253" s="132"/>
      <c r="Q1253" s="119"/>
    </row>
    <row r="1254" spans="14:17" x14ac:dyDescent="0.25">
      <c r="N1254" s="142"/>
      <c r="O1254" s="132"/>
      <c r="Q1254" s="119"/>
    </row>
    <row r="1255" spans="14:17" x14ac:dyDescent="0.25">
      <c r="N1255" s="142"/>
      <c r="O1255" s="132"/>
      <c r="Q1255" s="119"/>
    </row>
    <row r="1256" spans="14:17" x14ac:dyDescent="0.25">
      <c r="N1256" s="142"/>
      <c r="O1256" s="132"/>
      <c r="Q1256" s="119"/>
    </row>
    <row r="1257" spans="14:17" x14ac:dyDescent="0.25">
      <c r="N1257" s="142"/>
      <c r="O1257" s="132"/>
      <c r="Q1257" s="119"/>
    </row>
    <row r="1258" spans="14:17" x14ac:dyDescent="0.25">
      <c r="N1258" s="142"/>
      <c r="O1258" s="132"/>
      <c r="Q1258" s="119"/>
    </row>
    <row r="1259" spans="14:17" x14ac:dyDescent="0.25">
      <c r="N1259" s="142"/>
      <c r="O1259" s="132"/>
      <c r="Q1259" s="119"/>
    </row>
    <row r="1260" spans="14:17" x14ac:dyDescent="0.25">
      <c r="N1260" s="142"/>
      <c r="O1260" s="132"/>
      <c r="Q1260" s="119"/>
    </row>
    <row r="1261" spans="14:17" x14ac:dyDescent="0.25">
      <c r="N1261" s="142"/>
      <c r="O1261" s="132"/>
      <c r="Q1261" s="119"/>
    </row>
    <row r="1262" spans="14:17" x14ac:dyDescent="0.25">
      <c r="N1262" s="142"/>
      <c r="O1262" s="132"/>
      <c r="Q1262" s="119"/>
    </row>
    <row r="1263" spans="14:17" x14ac:dyDescent="0.25">
      <c r="N1263" s="142"/>
      <c r="O1263" s="132"/>
      <c r="Q1263" s="119"/>
    </row>
    <row r="1264" spans="14:17" x14ac:dyDescent="0.25">
      <c r="N1264" s="142"/>
      <c r="O1264" s="132"/>
      <c r="Q1264" s="119"/>
    </row>
    <row r="1265" spans="14:17" x14ac:dyDescent="0.25">
      <c r="N1265" s="142"/>
      <c r="O1265" s="132"/>
      <c r="Q1265" s="119"/>
    </row>
    <row r="1266" spans="14:17" x14ac:dyDescent="0.25">
      <c r="N1266" s="142"/>
      <c r="O1266" s="132"/>
      <c r="Q1266" s="119"/>
    </row>
    <row r="1267" spans="14:17" x14ac:dyDescent="0.25">
      <c r="N1267" s="142"/>
      <c r="O1267" s="132"/>
      <c r="Q1267" s="119"/>
    </row>
    <row r="1268" spans="14:17" x14ac:dyDescent="0.25">
      <c r="N1268" s="142"/>
      <c r="O1268" s="132"/>
      <c r="Q1268" s="119"/>
    </row>
    <row r="1269" spans="14:17" x14ac:dyDescent="0.25">
      <c r="N1269" s="142"/>
      <c r="O1269" s="132"/>
      <c r="Q1269" s="119"/>
    </row>
    <row r="1270" spans="14:17" x14ac:dyDescent="0.25">
      <c r="N1270" s="142"/>
      <c r="O1270" s="132"/>
      <c r="Q1270" s="119"/>
    </row>
    <row r="1271" spans="14:17" x14ac:dyDescent="0.25">
      <c r="N1271" s="142"/>
      <c r="O1271" s="132"/>
      <c r="Q1271" s="119"/>
    </row>
    <row r="1272" spans="14:17" x14ac:dyDescent="0.25">
      <c r="N1272" s="142"/>
      <c r="O1272" s="132"/>
      <c r="Q1272" s="119"/>
    </row>
    <row r="1273" spans="14:17" x14ac:dyDescent="0.25">
      <c r="N1273" s="142"/>
      <c r="O1273" s="132"/>
      <c r="Q1273" s="119"/>
    </row>
    <row r="1274" spans="14:17" x14ac:dyDescent="0.25">
      <c r="N1274" s="142"/>
      <c r="O1274" s="132"/>
      <c r="Q1274" s="119"/>
    </row>
    <row r="1275" spans="14:17" x14ac:dyDescent="0.25">
      <c r="N1275" s="142"/>
      <c r="O1275" s="132"/>
      <c r="Q1275" s="119"/>
    </row>
    <row r="1276" spans="14:17" x14ac:dyDescent="0.25">
      <c r="N1276" s="142"/>
      <c r="O1276" s="132"/>
      <c r="Q1276" s="119"/>
    </row>
    <row r="1277" spans="14:17" x14ac:dyDescent="0.25">
      <c r="N1277" s="142"/>
      <c r="O1277" s="132"/>
      <c r="Q1277" s="119"/>
    </row>
    <row r="1278" spans="14:17" x14ac:dyDescent="0.25">
      <c r="N1278" s="142"/>
      <c r="O1278" s="132"/>
      <c r="Q1278" s="119"/>
    </row>
    <row r="1279" spans="14:17" x14ac:dyDescent="0.25">
      <c r="N1279" s="142"/>
      <c r="O1279" s="132"/>
      <c r="Q1279" s="119"/>
    </row>
    <row r="1280" spans="14:17" x14ac:dyDescent="0.25">
      <c r="N1280" s="142"/>
      <c r="O1280" s="132"/>
      <c r="Q1280" s="119"/>
    </row>
    <row r="1281" spans="14:17" x14ac:dyDescent="0.25">
      <c r="N1281" s="142"/>
      <c r="O1281" s="132"/>
      <c r="Q1281" s="119"/>
    </row>
    <row r="1282" spans="14:17" x14ac:dyDescent="0.25">
      <c r="N1282" s="142"/>
      <c r="O1282" s="132"/>
      <c r="Q1282" s="119"/>
    </row>
    <row r="1283" spans="14:17" x14ac:dyDescent="0.25">
      <c r="N1283" s="142"/>
      <c r="O1283" s="132"/>
      <c r="Q1283" s="119"/>
    </row>
    <row r="1284" spans="14:17" x14ac:dyDescent="0.25">
      <c r="N1284" s="142"/>
      <c r="O1284" s="132"/>
      <c r="Q1284" s="119"/>
    </row>
    <row r="1285" spans="14:17" x14ac:dyDescent="0.25">
      <c r="N1285" s="142"/>
      <c r="O1285" s="132"/>
      <c r="Q1285" s="119"/>
    </row>
    <row r="1286" spans="14:17" x14ac:dyDescent="0.25">
      <c r="N1286" s="142"/>
      <c r="O1286" s="132"/>
      <c r="Q1286" s="119"/>
    </row>
    <row r="1287" spans="14:17" x14ac:dyDescent="0.25">
      <c r="N1287" s="142"/>
      <c r="O1287" s="132"/>
      <c r="Q1287" s="119"/>
    </row>
    <row r="1288" spans="14:17" x14ac:dyDescent="0.25">
      <c r="N1288" s="142"/>
      <c r="O1288" s="132"/>
      <c r="Q1288" s="119"/>
    </row>
    <row r="1289" spans="14:17" x14ac:dyDescent="0.25">
      <c r="N1289" s="142"/>
      <c r="O1289" s="132"/>
      <c r="Q1289" s="119"/>
    </row>
    <row r="1290" spans="14:17" x14ac:dyDescent="0.25">
      <c r="N1290" s="142"/>
      <c r="O1290" s="132"/>
      <c r="Q1290" s="119"/>
    </row>
    <row r="1291" spans="14:17" x14ac:dyDescent="0.25">
      <c r="N1291" s="142"/>
      <c r="O1291" s="132"/>
      <c r="Q1291" s="119"/>
    </row>
    <row r="1292" spans="14:17" x14ac:dyDescent="0.25">
      <c r="N1292" s="142"/>
      <c r="O1292" s="132"/>
      <c r="Q1292" s="119"/>
    </row>
    <row r="1293" spans="14:17" x14ac:dyDescent="0.25">
      <c r="N1293" s="142"/>
      <c r="O1293" s="132"/>
      <c r="Q1293" s="119"/>
    </row>
    <row r="1294" spans="14:17" x14ac:dyDescent="0.25">
      <c r="N1294" s="142"/>
      <c r="O1294" s="132"/>
      <c r="Q1294" s="119"/>
    </row>
    <row r="1295" spans="14:17" x14ac:dyDescent="0.25">
      <c r="N1295" s="142"/>
      <c r="O1295" s="132"/>
      <c r="Q1295" s="119"/>
    </row>
    <row r="1296" spans="14:17" x14ac:dyDescent="0.25">
      <c r="N1296" s="142"/>
      <c r="O1296" s="132"/>
      <c r="Q1296" s="119"/>
    </row>
    <row r="1297" spans="14:17" x14ac:dyDescent="0.25">
      <c r="N1297" s="142"/>
      <c r="O1297" s="132"/>
      <c r="Q1297" s="119"/>
    </row>
    <row r="1298" spans="14:17" x14ac:dyDescent="0.25">
      <c r="N1298" s="142"/>
      <c r="O1298" s="132"/>
      <c r="Q1298" s="119"/>
    </row>
    <row r="1299" spans="14:17" x14ac:dyDescent="0.25">
      <c r="N1299" s="142"/>
      <c r="O1299" s="132"/>
      <c r="Q1299" s="119"/>
    </row>
    <row r="1300" spans="14:17" x14ac:dyDescent="0.25">
      <c r="N1300" s="142"/>
      <c r="O1300" s="132"/>
      <c r="Q1300" s="119"/>
    </row>
    <row r="1301" spans="14:17" x14ac:dyDescent="0.25">
      <c r="N1301" s="142"/>
      <c r="O1301" s="132"/>
      <c r="Q1301" s="119"/>
    </row>
    <row r="1302" spans="14:17" x14ac:dyDescent="0.25">
      <c r="N1302" s="142"/>
      <c r="O1302" s="132"/>
      <c r="Q1302" s="119"/>
    </row>
    <row r="1303" spans="14:17" x14ac:dyDescent="0.25">
      <c r="N1303" s="142"/>
      <c r="O1303" s="132"/>
      <c r="Q1303" s="119"/>
    </row>
    <row r="1304" spans="14:17" x14ac:dyDescent="0.25">
      <c r="N1304" s="142"/>
      <c r="O1304" s="132"/>
      <c r="Q1304" s="119"/>
    </row>
    <row r="1305" spans="14:17" x14ac:dyDescent="0.25">
      <c r="N1305" s="142"/>
      <c r="O1305" s="132"/>
      <c r="Q1305" s="119"/>
    </row>
    <row r="1306" spans="14:17" x14ac:dyDescent="0.25">
      <c r="N1306" s="142"/>
      <c r="O1306" s="132"/>
      <c r="Q1306" s="119"/>
    </row>
    <row r="1307" spans="14:17" x14ac:dyDescent="0.25">
      <c r="N1307" s="142"/>
      <c r="O1307" s="132"/>
      <c r="Q1307" s="119"/>
    </row>
    <row r="1308" spans="14:17" x14ac:dyDescent="0.25">
      <c r="N1308" s="142"/>
      <c r="O1308" s="132"/>
      <c r="Q1308" s="119"/>
    </row>
    <row r="1309" spans="14:17" x14ac:dyDescent="0.25">
      <c r="N1309" s="142"/>
      <c r="O1309" s="132"/>
      <c r="Q1309" s="119"/>
    </row>
    <row r="1310" spans="14:17" x14ac:dyDescent="0.25">
      <c r="N1310" s="142"/>
      <c r="O1310" s="132"/>
      <c r="Q1310" s="119"/>
    </row>
    <row r="1311" spans="14:17" x14ac:dyDescent="0.25">
      <c r="N1311" s="142"/>
      <c r="O1311" s="132"/>
      <c r="Q1311" s="119"/>
    </row>
    <row r="1312" spans="14:17" x14ac:dyDescent="0.25">
      <c r="N1312" s="142"/>
      <c r="O1312" s="132"/>
      <c r="Q1312" s="119"/>
    </row>
    <row r="1313" spans="14:17" x14ac:dyDescent="0.25">
      <c r="N1313" s="142"/>
      <c r="O1313" s="132"/>
      <c r="Q1313" s="119"/>
    </row>
    <row r="1314" spans="14:17" x14ac:dyDescent="0.25">
      <c r="N1314" s="142"/>
      <c r="O1314" s="132"/>
      <c r="Q1314" s="119"/>
    </row>
    <row r="1315" spans="14:17" x14ac:dyDescent="0.25">
      <c r="N1315" s="142"/>
      <c r="O1315" s="132"/>
      <c r="Q1315" s="119"/>
    </row>
    <row r="1316" spans="14:17" x14ac:dyDescent="0.25">
      <c r="N1316" s="142"/>
      <c r="O1316" s="132"/>
      <c r="Q1316" s="119"/>
    </row>
    <row r="1317" spans="14:17" x14ac:dyDescent="0.25">
      <c r="N1317" s="142"/>
      <c r="O1317" s="132"/>
      <c r="Q1317" s="119"/>
    </row>
    <row r="1318" spans="14:17" x14ac:dyDescent="0.25">
      <c r="N1318" s="142"/>
      <c r="O1318" s="132"/>
      <c r="Q1318" s="119"/>
    </row>
    <row r="1319" spans="14:17" x14ac:dyDescent="0.25">
      <c r="N1319" s="142"/>
      <c r="O1319" s="132"/>
      <c r="Q1319" s="119"/>
    </row>
    <row r="1320" spans="14:17" x14ac:dyDescent="0.25">
      <c r="N1320" s="142"/>
      <c r="O1320" s="132"/>
      <c r="Q1320" s="119"/>
    </row>
    <row r="1321" spans="14:17" x14ac:dyDescent="0.25">
      <c r="N1321" s="142"/>
      <c r="O1321" s="132"/>
      <c r="Q1321" s="119"/>
    </row>
    <row r="1322" spans="14:17" x14ac:dyDescent="0.25">
      <c r="N1322" s="142"/>
      <c r="O1322" s="132"/>
      <c r="Q1322" s="119"/>
    </row>
    <row r="1323" spans="14:17" x14ac:dyDescent="0.25">
      <c r="N1323" s="142"/>
      <c r="O1323" s="132"/>
      <c r="Q1323" s="119"/>
    </row>
    <row r="1324" spans="14:17" x14ac:dyDescent="0.25">
      <c r="N1324" s="142"/>
      <c r="O1324" s="132"/>
      <c r="Q1324" s="119"/>
    </row>
    <row r="1325" spans="14:17" x14ac:dyDescent="0.25">
      <c r="N1325" s="142"/>
      <c r="O1325" s="132"/>
      <c r="Q1325" s="119"/>
    </row>
    <row r="1326" spans="14:17" x14ac:dyDescent="0.25">
      <c r="N1326" s="142"/>
      <c r="O1326" s="132"/>
      <c r="Q1326" s="119"/>
    </row>
    <row r="1327" spans="14:17" x14ac:dyDescent="0.25">
      <c r="N1327" s="142"/>
      <c r="O1327" s="132"/>
      <c r="Q1327" s="119"/>
    </row>
    <row r="1328" spans="14:17" x14ac:dyDescent="0.25">
      <c r="N1328" s="142"/>
      <c r="O1328" s="132"/>
      <c r="Q1328" s="119"/>
    </row>
    <row r="1329" spans="14:17" x14ac:dyDescent="0.25">
      <c r="N1329" s="142"/>
      <c r="O1329" s="132"/>
      <c r="Q1329" s="119"/>
    </row>
    <row r="1330" spans="14:17" x14ac:dyDescent="0.25">
      <c r="N1330" s="142"/>
      <c r="O1330" s="132"/>
      <c r="Q1330" s="119"/>
    </row>
    <row r="1331" spans="14:17" x14ac:dyDescent="0.25">
      <c r="N1331" s="142"/>
      <c r="O1331" s="132"/>
      <c r="Q1331" s="119"/>
    </row>
    <row r="1332" spans="14:17" x14ac:dyDescent="0.25">
      <c r="N1332" s="142"/>
      <c r="O1332" s="132"/>
      <c r="Q1332" s="119"/>
    </row>
    <row r="1333" spans="14:17" x14ac:dyDescent="0.25">
      <c r="N1333" s="142"/>
      <c r="O1333" s="132"/>
      <c r="Q1333" s="119"/>
    </row>
    <row r="1334" spans="14:17" x14ac:dyDescent="0.25">
      <c r="N1334" s="142"/>
      <c r="O1334" s="132"/>
      <c r="Q1334" s="119"/>
    </row>
    <row r="1335" spans="14:17" x14ac:dyDescent="0.25">
      <c r="N1335" s="142"/>
      <c r="O1335" s="132"/>
      <c r="Q1335" s="119"/>
    </row>
    <row r="1336" spans="14:17" x14ac:dyDescent="0.25">
      <c r="N1336" s="142"/>
      <c r="O1336" s="132"/>
      <c r="Q1336" s="119"/>
    </row>
    <row r="1337" spans="14:17" x14ac:dyDescent="0.25">
      <c r="N1337" s="142"/>
      <c r="O1337" s="132"/>
      <c r="Q1337" s="119"/>
    </row>
    <row r="1338" spans="14:17" x14ac:dyDescent="0.25">
      <c r="N1338" s="142"/>
      <c r="O1338" s="132"/>
      <c r="Q1338" s="119"/>
    </row>
    <row r="1339" spans="14:17" x14ac:dyDescent="0.25">
      <c r="N1339" s="142"/>
      <c r="O1339" s="132"/>
      <c r="Q1339" s="119"/>
    </row>
    <row r="1340" spans="14:17" x14ac:dyDescent="0.25">
      <c r="N1340" s="142"/>
      <c r="O1340" s="132"/>
      <c r="Q1340" s="119"/>
    </row>
    <row r="1341" spans="14:17" x14ac:dyDescent="0.25">
      <c r="N1341" s="142"/>
      <c r="O1341" s="132"/>
      <c r="Q1341" s="119"/>
    </row>
    <row r="1342" spans="14:17" x14ac:dyDescent="0.25">
      <c r="N1342" s="142"/>
      <c r="O1342" s="132"/>
      <c r="Q1342" s="119"/>
    </row>
    <row r="1343" spans="14:17" x14ac:dyDescent="0.25">
      <c r="N1343" s="142"/>
      <c r="O1343" s="132"/>
      <c r="Q1343" s="119"/>
    </row>
    <row r="1344" spans="14:17" x14ac:dyDescent="0.25">
      <c r="N1344" s="142"/>
      <c r="O1344" s="132"/>
      <c r="Q1344" s="119"/>
    </row>
    <row r="1345" spans="14:17" x14ac:dyDescent="0.25">
      <c r="N1345" s="142"/>
      <c r="O1345" s="132"/>
      <c r="Q1345" s="119"/>
    </row>
    <row r="1346" spans="14:17" x14ac:dyDescent="0.25">
      <c r="N1346" s="142"/>
      <c r="O1346" s="132"/>
      <c r="Q1346" s="119"/>
    </row>
    <row r="1347" spans="14:17" x14ac:dyDescent="0.25">
      <c r="N1347" s="142"/>
      <c r="O1347" s="132"/>
      <c r="Q1347" s="119"/>
    </row>
    <row r="1348" spans="14:17" x14ac:dyDescent="0.25">
      <c r="N1348" s="142"/>
      <c r="O1348" s="132"/>
      <c r="Q1348" s="119"/>
    </row>
    <row r="1349" spans="14:17" x14ac:dyDescent="0.25">
      <c r="N1349" s="142"/>
      <c r="O1349" s="132"/>
      <c r="Q1349" s="119"/>
    </row>
    <row r="1350" spans="14:17" x14ac:dyDescent="0.25">
      <c r="N1350" s="142"/>
      <c r="O1350" s="132"/>
      <c r="Q1350" s="119"/>
    </row>
    <row r="1351" spans="14:17" x14ac:dyDescent="0.25">
      <c r="N1351" s="142"/>
      <c r="O1351" s="132"/>
      <c r="Q1351" s="119"/>
    </row>
    <row r="1352" spans="14:17" x14ac:dyDescent="0.25">
      <c r="N1352" s="142"/>
      <c r="O1352" s="132"/>
      <c r="Q1352" s="119"/>
    </row>
    <row r="1353" spans="14:17" x14ac:dyDescent="0.25">
      <c r="N1353" s="142"/>
      <c r="O1353" s="132"/>
      <c r="Q1353" s="119"/>
    </row>
    <row r="1354" spans="14:17" x14ac:dyDescent="0.25">
      <c r="N1354" s="142"/>
      <c r="O1354" s="132"/>
      <c r="Q1354" s="119"/>
    </row>
    <row r="1355" spans="14:17" x14ac:dyDescent="0.25">
      <c r="N1355" s="142"/>
      <c r="O1355" s="132"/>
      <c r="Q1355" s="119"/>
    </row>
    <row r="1356" spans="14:17" x14ac:dyDescent="0.25">
      <c r="N1356" s="142"/>
      <c r="O1356" s="132"/>
      <c r="Q1356" s="119"/>
    </row>
    <row r="1357" spans="14:17" x14ac:dyDescent="0.25">
      <c r="N1357" s="142"/>
      <c r="O1357" s="132"/>
      <c r="Q1357" s="119"/>
    </row>
    <row r="1358" spans="14:17" x14ac:dyDescent="0.25">
      <c r="N1358" s="142"/>
      <c r="O1358" s="132"/>
      <c r="Q1358" s="119"/>
    </row>
    <row r="1359" spans="14:17" x14ac:dyDescent="0.25">
      <c r="N1359" s="142"/>
      <c r="O1359" s="132"/>
      <c r="Q1359" s="119"/>
    </row>
    <row r="1360" spans="14:17" x14ac:dyDescent="0.25">
      <c r="N1360" s="142"/>
      <c r="O1360" s="132"/>
      <c r="Q1360" s="119"/>
    </row>
    <row r="1361" spans="14:17" x14ac:dyDescent="0.25">
      <c r="N1361" s="142"/>
      <c r="O1361" s="132"/>
      <c r="Q1361" s="119"/>
    </row>
    <row r="1362" spans="14:17" x14ac:dyDescent="0.25">
      <c r="N1362" s="142"/>
      <c r="O1362" s="132"/>
      <c r="Q1362" s="119"/>
    </row>
    <row r="1363" spans="14:17" x14ac:dyDescent="0.25">
      <c r="N1363" s="142"/>
      <c r="O1363" s="132"/>
      <c r="Q1363" s="119"/>
    </row>
    <row r="1364" spans="14:17" x14ac:dyDescent="0.25">
      <c r="N1364" s="142"/>
      <c r="O1364" s="132"/>
      <c r="Q1364" s="119"/>
    </row>
    <row r="1365" spans="14:17" x14ac:dyDescent="0.25">
      <c r="N1365" s="142"/>
      <c r="O1365" s="132"/>
      <c r="Q1365" s="119"/>
    </row>
    <row r="1366" spans="14:17" x14ac:dyDescent="0.25">
      <c r="N1366" s="142"/>
      <c r="O1366" s="132"/>
      <c r="Q1366" s="119"/>
    </row>
    <row r="1367" spans="14:17" x14ac:dyDescent="0.25">
      <c r="N1367" s="142"/>
      <c r="O1367" s="132"/>
      <c r="Q1367" s="119"/>
    </row>
    <row r="1368" spans="14:17" x14ac:dyDescent="0.25">
      <c r="N1368" s="142"/>
      <c r="O1368" s="132"/>
      <c r="Q1368" s="119"/>
    </row>
    <row r="1369" spans="14:17" x14ac:dyDescent="0.25">
      <c r="N1369" s="142"/>
      <c r="O1369" s="132"/>
      <c r="Q1369" s="119"/>
    </row>
    <row r="1370" spans="14:17" x14ac:dyDescent="0.25">
      <c r="N1370" s="142"/>
      <c r="O1370" s="132"/>
      <c r="Q1370" s="119"/>
    </row>
    <row r="1371" spans="14:17" x14ac:dyDescent="0.25">
      <c r="N1371" s="142"/>
      <c r="O1371" s="132"/>
      <c r="Q1371" s="119"/>
    </row>
    <row r="1372" spans="14:17" x14ac:dyDescent="0.25">
      <c r="N1372" s="142"/>
      <c r="O1372" s="132"/>
      <c r="Q1372" s="119"/>
    </row>
    <row r="1373" spans="14:17" x14ac:dyDescent="0.25">
      <c r="N1373" s="142"/>
      <c r="O1373" s="132"/>
      <c r="Q1373" s="119"/>
    </row>
    <row r="1374" spans="14:17" x14ac:dyDescent="0.25">
      <c r="N1374" s="142"/>
      <c r="O1374" s="132"/>
      <c r="Q1374" s="119"/>
    </row>
    <row r="1375" spans="14:17" x14ac:dyDescent="0.25">
      <c r="N1375" s="142"/>
      <c r="O1375" s="132"/>
      <c r="Q1375" s="119"/>
    </row>
    <row r="1376" spans="14:17" x14ac:dyDescent="0.25">
      <c r="N1376" s="142"/>
      <c r="O1376" s="132"/>
      <c r="Q1376" s="119"/>
    </row>
    <row r="1377" spans="14:17" x14ac:dyDescent="0.25">
      <c r="N1377" s="142"/>
      <c r="O1377" s="132"/>
      <c r="Q1377" s="119"/>
    </row>
    <row r="1378" spans="14:17" x14ac:dyDescent="0.25">
      <c r="N1378" s="142"/>
      <c r="O1378" s="132"/>
      <c r="Q1378" s="119"/>
    </row>
    <row r="1379" spans="14:17" x14ac:dyDescent="0.25">
      <c r="N1379" s="142"/>
      <c r="O1379" s="132"/>
      <c r="Q1379" s="119"/>
    </row>
    <row r="1380" spans="14:17" x14ac:dyDescent="0.25">
      <c r="N1380" s="142"/>
      <c r="O1380" s="132"/>
      <c r="Q1380" s="119"/>
    </row>
    <row r="1381" spans="14:17" x14ac:dyDescent="0.25">
      <c r="N1381" s="142"/>
      <c r="O1381" s="132"/>
      <c r="Q1381" s="119"/>
    </row>
    <row r="1382" spans="14:17" x14ac:dyDescent="0.25">
      <c r="N1382" s="142"/>
      <c r="O1382" s="132"/>
      <c r="Q1382" s="119"/>
    </row>
    <row r="1383" spans="14:17" x14ac:dyDescent="0.25">
      <c r="N1383" s="142"/>
      <c r="O1383" s="132"/>
      <c r="Q1383" s="119"/>
    </row>
    <row r="1384" spans="14:17" x14ac:dyDescent="0.25">
      <c r="N1384" s="142"/>
      <c r="O1384" s="132"/>
      <c r="Q1384" s="119"/>
    </row>
    <row r="1385" spans="14:17" x14ac:dyDescent="0.25">
      <c r="N1385" s="142"/>
      <c r="O1385" s="132"/>
      <c r="Q1385" s="119"/>
    </row>
    <row r="1386" spans="14:17" x14ac:dyDescent="0.25">
      <c r="N1386" s="142"/>
      <c r="O1386" s="132"/>
      <c r="Q1386" s="119"/>
    </row>
    <row r="1387" spans="14:17" x14ac:dyDescent="0.25">
      <c r="N1387" s="142"/>
      <c r="O1387" s="132"/>
      <c r="Q1387" s="119"/>
    </row>
    <row r="1388" spans="14:17" x14ac:dyDescent="0.25">
      <c r="N1388" s="142"/>
      <c r="O1388" s="132"/>
      <c r="Q1388" s="119"/>
    </row>
    <row r="1389" spans="14:17" x14ac:dyDescent="0.25">
      <c r="N1389" s="142"/>
      <c r="O1389" s="132"/>
      <c r="Q1389" s="119"/>
    </row>
    <row r="1390" spans="14:17" x14ac:dyDescent="0.25">
      <c r="N1390" s="142"/>
      <c r="O1390" s="132"/>
      <c r="Q1390" s="119"/>
    </row>
    <row r="1391" spans="14:17" x14ac:dyDescent="0.25">
      <c r="N1391" s="142"/>
      <c r="O1391" s="132"/>
      <c r="Q1391" s="119"/>
    </row>
    <row r="1392" spans="14:17" x14ac:dyDescent="0.25">
      <c r="N1392" s="142"/>
      <c r="O1392" s="132"/>
      <c r="Q1392" s="119"/>
    </row>
    <row r="1393" spans="14:17" x14ac:dyDescent="0.25">
      <c r="N1393" s="142"/>
      <c r="O1393" s="132"/>
      <c r="Q1393" s="119"/>
    </row>
    <row r="1394" spans="14:17" x14ac:dyDescent="0.25">
      <c r="N1394" s="142"/>
      <c r="O1394" s="132"/>
      <c r="Q1394" s="119"/>
    </row>
    <row r="1395" spans="14:17" x14ac:dyDescent="0.25">
      <c r="N1395" s="142"/>
      <c r="O1395" s="132"/>
      <c r="Q1395" s="119"/>
    </row>
    <row r="1396" spans="14:17" x14ac:dyDescent="0.25">
      <c r="N1396" s="142"/>
      <c r="O1396" s="132"/>
      <c r="Q1396" s="119"/>
    </row>
    <row r="1397" spans="14:17" x14ac:dyDescent="0.25">
      <c r="N1397" s="142"/>
      <c r="O1397" s="132"/>
      <c r="Q1397" s="119"/>
    </row>
    <row r="1398" spans="14:17" x14ac:dyDescent="0.25">
      <c r="N1398" s="142"/>
      <c r="O1398" s="132"/>
      <c r="Q1398" s="119"/>
    </row>
    <row r="1399" spans="14:17" x14ac:dyDescent="0.25">
      <c r="N1399" s="142"/>
      <c r="O1399" s="132"/>
      <c r="Q1399" s="119"/>
    </row>
    <row r="1400" spans="14:17" x14ac:dyDescent="0.25">
      <c r="N1400" s="142"/>
      <c r="O1400" s="132"/>
      <c r="Q1400" s="119"/>
    </row>
    <row r="1401" spans="14:17" x14ac:dyDescent="0.25">
      <c r="N1401" s="142"/>
      <c r="O1401" s="132"/>
      <c r="Q1401" s="119"/>
    </row>
    <row r="1402" spans="14:17" x14ac:dyDescent="0.25">
      <c r="N1402" s="142"/>
      <c r="O1402" s="132"/>
      <c r="Q1402" s="119"/>
    </row>
    <row r="1403" spans="14:17" x14ac:dyDescent="0.25">
      <c r="N1403" s="142"/>
      <c r="O1403" s="132"/>
      <c r="Q1403" s="119"/>
    </row>
    <row r="1404" spans="14:17" x14ac:dyDescent="0.25">
      <c r="N1404" s="142"/>
      <c r="O1404" s="132"/>
      <c r="Q1404" s="119"/>
    </row>
    <row r="1405" spans="14:17" x14ac:dyDescent="0.25">
      <c r="N1405" s="142"/>
      <c r="O1405" s="132"/>
      <c r="Q1405" s="119"/>
    </row>
    <row r="1406" spans="14:17" x14ac:dyDescent="0.25">
      <c r="N1406" s="142"/>
      <c r="O1406" s="132"/>
      <c r="Q1406" s="119"/>
    </row>
    <row r="1407" spans="14:17" x14ac:dyDescent="0.25">
      <c r="N1407" s="142"/>
      <c r="O1407" s="132"/>
      <c r="Q1407" s="119"/>
    </row>
    <row r="1408" spans="14:17" x14ac:dyDescent="0.25">
      <c r="N1408" s="142"/>
      <c r="O1408" s="132"/>
      <c r="Q1408" s="119"/>
    </row>
    <row r="1409" spans="14:17" x14ac:dyDescent="0.25">
      <c r="N1409" s="142"/>
      <c r="O1409" s="132"/>
      <c r="Q1409" s="119"/>
    </row>
    <row r="1410" spans="14:17" x14ac:dyDescent="0.25">
      <c r="N1410" s="142"/>
      <c r="O1410" s="132"/>
      <c r="Q1410" s="119"/>
    </row>
    <row r="1411" spans="14:17" x14ac:dyDescent="0.25">
      <c r="N1411" s="142"/>
      <c r="O1411" s="132"/>
      <c r="Q1411" s="119"/>
    </row>
    <row r="1412" spans="14:17" x14ac:dyDescent="0.25">
      <c r="N1412" s="142"/>
      <c r="O1412" s="132"/>
      <c r="Q1412" s="119"/>
    </row>
    <row r="1413" spans="14:17" x14ac:dyDescent="0.25">
      <c r="N1413" s="142"/>
      <c r="O1413" s="132"/>
      <c r="Q1413" s="119"/>
    </row>
    <row r="1414" spans="14:17" x14ac:dyDescent="0.25">
      <c r="N1414" s="142"/>
      <c r="O1414" s="132"/>
      <c r="Q1414" s="119"/>
    </row>
    <row r="1415" spans="14:17" x14ac:dyDescent="0.25">
      <c r="N1415" s="142"/>
      <c r="O1415" s="132"/>
      <c r="Q1415" s="119"/>
    </row>
    <row r="1416" spans="14:17" x14ac:dyDescent="0.25">
      <c r="N1416" s="142"/>
      <c r="O1416" s="132"/>
      <c r="Q1416" s="119"/>
    </row>
    <row r="1417" spans="14:17" x14ac:dyDescent="0.25">
      <c r="N1417" s="142"/>
      <c r="O1417" s="132"/>
      <c r="Q1417" s="119"/>
    </row>
    <row r="1418" spans="14:17" x14ac:dyDescent="0.25">
      <c r="N1418" s="142"/>
      <c r="O1418" s="132"/>
      <c r="Q1418" s="119"/>
    </row>
    <row r="1419" spans="14:17" x14ac:dyDescent="0.25">
      <c r="N1419" s="142"/>
      <c r="O1419" s="132"/>
      <c r="Q1419" s="119"/>
    </row>
    <row r="1420" spans="14:17" x14ac:dyDescent="0.25">
      <c r="N1420" s="142"/>
      <c r="O1420" s="132"/>
      <c r="Q1420" s="119"/>
    </row>
    <row r="1421" spans="14:17" x14ac:dyDescent="0.25">
      <c r="N1421" s="142"/>
      <c r="O1421" s="132"/>
      <c r="Q1421" s="119"/>
    </row>
    <row r="1422" spans="14:17" x14ac:dyDescent="0.25">
      <c r="N1422" s="142"/>
      <c r="O1422" s="132"/>
      <c r="Q1422" s="119"/>
    </row>
    <row r="1423" spans="14:17" x14ac:dyDescent="0.25">
      <c r="N1423" s="142"/>
      <c r="O1423" s="132"/>
      <c r="Q1423" s="119"/>
    </row>
    <row r="1424" spans="14:17" x14ac:dyDescent="0.25">
      <c r="N1424" s="142"/>
      <c r="O1424" s="132"/>
      <c r="Q1424" s="119"/>
    </row>
    <row r="1425" spans="14:17" x14ac:dyDescent="0.25">
      <c r="N1425" s="142"/>
      <c r="O1425" s="132"/>
      <c r="Q1425" s="119"/>
    </row>
    <row r="1426" spans="14:17" x14ac:dyDescent="0.25">
      <c r="N1426" s="142"/>
      <c r="O1426" s="132"/>
      <c r="Q1426" s="119"/>
    </row>
    <row r="1427" spans="14:17" x14ac:dyDescent="0.25">
      <c r="N1427" s="142"/>
      <c r="O1427" s="132"/>
      <c r="Q1427" s="119"/>
    </row>
    <row r="1428" spans="14:17" x14ac:dyDescent="0.25">
      <c r="N1428" s="142"/>
      <c r="O1428" s="132"/>
      <c r="Q1428" s="119"/>
    </row>
    <row r="1429" spans="14:17" x14ac:dyDescent="0.25">
      <c r="N1429" s="142"/>
      <c r="O1429" s="132"/>
      <c r="Q1429" s="119"/>
    </row>
    <row r="1430" spans="14:17" x14ac:dyDescent="0.25">
      <c r="N1430" s="142"/>
      <c r="O1430" s="132"/>
      <c r="Q1430" s="119"/>
    </row>
    <row r="1431" spans="14:17" x14ac:dyDescent="0.25">
      <c r="N1431" s="142"/>
      <c r="O1431" s="132"/>
      <c r="Q1431" s="119"/>
    </row>
    <row r="1432" spans="14:17" x14ac:dyDescent="0.25">
      <c r="N1432" s="142"/>
      <c r="O1432" s="132"/>
      <c r="Q1432" s="119"/>
    </row>
    <row r="1433" spans="14:17" x14ac:dyDescent="0.25">
      <c r="N1433" s="142"/>
      <c r="O1433" s="132"/>
      <c r="Q1433" s="119"/>
    </row>
    <row r="1434" spans="14:17" x14ac:dyDescent="0.25">
      <c r="N1434" s="142"/>
      <c r="O1434" s="132"/>
      <c r="Q1434" s="119"/>
    </row>
    <row r="1435" spans="14:17" x14ac:dyDescent="0.25">
      <c r="N1435" s="142"/>
      <c r="O1435" s="132"/>
      <c r="Q1435" s="119"/>
    </row>
    <row r="1436" spans="14:17" x14ac:dyDescent="0.25">
      <c r="N1436" s="142"/>
      <c r="O1436" s="132"/>
      <c r="Q1436" s="119"/>
    </row>
    <row r="1437" spans="14:17" x14ac:dyDescent="0.25">
      <c r="N1437" s="142"/>
      <c r="O1437" s="132"/>
      <c r="Q1437" s="119"/>
    </row>
    <row r="1438" spans="14:17" x14ac:dyDescent="0.25">
      <c r="N1438" s="142"/>
      <c r="O1438" s="132"/>
      <c r="Q1438" s="119"/>
    </row>
    <row r="1439" spans="14:17" x14ac:dyDescent="0.25">
      <c r="N1439" s="142"/>
      <c r="O1439" s="132"/>
      <c r="Q1439" s="119"/>
    </row>
    <row r="1440" spans="14:17" x14ac:dyDescent="0.25">
      <c r="N1440" s="142"/>
      <c r="O1440" s="132"/>
      <c r="Q1440" s="119"/>
    </row>
    <row r="1441" spans="14:17" x14ac:dyDescent="0.25">
      <c r="N1441" s="142"/>
      <c r="O1441" s="132"/>
      <c r="Q1441" s="119"/>
    </row>
    <row r="1442" spans="14:17" x14ac:dyDescent="0.25">
      <c r="N1442" s="142"/>
      <c r="O1442" s="132"/>
      <c r="Q1442" s="119"/>
    </row>
    <row r="1443" spans="14:17" x14ac:dyDescent="0.25">
      <c r="N1443" s="142"/>
      <c r="O1443" s="132"/>
      <c r="Q1443" s="119"/>
    </row>
    <row r="1444" spans="14:17" x14ac:dyDescent="0.25">
      <c r="N1444" s="142"/>
      <c r="O1444" s="132"/>
      <c r="Q1444" s="119"/>
    </row>
    <row r="1445" spans="14:17" x14ac:dyDescent="0.25">
      <c r="N1445" s="142"/>
      <c r="O1445" s="132"/>
      <c r="Q1445" s="119"/>
    </row>
    <row r="1446" spans="14:17" x14ac:dyDescent="0.25">
      <c r="N1446" s="142"/>
      <c r="O1446" s="132"/>
      <c r="Q1446" s="119"/>
    </row>
    <row r="1447" spans="14:17" x14ac:dyDescent="0.25">
      <c r="N1447" s="142"/>
      <c r="O1447" s="132"/>
      <c r="Q1447" s="119"/>
    </row>
    <row r="1448" spans="14:17" x14ac:dyDescent="0.25">
      <c r="N1448" s="142"/>
      <c r="O1448" s="132"/>
      <c r="Q1448" s="119"/>
    </row>
    <row r="1449" spans="14:17" x14ac:dyDescent="0.25">
      <c r="N1449" s="142"/>
      <c r="O1449" s="132"/>
      <c r="Q1449" s="119"/>
    </row>
    <row r="1450" spans="14:17" x14ac:dyDescent="0.25">
      <c r="N1450" s="142"/>
      <c r="O1450" s="132"/>
      <c r="Q1450" s="119"/>
    </row>
    <row r="1451" spans="14:17" x14ac:dyDescent="0.25">
      <c r="N1451" s="142"/>
      <c r="O1451" s="132"/>
      <c r="Q1451" s="119"/>
    </row>
    <row r="1452" spans="14:17" x14ac:dyDescent="0.25">
      <c r="N1452" s="142"/>
      <c r="O1452" s="132"/>
      <c r="Q1452" s="119"/>
    </row>
    <row r="1453" spans="14:17" x14ac:dyDescent="0.25">
      <c r="N1453" s="142"/>
      <c r="O1453" s="132"/>
      <c r="Q1453" s="119"/>
    </row>
    <row r="1454" spans="14:17" x14ac:dyDescent="0.25">
      <c r="N1454" s="142"/>
      <c r="O1454" s="132"/>
      <c r="Q1454" s="119"/>
    </row>
    <row r="1455" spans="14:17" x14ac:dyDescent="0.25">
      <c r="N1455" s="142"/>
      <c r="O1455" s="132"/>
      <c r="Q1455" s="119"/>
    </row>
    <row r="1456" spans="14:17" x14ac:dyDescent="0.25">
      <c r="N1456" s="142"/>
      <c r="O1456" s="132"/>
      <c r="Q1456" s="119"/>
    </row>
    <row r="1457" spans="14:17" x14ac:dyDescent="0.25">
      <c r="N1457" s="142"/>
      <c r="O1457" s="132"/>
      <c r="Q1457" s="119"/>
    </row>
    <row r="1458" spans="14:17" x14ac:dyDescent="0.25">
      <c r="N1458" s="142"/>
      <c r="O1458" s="132"/>
      <c r="Q1458" s="119"/>
    </row>
    <row r="1459" spans="14:17" x14ac:dyDescent="0.25">
      <c r="N1459" s="142"/>
      <c r="O1459" s="132"/>
      <c r="Q1459" s="119"/>
    </row>
    <row r="1460" spans="14:17" x14ac:dyDescent="0.25">
      <c r="N1460" s="142"/>
      <c r="O1460" s="132"/>
      <c r="Q1460" s="119"/>
    </row>
    <row r="1461" spans="14:17" x14ac:dyDescent="0.25">
      <c r="N1461" s="142"/>
      <c r="O1461" s="132"/>
      <c r="Q1461" s="119"/>
    </row>
    <row r="1462" spans="14:17" x14ac:dyDescent="0.25">
      <c r="N1462" s="142"/>
      <c r="O1462" s="132"/>
      <c r="Q1462" s="119"/>
    </row>
    <row r="1463" spans="14:17" x14ac:dyDescent="0.25">
      <c r="N1463" s="142"/>
      <c r="O1463" s="132"/>
      <c r="Q1463" s="119"/>
    </row>
    <row r="1464" spans="14:17" x14ac:dyDescent="0.25">
      <c r="N1464" s="142"/>
      <c r="O1464" s="132"/>
      <c r="Q1464" s="119"/>
    </row>
    <row r="1465" spans="14:17" x14ac:dyDescent="0.25">
      <c r="N1465" s="142"/>
      <c r="O1465" s="132"/>
      <c r="Q1465" s="119"/>
    </row>
    <row r="1466" spans="14:17" x14ac:dyDescent="0.25">
      <c r="N1466" s="142"/>
      <c r="O1466" s="132"/>
      <c r="Q1466" s="119"/>
    </row>
    <row r="1467" spans="14:17" x14ac:dyDescent="0.25">
      <c r="N1467" s="142"/>
      <c r="O1467" s="132"/>
      <c r="Q1467" s="119"/>
    </row>
    <row r="1468" spans="14:17" x14ac:dyDescent="0.25">
      <c r="N1468" s="142"/>
      <c r="O1468" s="132"/>
      <c r="Q1468" s="119"/>
    </row>
    <row r="1469" spans="14:17" x14ac:dyDescent="0.25">
      <c r="N1469" s="142"/>
      <c r="O1469" s="132"/>
      <c r="Q1469" s="119"/>
    </row>
    <row r="1470" spans="14:17" x14ac:dyDescent="0.25">
      <c r="N1470" s="142"/>
      <c r="O1470" s="132"/>
      <c r="Q1470" s="119"/>
    </row>
    <row r="1471" spans="14:17" x14ac:dyDescent="0.25">
      <c r="N1471" s="142"/>
      <c r="O1471" s="132"/>
      <c r="Q1471" s="119"/>
    </row>
    <row r="1472" spans="14:17" x14ac:dyDescent="0.25">
      <c r="N1472" s="142"/>
      <c r="O1472" s="132"/>
      <c r="Q1472" s="119"/>
    </row>
    <row r="1473" spans="14:17" x14ac:dyDescent="0.25">
      <c r="N1473" s="142"/>
      <c r="O1473" s="132"/>
      <c r="Q1473" s="119"/>
    </row>
    <row r="1474" spans="14:17" x14ac:dyDescent="0.25">
      <c r="N1474" s="142"/>
      <c r="O1474" s="132"/>
      <c r="Q1474" s="119"/>
    </row>
    <row r="1475" spans="14:17" x14ac:dyDescent="0.25">
      <c r="N1475" s="142"/>
      <c r="O1475" s="132"/>
      <c r="Q1475" s="119"/>
    </row>
    <row r="1476" spans="14:17" x14ac:dyDescent="0.25">
      <c r="N1476" s="142"/>
      <c r="O1476" s="132"/>
      <c r="Q1476" s="119"/>
    </row>
    <row r="1477" spans="14:17" x14ac:dyDescent="0.25">
      <c r="N1477" s="142"/>
      <c r="O1477" s="132"/>
      <c r="Q1477" s="119"/>
    </row>
    <row r="1478" spans="14:17" x14ac:dyDescent="0.25">
      <c r="N1478" s="142"/>
      <c r="O1478" s="132"/>
      <c r="Q1478" s="119"/>
    </row>
    <row r="1479" spans="14:17" x14ac:dyDescent="0.25">
      <c r="N1479" s="142"/>
      <c r="O1479" s="132"/>
      <c r="Q1479" s="119"/>
    </row>
    <row r="1480" spans="14:17" x14ac:dyDescent="0.25">
      <c r="N1480" s="142"/>
      <c r="O1480" s="132"/>
      <c r="Q1480" s="119"/>
    </row>
    <row r="1481" spans="14:17" x14ac:dyDescent="0.25">
      <c r="N1481" s="142"/>
      <c r="O1481" s="132"/>
      <c r="Q1481" s="119"/>
    </row>
    <row r="1482" spans="14:17" x14ac:dyDescent="0.25">
      <c r="N1482" s="142"/>
      <c r="O1482" s="132"/>
      <c r="Q1482" s="119"/>
    </row>
    <row r="1483" spans="14:17" x14ac:dyDescent="0.25">
      <c r="N1483" s="142"/>
      <c r="O1483" s="132"/>
      <c r="Q1483" s="119"/>
    </row>
    <row r="1484" spans="14:17" x14ac:dyDescent="0.25">
      <c r="N1484" s="142"/>
      <c r="O1484" s="132"/>
      <c r="Q1484" s="119"/>
    </row>
    <row r="1485" spans="14:17" x14ac:dyDescent="0.25">
      <c r="N1485" s="142"/>
      <c r="O1485" s="132"/>
      <c r="Q1485" s="119"/>
    </row>
    <row r="1486" spans="14:17" x14ac:dyDescent="0.25">
      <c r="N1486" s="142"/>
      <c r="O1486" s="132"/>
      <c r="Q1486" s="119"/>
    </row>
    <row r="1487" spans="14:17" x14ac:dyDescent="0.25">
      <c r="N1487" s="142"/>
      <c r="O1487" s="132"/>
      <c r="Q1487" s="119"/>
    </row>
    <row r="1488" spans="14:17" x14ac:dyDescent="0.25">
      <c r="N1488" s="142"/>
      <c r="O1488" s="132"/>
      <c r="Q1488" s="119"/>
    </row>
    <row r="1489" spans="14:17" x14ac:dyDescent="0.25">
      <c r="N1489" s="142"/>
      <c r="O1489" s="132"/>
      <c r="Q1489" s="119"/>
    </row>
    <row r="1490" spans="14:17" x14ac:dyDescent="0.25">
      <c r="N1490" s="142"/>
      <c r="O1490" s="132"/>
      <c r="Q1490" s="119"/>
    </row>
    <row r="1491" spans="14:17" x14ac:dyDescent="0.25">
      <c r="N1491" s="142"/>
      <c r="O1491" s="132"/>
      <c r="Q1491" s="119"/>
    </row>
    <row r="1492" spans="14:17" x14ac:dyDescent="0.25">
      <c r="N1492" s="142"/>
      <c r="O1492" s="132"/>
      <c r="Q1492" s="119"/>
    </row>
    <row r="1493" spans="14:17" x14ac:dyDescent="0.25">
      <c r="N1493" s="142"/>
      <c r="O1493" s="132"/>
      <c r="Q1493" s="119"/>
    </row>
    <row r="1494" spans="14:17" x14ac:dyDescent="0.25">
      <c r="N1494" s="142"/>
      <c r="O1494" s="132"/>
      <c r="Q1494" s="119"/>
    </row>
    <row r="1495" spans="14:17" x14ac:dyDescent="0.25">
      <c r="N1495" s="142"/>
      <c r="O1495" s="132"/>
      <c r="Q1495" s="119"/>
    </row>
    <row r="1496" spans="14:17" x14ac:dyDescent="0.25">
      <c r="N1496" s="142"/>
      <c r="O1496" s="132"/>
      <c r="Q1496" s="119"/>
    </row>
    <row r="1497" spans="14:17" x14ac:dyDescent="0.25">
      <c r="N1497" s="142"/>
      <c r="O1497" s="132"/>
      <c r="Q1497" s="119"/>
    </row>
    <row r="1498" spans="14:17" x14ac:dyDescent="0.25">
      <c r="N1498" s="142"/>
      <c r="O1498" s="132"/>
      <c r="Q1498" s="119"/>
    </row>
    <row r="1499" spans="14:17" x14ac:dyDescent="0.25">
      <c r="N1499" s="142"/>
      <c r="O1499" s="132"/>
      <c r="Q1499" s="119"/>
    </row>
    <row r="1500" spans="14:17" x14ac:dyDescent="0.25">
      <c r="N1500" s="142"/>
      <c r="O1500" s="132"/>
      <c r="Q1500" s="119"/>
    </row>
    <row r="1501" spans="14:17" x14ac:dyDescent="0.25">
      <c r="N1501" s="142"/>
      <c r="O1501" s="132"/>
      <c r="Q1501" s="119"/>
    </row>
    <row r="1502" spans="14:17" x14ac:dyDescent="0.25">
      <c r="N1502" s="142"/>
      <c r="O1502" s="132"/>
      <c r="Q1502" s="119"/>
    </row>
    <row r="1503" spans="14:17" x14ac:dyDescent="0.25">
      <c r="N1503" s="142"/>
      <c r="O1503" s="132"/>
      <c r="Q1503" s="119"/>
    </row>
    <row r="1504" spans="14:17" x14ac:dyDescent="0.25">
      <c r="N1504" s="142"/>
      <c r="O1504" s="132"/>
      <c r="Q1504" s="119"/>
    </row>
    <row r="1505" spans="14:17" x14ac:dyDescent="0.25">
      <c r="N1505" s="142"/>
      <c r="O1505" s="132"/>
      <c r="Q1505" s="119"/>
    </row>
    <row r="1506" spans="14:17" x14ac:dyDescent="0.25">
      <c r="N1506" s="142"/>
      <c r="O1506" s="132"/>
      <c r="Q1506" s="119"/>
    </row>
    <row r="1507" spans="14:17" x14ac:dyDescent="0.25">
      <c r="N1507" s="142"/>
      <c r="O1507" s="132"/>
      <c r="Q1507" s="119"/>
    </row>
    <row r="1508" spans="14:17" x14ac:dyDescent="0.25">
      <c r="N1508" s="142"/>
      <c r="O1508" s="132"/>
      <c r="Q1508" s="119"/>
    </row>
    <row r="1509" spans="14:17" x14ac:dyDescent="0.25">
      <c r="N1509" s="142"/>
      <c r="O1509" s="132"/>
      <c r="Q1509" s="119"/>
    </row>
    <row r="1510" spans="14:17" x14ac:dyDescent="0.25">
      <c r="N1510" s="142"/>
      <c r="O1510" s="132"/>
      <c r="Q1510" s="119"/>
    </row>
    <row r="1511" spans="14:17" x14ac:dyDescent="0.25">
      <c r="N1511" s="142"/>
      <c r="O1511" s="132"/>
      <c r="Q1511" s="119"/>
    </row>
    <row r="1512" spans="14:17" x14ac:dyDescent="0.25">
      <c r="N1512" s="142"/>
      <c r="O1512" s="132"/>
      <c r="Q1512" s="119"/>
    </row>
    <row r="1513" spans="14:17" x14ac:dyDescent="0.25">
      <c r="N1513" s="142"/>
      <c r="O1513" s="132"/>
      <c r="Q1513" s="119"/>
    </row>
    <row r="1514" spans="14:17" x14ac:dyDescent="0.25">
      <c r="N1514" s="142"/>
      <c r="O1514" s="132"/>
      <c r="Q1514" s="119"/>
    </row>
    <row r="1515" spans="14:17" x14ac:dyDescent="0.25">
      <c r="N1515" s="142"/>
      <c r="O1515" s="132"/>
      <c r="Q1515" s="119"/>
    </row>
    <row r="1516" spans="14:17" x14ac:dyDescent="0.25">
      <c r="N1516" s="142"/>
      <c r="O1516" s="132"/>
      <c r="Q1516" s="119"/>
    </row>
    <row r="1517" spans="14:17" x14ac:dyDescent="0.25">
      <c r="N1517" s="142"/>
      <c r="O1517" s="132"/>
      <c r="Q1517" s="119"/>
    </row>
    <row r="1518" spans="14:17" x14ac:dyDescent="0.25">
      <c r="N1518" s="142"/>
      <c r="O1518" s="132"/>
      <c r="Q1518" s="119"/>
    </row>
    <row r="1519" spans="14:17" x14ac:dyDescent="0.25">
      <c r="N1519" s="142"/>
      <c r="O1519" s="132"/>
      <c r="Q1519" s="119"/>
    </row>
    <row r="1520" spans="14:17" x14ac:dyDescent="0.25">
      <c r="N1520" s="142"/>
      <c r="O1520" s="132"/>
      <c r="Q1520" s="119"/>
    </row>
    <row r="1521" spans="14:17" x14ac:dyDescent="0.25">
      <c r="N1521" s="142"/>
      <c r="O1521" s="132"/>
      <c r="Q1521" s="119"/>
    </row>
    <row r="1522" spans="14:17" x14ac:dyDescent="0.25">
      <c r="N1522" s="142"/>
      <c r="O1522" s="132"/>
      <c r="Q1522" s="119"/>
    </row>
    <row r="1523" spans="14:17" x14ac:dyDescent="0.25">
      <c r="N1523" s="142"/>
      <c r="O1523" s="132"/>
      <c r="Q1523" s="119"/>
    </row>
    <row r="1524" spans="14:17" x14ac:dyDescent="0.25">
      <c r="N1524" s="142"/>
      <c r="O1524" s="132"/>
      <c r="Q1524" s="119"/>
    </row>
    <row r="1525" spans="14:17" x14ac:dyDescent="0.25">
      <c r="N1525" s="142"/>
      <c r="O1525" s="132"/>
      <c r="Q1525" s="119"/>
    </row>
    <row r="1526" spans="14:17" x14ac:dyDescent="0.25">
      <c r="N1526" s="142"/>
      <c r="O1526" s="132"/>
      <c r="Q1526" s="119"/>
    </row>
    <row r="1527" spans="14:17" x14ac:dyDescent="0.25">
      <c r="N1527" s="142"/>
      <c r="O1527" s="132"/>
      <c r="Q1527" s="119"/>
    </row>
    <row r="1528" spans="14:17" x14ac:dyDescent="0.25">
      <c r="N1528" s="142"/>
      <c r="O1528" s="132"/>
      <c r="Q1528" s="119"/>
    </row>
    <row r="1529" spans="14:17" x14ac:dyDescent="0.25">
      <c r="N1529" s="142"/>
      <c r="O1529" s="132"/>
      <c r="Q1529" s="119"/>
    </row>
    <row r="1530" spans="14:17" x14ac:dyDescent="0.25">
      <c r="N1530" s="142"/>
      <c r="O1530" s="132"/>
      <c r="Q1530" s="119"/>
    </row>
    <row r="1531" spans="14:17" x14ac:dyDescent="0.25">
      <c r="N1531" s="142"/>
      <c r="O1531" s="132"/>
      <c r="Q1531" s="119"/>
    </row>
    <row r="1532" spans="14:17" x14ac:dyDescent="0.25">
      <c r="N1532" s="142"/>
      <c r="O1532" s="132"/>
      <c r="Q1532" s="119"/>
    </row>
    <row r="1533" spans="14:17" x14ac:dyDescent="0.25">
      <c r="N1533" s="142"/>
      <c r="O1533" s="132"/>
      <c r="Q1533" s="119"/>
    </row>
    <row r="1534" spans="14:17" x14ac:dyDescent="0.25">
      <c r="N1534" s="142"/>
      <c r="O1534" s="132"/>
      <c r="Q1534" s="119"/>
    </row>
    <row r="1535" spans="14:17" x14ac:dyDescent="0.25">
      <c r="N1535" s="142"/>
      <c r="O1535" s="132"/>
      <c r="Q1535" s="119"/>
    </row>
    <row r="1536" spans="14:17" x14ac:dyDescent="0.25">
      <c r="N1536" s="142"/>
      <c r="O1536" s="132"/>
      <c r="Q1536" s="119"/>
    </row>
    <row r="1537" spans="14:17" x14ac:dyDescent="0.25">
      <c r="N1537" s="142"/>
      <c r="O1537" s="132"/>
      <c r="Q1537" s="119"/>
    </row>
    <row r="1538" spans="14:17" x14ac:dyDescent="0.25">
      <c r="N1538" s="142"/>
      <c r="O1538" s="132"/>
      <c r="Q1538" s="119"/>
    </row>
    <row r="1539" spans="14:17" x14ac:dyDescent="0.25">
      <c r="N1539" s="142"/>
      <c r="O1539" s="132"/>
      <c r="Q1539" s="119"/>
    </row>
    <row r="1540" spans="14:17" x14ac:dyDescent="0.25">
      <c r="N1540" s="142"/>
      <c r="O1540" s="132"/>
      <c r="Q1540" s="119"/>
    </row>
    <row r="1541" spans="14:17" x14ac:dyDescent="0.25">
      <c r="N1541" s="142"/>
      <c r="O1541" s="132"/>
      <c r="Q1541" s="119"/>
    </row>
    <row r="1542" spans="14:17" x14ac:dyDescent="0.25">
      <c r="N1542" s="142"/>
      <c r="O1542" s="132"/>
      <c r="Q1542" s="119"/>
    </row>
    <row r="1543" spans="14:17" x14ac:dyDescent="0.25">
      <c r="N1543" s="142"/>
      <c r="O1543" s="132"/>
      <c r="Q1543" s="119"/>
    </row>
    <row r="1544" spans="14:17" x14ac:dyDescent="0.25">
      <c r="N1544" s="142"/>
      <c r="O1544" s="132"/>
      <c r="Q1544" s="119"/>
    </row>
    <row r="1545" spans="14:17" x14ac:dyDescent="0.25">
      <c r="N1545" s="142"/>
      <c r="O1545" s="132"/>
      <c r="Q1545" s="119"/>
    </row>
    <row r="1546" spans="14:17" x14ac:dyDescent="0.25">
      <c r="N1546" s="142"/>
      <c r="O1546" s="132"/>
      <c r="Q1546" s="119"/>
    </row>
    <row r="1547" spans="14:17" x14ac:dyDescent="0.25">
      <c r="N1547" s="142"/>
      <c r="O1547" s="132"/>
      <c r="Q1547" s="119"/>
    </row>
    <row r="1548" spans="14:17" x14ac:dyDescent="0.25">
      <c r="N1548" s="142"/>
      <c r="O1548" s="132"/>
      <c r="Q1548" s="119"/>
    </row>
    <row r="1549" spans="14:17" x14ac:dyDescent="0.25">
      <c r="N1549" s="142"/>
      <c r="O1549" s="132"/>
      <c r="Q1549" s="119"/>
    </row>
    <row r="1550" spans="14:17" x14ac:dyDescent="0.25">
      <c r="N1550" s="142"/>
      <c r="O1550" s="132"/>
      <c r="Q1550" s="119"/>
    </row>
    <row r="1551" spans="14:17" x14ac:dyDescent="0.25">
      <c r="N1551" s="142"/>
      <c r="O1551" s="132"/>
      <c r="Q1551" s="119"/>
    </row>
    <row r="1552" spans="14:17" x14ac:dyDescent="0.25">
      <c r="N1552" s="142"/>
      <c r="O1552" s="132"/>
      <c r="Q1552" s="119"/>
    </row>
    <row r="1553" spans="14:17" x14ac:dyDescent="0.25">
      <c r="N1553" s="142"/>
      <c r="O1553" s="132"/>
      <c r="Q1553" s="119"/>
    </row>
    <row r="1554" spans="14:17" x14ac:dyDescent="0.25">
      <c r="N1554" s="142"/>
      <c r="O1554" s="132"/>
      <c r="Q1554" s="119"/>
    </row>
    <row r="1555" spans="14:17" x14ac:dyDescent="0.25">
      <c r="N1555" s="142"/>
      <c r="O1555" s="132"/>
      <c r="Q1555" s="119"/>
    </row>
    <row r="1556" spans="14:17" x14ac:dyDescent="0.25">
      <c r="N1556" s="142"/>
      <c r="O1556" s="132"/>
      <c r="Q1556" s="119"/>
    </row>
    <row r="1557" spans="14:17" x14ac:dyDescent="0.25">
      <c r="N1557" s="142"/>
      <c r="O1557" s="132"/>
      <c r="Q1557" s="119"/>
    </row>
    <row r="1558" spans="14:17" x14ac:dyDescent="0.25">
      <c r="N1558" s="142"/>
      <c r="O1558" s="132"/>
      <c r="Q1558" s="119"/>
    </row>
    <row r="1559" spans="14:17" x14ac:dyDescent="0.25">
      <c r="N1559" s="142"/>
      <c r="O1559" s="132"/>
      <c r="Q1559" s="119"/>
    </row>
    <row r="1560" spans="14:17" x14ac:dyDescent="0.25">
      <c r="N1560" s="142"/>
      <c r="O1560" s="132"/>
      <c r="Q1560" s="119"/>
    </row>
    <row r="1561" spans="14:17" x14ac:dyDescent="0.25">
      <c r="N1561" s="142"/>
      <c r="O1561" s="132"/>
      <c r="Q1561" s="119"/>
    </row>
    <row r="1562" spans="14:17" x14ac:dyDescent="0.25">
      <c r="N1562" s="142"/>
      <c r="O1562" s="132"/>
      <c r="Q1562" s="119"/>
    </row>
    <row r="1563" spans="14:17" x14ac:dyDescent="0.25">
      <c r="N1563" s="142"/>
      <c r="O1563" s="132"/>
      <c r="Q1563" s="119"/>
    </row>
    <row r="1564" spans="14:17" x14ac:dyDescent="0.25">
      <c r="N1564" s="142"/>
      <c r="O1564" s="132"/>
      <c r="Q1564" s="119"/>
    </row>
    <row r="1565" spans="14:17" x14ac:dyDescent="0.25">
      <c r="N1565" s="142"/>
      <c r="O1565" s="132"/>
      <c r="Q1565" s="119"/>
    </row>
    <row r="1566" spans="14:17" x14ac:dyDescent="0.25">
      <c r="N1566" s="142"/>
      <c r="O1566" s="132"/>
      <c r="Q1566" s="119"/>
    </row>
    <row r="1567" spans="14:17" x14ac:dyDescent="0.25">
      <c r="N1567" s="142"/>
      <c r="O1567" s="132"/>
      <c r="Q1567" s="119"/>
    </row>
    <row r="1568" spans="14:17" x14ac:dyDescent="0.25">
      <c r="N1568" s="142"/>
      <c r="O1568" s="132"/>
      <c r="Q1568" s="119"/>
    </row>
    <row r="1569" spans="14:17" x14ac:dyDescent="0.25">
      <c r="N1569" s="142"/>
      <c r="O1569" s="132"/>
      <c r="Q1569" s="119"/>
    </row>
    <row r="1570" spans="14:17" x14ac:dyDescent="0.25">
      <c r="N1570" s="142"/>
      <c r="O1570" s="132"/>
      <c r="Q1570" s="119"/>
    </row>
    <row r="1571" spans="14:17" x14ac:dyDescent="0.25">
      <c r="N1571" s="142"/>
      <c r="O1571" s="132"/>
      <c r="Q1571" s="119"/>
    </row>
    <row r="1572" spans="14:17" x14ac:dyDescent="0.25">
      <c r="N1572" s="142"/>
      <c r="O1572" s="132"/>
      <c r="Q1572" s="119"/>
    </row>
    <row r="1573" spans="14:17" x14ac:dyDescent="0.25">
      <c r="N1573" s="142"/>
      <c r="O1573" s="132"/>
      <c r="Q1573" s="119"/>
    </row>
    <row r="1574" spans="14:17" x14ac:dyDescent="0.25">
      <c r="N1574" s="142"/>
      <c r="O1574" s="132"/>
      <c r="Q1574" s="119"/>
    </row>
    <row r="1575" spans="14:17" x14ac:dyDescent="0.25">
      <c r="N1575" s="142"/>
      <c r="O1575" s="132"/>
      <c r="Q1575" s="119"/>
    </row>
    <row r="1576" spans="14:17" x14ac:dyDescent="0.25">
      <c r="N1576" s="142"/>
      <c r="O1576" s="132"/>
      <c r="Q1576" s="119"/>
    </row>
    <row r="1577" spans="14:17" x14ac:dyDescent="0.25">
      <c r="N1577" s="142"/>
      <c r="O1577" s="132"/>
      <c r="Q1577" s="119"/>
    </row>
    <row r="1578" spans="14:17" x14ac:dyDescent="0.25">
      <c r="N1578" s="142"/>
      <c r="O1578" s="132"/>
      <c r="Q1578" s="119"/>
    </row>
    <row r="1579" spans="14:17" x14ac:dyDescent="0.25">
      <c r="N1579" s="142"/>
      <c r="O1579" s="132"/>
      <c r="Q1579" s="119"/>
    </row>
    <row r="1580" spans="14:17" x14ac:dyDescent="0.25">
      <c r="N1580" s="142"/>
      <c r="O1580" s="132"/>
      <c r="Q1580" s="119"/>
    </row>
    <row r="1581" spans="14:17" x14ac:dyDescent="0.25">
      <c r="N1581" s="142"/>
      <c r="O1581" s="132"/>
      <c r="Q1581" s="119"/>
    </row>
    <row r="1582" spans="14:17" x14ac:dyDescent="0.25">
      <c r="N1582" s="142"/>
      <c r="O1582" s="132"/>
      <c r="Q1582" s="119"/>
    </row>
    <row r="1583" spans="14:17" x14ac:dyDescent="0.25">
      <c r="N1583" s="142"/>
      <c r="O1583" s="132"/>
      <c r="Q1583" s="119"/>
    </row>
    <row r="1584" spans="14:17" x14ac:dyDescent="0.25">
      <c r="N1584" s="142"/>
      <c r="O1584" s="132"/>
      <c r="Q1584" s="119"/>
    </row>
    <row r="1585" spans="14:17" x14ac:dyDescent="0.25">
      <c r="N1585" s="142"/>
      <c r="O1585" s="132"/>
      <c r="Q1585" s="119"/>
    </row>
    <row r="1586" spans="14:17" x14ac:dyDescent="0.25">
      <c r="N1586" s="142"/>
      <c r="O1586" s="132"/>
      <c r="Q1586" s="119"/>
    </row>
    <row r="1587" spans="14:17" x14ac:dyDescent="0.25">
      <c r="N1587" s="142"/>
      <c r="O1587" s="132"/>
      <c r="Q1587" s="119"/>
    </row>
    <row r="1588" spans="14:17" x14ac:dyDescent="0.25">
      <c r="N1588" s="142"/>
      <c r="O1588" s="132"/>
      <c r="Q1588" s="119"/>
    </row>
    <row r="1589" spans="14:17" x14ac:dyDescent="0.25">
      <c r="N1589" s="142"/>
      <c r="O1589" s="132"/>
      <c r="Q1589" s="119"/>
    </row>
    <row r="1590" spans="14:17" x14ac:dyDescent="0.25">
      <c r="N1590" s="142"/>
      <c r="O1590" s="132"/>
      <c r="Q1590" s="119"/>
    </row>
    <row r="1591" spans="14:17" x14ac:dyDescent="0.25">
      <c r="N1591" s="142"/>
      <c r="O1591" s="132"/>
      <c r="Q1591" s="119"/>
    </row>
    <row r="1592" spans="14:17" x14ac:dyDescent="0.25">
      <c r="N1592" s="142"/>
      <c r="O1592" s="132"/>
      <c r="Q1592" s="119"/>
    </row>
    <row r="1593" spans="14:17" x14ac:dyDescent="0.25">
      <c r="N1593" s="142"/>
      <c r="O1593" s="132"/>
      <c r="Q1593" s="119"/>
    </row>
    <row r="1594" spans="14:17" x14ac:dyDescent="0.25">
      <c r="N1594" s="142"/>
      <c r="O1594" s="132"/>
      <c r="Q1594" s="119"/>
    </row>
    <row r="1595" spans="14:17" x14ac:dyDescent="0.25">
      <c r="N1595" s="142"/>
      <c r="O1595" s="132"/>
      <c r="Q1595" s="119"/>
    </row>
    <row r="1596" spans="14:17" x14ac:dyDescent="0.25">
      <c r="N1596" s="142"/>
      <c r="O1596" s="132"/>
      <c r="Q1596" s="119"/>
    </row>
    <row r="1597" spans="14:17" x14ac:dyDescent="0.25">
      <c r="N1597" s="142"/>
      <c r="O1597" s="132"/>
      <c r="Q1597" s="119"/>
    </row>
    <row r="1598" spans="14:17" x14ac:dyDescent="0.25">
      <c r="N1598" s="142"/>
      <c r="O1598" s="132"/>
      <c r="Q1598" s="119"/>
    </row>
    <row r="1599" spans="14:17" x14ac:dyDescent="0.25">
      <c r="N1599" s="142"/>
      <c r="O1599" s="132"/>
      <c r="Q1599" s="119"/>
    </row>
    <row r="1600" spans="14:17" x14ac:dyDescent="0.25">
      <c r="N1600" s="142"/>
      <c r="O1600" s="132"/>
      <c r="Q1600" s="119"/>
    </row>
    <row r="1601" spans="14:17" x14ac:dyDescent="0.25">
      <c r="N1601" s="142"/>
      <c r="O1601" s="132"/>
      <c r="Q1601" s="119"/>
    </row>
    <row r="1602" spans="14:17" x14ac:dyDescent="0.25">
      <c r="N1602" s="142"/>
      <c r="O1602" s="132"/>
      <c r="Q1602" s="119"/>
    </row>
    <row r="1603" spans="14:17" x14ac:dyDescent="0.25">
      <c r="N1603" s="142"/>
      <c r="O1603" s="132"/>
      <c r="Q1603" s="119"/>
    </row>
    <row r="1604" spans="14:17" x14ac:dyDescent="0.25">
      <c r="N1604" s="142"/>
      <c r="O1604" s="132"/>
      <c r="Q1604" s="119"/>
    </row>
    <row r="1605" spans="14:17" x14ac:dyDescent="0.25">
      <c r="N1605" s="142"/>
      <c r="O1605" s="132"/>
      <c r="Q1605" s="119"/>
    </row>
    <row r="1606" spans="14:17" x14ac:dyDescent="0.25">
      <c r="N1606" s="142"/>
      <c r="O1606" s="132"/>
      <c r="Q1606" s="119"/>
    </row>
    <row r="1607" spans="14:17" x14ac:dyDescent="0.25">
      <c r="N1607" s="142"/>
      <c r="O1607" s="132"/>
      <c r="Q1607" s="119"/>
    </row>
    <row r="1608" spans="14:17" x14ac:dyDescent="0.25">
      <c r="N1608" s="142"/>
      <c r="O1608" s="132"/>
      <c r="Q1608" s="119"/>
    </row>
    <row r="1609" spans="14:17" x14ac:dyDescent="0.25">
      <c r="N1609" s="142"/>
      <c r="O1609" s="132"/>
      <c r="Q1609" s="119"/>
    </row>
    <row r="1610" spans="14:17" x14ac:dyDescent="0.25">
      <c r="N1610" s="142"/>
      <c r="O1610" s="132"/>
      <c r="Q1610" s="119"/>
    </row>
    <row r="1611" spans="14:17" x14ac:dyDescent="0.25">
      <c r="N1611" s="142"/>
      <c r="O1611" s="132"/>
      <c r="Q1611" s="119"/>
    </row>
    <row r="1612" spans="14:17" x14ac:dyDescent="0.25">
      <c r="N1612" s="142"/>
      <c r="O1612" s="132"/>
      <c r="Q1612" s="119"/>
    </row>
    <row r="1613" spans="14:17" x14ac:dyDescent="0.25">
      <c r="N1613" s="142"/>
      <c r="O1613" s="132"/>
      <c r="Q1613" s="119"/>
    </row>
    <row r="1614" spans="14:17" x14ac:dyDescent="0.25">
      <c r="N1614" s="142"/>
      <c r="O1614" s="132"/>
      <c r="Q1614" s="119"/>
    </row>
    <row r="1615" spans="14:17" x14ac:dyDescent="0.25">
      <c r="N1615" s="142"/>
      <c r="O1615" s="132"/>
      <c r="Q1615" s="119"/>
    </row>
    <row r="1616" spans="14:17" x14ac:dyDescent="0.25">
      <c r="N1616" s="142"/>
      <c r="O1616" s="132"/>
      <c r="Q1616" s="119"/>
    </row>
    <row r="1617" spans="14:17" x14ac:dyDescent="0.25">
      <c r="N1617" s="142"/>
      <c r="O1617" s="132"/>
      <c r="Q1617" s="119"/>
    </row>
    <row r="1618" spans="14:17" x14ac:dyDescent="0.25">
      <c r="N1618" s="142"/>
      <c r="O1618" s="132"/>
      <c r="Q1618" s="119"/>
    </row>
    <row r="1619" spans="14:17" x14ac:dyDescent="0.25">
      <c r="N1619" s="142"/>
      <c r="O1619" s="132"/>
      <c r="Q1619" s="119"/>
    </row>
    <row r="1620" spans="14:17" x14ac:dyDescent="0.25">
      <c r="N1620" s="142"/>
      <c r="O1620" s="132"/>
      <c r="Q1620" s="119"/>
    </row>
    <row r="1621" spans="14:17" x14ac:dyDescent="0.25">
      <c r="N1621" s="142"/>
      <c r="O1621" s="132"/>
      <c r="Q1621" s="119"/>
    </row>
    <row r="1622" spans="14:17" x14ac:dyDescent="0.25">
      <c r="N1622" s="142"/>
      <c r="O1622" s="132"/>
      <c r="Q1622" s="119"/>
    </row>
    <row r="1623" spans="14:17" x14ac:dyDescent="0.25">
      <c r="N1623" s="142"/>
      <c r="O1623" s="132"/>
      <c r="Q1623" s="119"/>
    </row>
    <row r="1624" spans="14:17" x14ac:dyDescent="0.25">
      <c r="N1624" s="142"/>
      <c r="O1624" s="132"/>
      <c r="Q1624" s="119"/>
    </row>
    <row r="1625" spans="14:17" x14ac:dyDescent="0.25">
      <c r="N1625" s="142"/>
      <c r="O1625" s="132"/>
      <c r="Q1625" s="119"/>
    </row>
    <row r="1626" spans="14:17" x14ac:dyDescent="0.25">
      <c r="N1626" s="142"/>
      <c r="O1626" s="132"/>
      <c r="Q1626" s="119"/>
    </row>
    <row r="1627" spans="14:17" x14ac:dyDescent="0.25">
      <c r="N1627" s="142"/>
      <c r="O1627" s="132"/>
      <c r="Q1627" s="119"/>
    </row>
    <row r="1628" spans="14:17" x14ac:dyDescent="0.25">
      <c r="N1628" s="142"/>
      <c r="O1628" s="132"/>
      <c r="Q1628" s="119"/>
    </row>
    <row r="1629" spans="14:17" x14ac:dyDescent="0.25">
      <c r="N1629" s="142"/>
      <c r="O1629" s="132"/>
      <c r="Q1629" s="119"/>
    </row>
    <row r="1630" spans="14:17" x14ac:dyDescent="0.25">
      <c r="N1630" s="142"/>
      <c r="O1630" s="132"/>
      <c r="Q1630" s="119"/>
    </row>
    <row r="1631" spans="14:17" x14ac:dyDescent="0.25">
      <c r="N1631" s="142"/>
      <c r="O1631" s="132"/>
      <c r="Q1631" s="119"/>
    </row>
    <row r="1632" spans="14:17" x14ac:dyDescent="0.25">
      <c r="N1632" s="142"/>
      <c r="O1632" s="132"/>
      <c r="Q1632" s="119"/>
    </row>
    <row r="1633" spans="14:17" x14ac:dyDescent="0.25">
      <c r="N1633" s="142"/>
      <c r="O1633" s="132"/>
      <c r="Q1633" s="119"/>
    </row>
    <row r="1634" spans="14:17" x14ac:dyDescent="0.25">
      <c r="N1634" s="142"/>
      <c r="O1634" s="132"/>
      <c r="Q1634" s="119"/>
    </row>
    <row r="1635" spans="14:17" x14ac:dyDescent="0.25">
      <c r="N1635" s="142"/>
      <c r="O1635" s="132"/>
      <c r="Q1635" s="119"/>
    </row>
    <row r="1636" spans="14:17" x14ac:dyDescent="0.25">
      <c r="N1636" s="142"/>
      <c r="O1636" s="132"/>
      <c r="Q1636" s="119"/>
    </row>
    <row r="1637" spans="14:17" x14ac:dyDescent="0.25">
      <c r="N1637" s="142"/>
      <c r="O1637" s="132"/>
      <c r="Q1637" s="119"/>
    </row>
    <row r="1638" spans="14:17" x14ac:dyDescent="0.25">
      <c r="N1638" s="142"/>
      <c r="O1638" s="132"/>
      <c r="Q1638" s="119"/>
    </row>
    <row r="1639" spans="14:17" x14ac:dyDescent="0.25">
      <c r="N1639" s="142"/>
      <c r="O1639" s="132"/>
      <c r="Q1639" s="119"/>
    </row>
    <row r="1640" spans="14:17" x14ac:dyDescent="0.25">
      <c r="N1640" s="142"/>
      <c r="O1640" s="132"/>
      <c r="Q1640" s="119"/>
    </row>
    <row r="1641" spans="14:17" x14ac:dyDescent="0.25">
      <c r="N1641" s="142"/>
      <c r="O1641" s="132"/>
      <c r="Q1641" s="119"/>
    </row>
    <row r="1642" spans="14:17" x14ac:dyDescent="0.25">
      <c r="N1642" s="142"/>
      <c r="O1642" s="132"/>
      <c r="Q1642" s="119"/>
    </row>
    <row r="1643" spans="14:17" x14ac:dyDescent="0.25">
      <c r="N1643" s="142"/>
      <c r="O1643" s="132"/>
      <c r="Q1643" s="119"/>
    </row>
    <row r="1644" spans="14:17" x14ac:dyDescent="0.25">
      <c r="N1644" s="142"/>
      <c r="O1644" s="132"/>
      <c r="Q1644" s="119"/>
    </row>
    <row r="1645" spans="14:17" x14ac:dyDescent="0.25">
      <c r="N1645" s="142"/>
      <c r="O1645" s="132"/>
      <c r="Q1645" s="119"/>
    </row>
    <row r="1646" spans="14:17" x14ac:dyDescent="0.25">
      <c r="N1646" s="142"/>
      <c r="O1646" s="132"/>
      <c r="Q1646" s="119"/>
    </row>
    <row r="1647" spans="14:17" x14ac:dyDescent="0.25">
      <c r="N1647" s="142"/>
      <c r="O1647" s="132"/>
      <c r="Q1647" s="119"/>
    </row>
    <row r="1648" spans="14:17" x14ac:dyDescent="0.25">
      <c r="N1648" s="142"/>
      <c r="O1648" s="132"/>
      <c r="Q1648" s="119"/>
    </row>
    <row r="1649" spans="14:17" x14ac:dyDescent="0.25">
      <c r="N1649" s="142"/>
      <c r="O1649" s="132"/>
      <c r="Q1649" s="119"/>
    </row>
    <row r="1650" spans="14:17" x14ac:dyDescent="0.25">
      <c r="N1650" s="142"/>
      <c r="O1650" s="132"/>
      <c r="Q1650" s="119"/>
    </row>
    <row r="1651" spans="14:17" x14ac:dyDescent="0.25">
      <c r="N1651" s="142"/>
      <c r="O1651" s="132"/>
      <c r="Q1651" s="119"/>
    </row>
    <row r="1652" spans="14:17" x14ac:dyDescent="0.25">
      <c r="N1652" s="142"/>
      <c r="O1652" s="132"/>
      <c r="Q1652" s="119"/>
    </row>
    <row r="1653" spans="14:17" x14ac:dyDescent="0.25">
      <c r="N1653" s="142"/>
      <c r="O1653" s="132"/>
      <c r="Q1653" s="119"/>
    </row>
    <row r="1654" spans="14:17" x14ac:dyDescent="0.25">
      <c r="N1654" s="142"/>
      <c r="O1654" s="132"/>
      <c r="Q1654" s="119"/>
    </row>
    <row r="1655" spans="14:17" x14ac:dyDescent="0.25">
      <c r="N1655" s="142"/>
      <c r="O1655" s="132"/>
      <c r="Q1655" s="119"/>
    </row>
    <row r="1656" spans="14:17" x14ac:dyDescent="0.25">
      <c r="N1656" s="142"/>
      <c r="O1656" s="132"/>
      <c r="Q1656" s="119"/>
    </row>
    <row r="1657" spans="14:17" x14ac:dyDescent="0.25">
      <c r="N1657" s="142"/>
      <c r="O1657" s="132"/>
      <c r="Q1657" s="119"/>
    </row>
    <row r="1658" spans="14:17" x14ac:dyDescent="0.25">
      <c r="N1658" s="142"/>
      <c r="O1658" s="132"/>
      <c r="Q1658" s="119"/>
    </row>
    <row r="1659" spans="14:17" x14ac:dyDescent="0.25">
      <c r="N1659" s="142"/>
      <c r="O1659" s="132"/>
      <c r="Q1659" s="119"/>
    </row>
    <row r="1660" spans="14:17" x14ac:dyDescent="0.25">
      <c r="N1660" s="142"/>
      <c r="O1660" s="132"/>
      <c r="Q1660" s="119"/>
    </row>
    <row r="1661" spans="14:17" x14ac:dyDescent="0.25">
      <c r="N1661" s="142"/>
      <c r="O1661" s="132"/>
      <c r="Q1661" s="119"/>
    </row>
    <row r="1662" spans="14:17" x14ac:dyDescent="0.25">
      <c r="N1662" s="142"/>
      <c r="O1662" s="132"/>
      <c r="Q1662" s="119"/>
    </row>
    <row r="1663" spans="14:17" x14ac:dyDescent="0.25">
      <c r="N1663" s="142"/>
      <c r="O1663" s="132"/>
      <c r="Q1663" s="119"/>
    </row>
    <row r="1664" spans="14:17" x14ac:dyDescent="0.25">
      <c r="N1664" s="142"/>
      <c r="O1664" s="132"/>
      <c r="Q1664" s="119"/>
    </row>
    <row r="1665" spans="14:17" x14ac:dyDescent="0.25">
      <c r="N1665" s="142"/>
      <c r="O1665" s="132"/>
      <c r="Q1665" s="119"/>
    </row>
    <row r="1666" spans="14:17" x14ac:dyDescent="0.25">
      <c r="N1666" s="142"/>
      <c r="O1666" s="132"/>
      <c r="Q1666" s="119"/>
    </row>
    <row r="1667" spans="14:17" x14ac:dyDescent="0.25">
      <c r="N1667" s="142"/>
      <c r="O1667" s="132"/>
      <c r="Q1667" s="119"/>
    </row>
    <row r="1668" spans="14:17" x14ac:dyDescent="0.25">
      <c r="N1668" s="142"/>
      <c r="O1668" s="132"/>
      <c r="Q1668" s="119"/>
    </row>
    <row r="1669" spans="14:17" x14ac:dyDescent="0.25">
      <c r="N1669" s="142"/>
      <c r="O1669" s="132"/>
      <c r="Q1669" s="119"/>
    </row>
    <row r="1670" spans="14:17" x14ac:dyDescent="0.25">
      <c r="N1670" s="142"/>
      <c r="O1670" s="132"/>
      <c r="Q1670" s="119"/>
    </row>
    <row r="1671" spans="14:17" x14ac:dyDescent="0.25">
      <c r="N1671" s="142"/>
      <c r="O1671" s="132"/>
      <c r="Q1671" s="119"/>
    </row>
    <row r="1672" spans="14:17" x14ac:dyDescent="0.25">
      <c r="N1672" s="142"/>
      <c r="O1672" s="132"/>
      <c r="Q1672" s="119"/>
    </row>
    <row r="1673" spans="14:17" x14ac:dyDescent="0.25">
      <c r="N1673" s="142"/>
      <c r="O1673" s="132"/>
      <c r="Q1673" s="119"/>
    </row>
    <row r="1674" spans="14:17" x14ac:dyDescent="0.25">
      <c r="N1674" s="142"/>
      <c r="O1674" s="132"/>
      <c r="Q1674" s="119"/>
    </row>
    <row r="1675" spans="14:17" x14ac:dyDescent="0.25">
      <c r="N1675" s="142"/>
      <c r="O1675" s="132"/>
      <c r="Q1675" s="119"/>
    </row>
    <row r="1676" spans="14:17" x14ac:dyDescent="0.25">
      <c r="N1676" s="142"/>
      <c r="O1676" s="132"/>
      <c r="Q1676" s="119"/>
    </row>
    <row r="1677" spans="14:17" x14ac:dyDescent="0.25">
      <c r="N1677" s="142"/>
      <c r="O1677" s="132"/>
      <c r="Q1677" s="119"/>
    </row>
    <row r="1678" spans="14:17" x14ac:dyDescent="0.25">
      <c r="N1678" s="142"/>
      <c r="O1678" s="132"/>
      <c r="Q1678" s="119"/>
    </row>
    <row r="1679" spans="14:17" x14ac:dyDescent="0.25">
      <c r="N1679" s="142"/>
      <c r="O1679" s="132"/>
      <c r="Q1679" s="119"/>
    </row>
    <row r="1680" spans="14:17" x14ac:dyDescent="0.25">
      <c r="N1680" s="142"/>
      <c r="O1680" s="132"/>
      <c r="Q1680" s="119"/>
    </row>
    <row r="1681" spans="14:17" x14ac:dyDescent="0.25">
      <c r="N1681" s="142"/>
      <c r="O1681" s="132"/>
      <c r="Q1681" s="119"/>
    </row>
    <row r="1682" spans="14:17" x14ac:dyDescent="0.25">
      <c r="N1682" s="142"/>
      <c r="O1682" s="132"/>
      <c r="Q1682" s="119"/>
    </row>
    <row r="1683" spans="14:17" x14ac:dyDescent="0.25">
      <c r="N1683" s="142"/>
      <c r="O1683" s="132"/>
      <c r="Q1683" s="119"/>
    </row>
    <row r="1684" spans="14:17" x14ac:dyDescent="0.25">
      <c r="N1684" s="142"/>
      <c r="O1684" s="132"/>
      <c r="Q1684" s="119"/>
    </row>
    <row r="1685" spans="14:17" x14ac:dyDescent="0.25">
      <c r="N1685" s="142"/>
      <c r="O1685" s="132"/>
      <c r="Q1685" s="119"/>
    </row>
    <row r="1686" spans="14:17" x14ac:dyDescent="0.25">
      <c r="N1686" s="142"/>
      <c r="O1686" s="132"/>
      <c r="Q1686" s="119"/>
    </row>
    <row r="1687" spans="14:17" x14ac:dyDescent="0.25">
      <c r="N1687" s="142"/>
      <c r="O1687" s="132"/>
      <c r="Q1687" s="119"/>
    </row>
    <row r="1688" spans="14:17" x14ac:dyDescent="0.25">
      <c r="N1688" s="142"/>
      <c r="O1688" s="132"/>
      <c r="Q1688" s="119"/>
    </row>
    <row r="1689" spans="14:17" x14ac:dyDescent="0.25">
      <c r="N1689" s="142"/>
      <c r="O1689" s="132"/>
      <c r="Q1689" s="119"/>
    </row>
    <row r="1690" spans="14:17" x14ac:dyDescent="0.25">
      <c r="N1690" s="142"/>
      <c r="O1690" s="132"/>
      <c r="Q1690" s="119"/>
    </row>
    <row r="1691" spans="14:17" x14ac:dyDescent="0.25">
      <c r="N1691" s="142"/>
      <c r="O1691" s="132"/>
      <c r="Q1691" s="119"/>
    </row>
    <row r="1692" spans="14:17" x14ac:dyDescent="0.25">
      <c r="N1692" s="142"/>
      <c r="O1692" s="132"/>
      <c r="Q1692" s="119"/>
    </row>
    <row r="1693" spans="14:17" x14ac:dyDescent="0.25">
      <c r="N1693" s="142"/>
      <c r="O1693" s="132"/>
      <c r="Q1693" s="119"/>
    </row>
    <row r="1694" spans="14:17" x14ac:dyDescent="0.25">
      <c r="N1694" s="142"/>
      <c r="O1694" s="132"/>
      <c r="Q1694" s="119"/>
    </row>
    <row r="1695" spans="14:17" x14ac:dyDescent="0.25">
      <c r="N1695" s="142"/>
      <c r="O1695" s="132"/>
      <c r="Q1695" s="119"/>
    </row>
    <row r="1696" spans="14:17" x14ac:dyDescent="0.25">
      <c r="N1696" s="142"/>
      <c r="O1696" s="132"/>
      <c r="Q1696" s="119"/>
    </row>
    <row r="1697" spans="14:17" x14ac:dyDescent="0.25">
      <c r="N1697" s="142"/>
      <c r="O1697" s="132"/>
      <c r="Q1697" s="119"/>
    </row>
    <row r="1698" spans="14:17" x14ac:dyDescent="0.25">
      <c r="N1698" s="142"/>
      <c r="O1698" s="132"/>
      <c r="Q1698" s="119"/>
    </row>
    <row r="1699" spans="14:17" x14ac:dyDescent="0.25">
      <c r="N1699" s="142"/>
      <c r="O1699" s="132"/>
      <c r="Q1699" s="119"/>
    </row>
    <row r="1700" spans="14:17" x14ac:dyDescent="0.25">
      <c r="N1700" s="142"/>
      <c r="O1700" s="132"/>
      <c r="Q1700" s="119"/>
    </row>
    <row r="1701" spans="14:17" x14ac:dyDescent="0.25">
      <c r="N1701" s="142"/>
      <c r="O1701" s="132"/>
      <c r="Q1701" s="119"/>
    </row>
    <row r="1702" spans="14:17" x14ac:dyDescent="0.25">
      <c r="N1702" s="142"/>
      <c r="O1702" s="132"/>
      <c r="Q1702" s="119"/>
    </row>
    <row r="1703" spans="14:17" x14ac:dyDescent="0.25">
      <c r="N1703" s="142"/>
      <c r="O1703" s="132"/>
      <c r="Q1703" s="119"/>
    </row>
    <row r="1704" spans="14:17" x14ac:dyDescent="0.25">
      <c r="N1704" s="142"/>
      <c r="O1704" s="132"/>
      <c r="Q1704" s="119"/>
    </row>
    <row r="1705" spans="14:17" x14ac:dyDescent="0.25">
      <c r="N1705" s="142"/>
      <c r="O1705" s="132"/>
      <c r="Q1705" s="119"/>
    </row>
    <row r="1706" spans="14:17" x14ac:dyDescent="0.25">
      <c r="N1706" s="142"/>
      <c r="O1706" s="132"/>
      <c r="Q1706" s="119"/>
    </row>
    <row r="1707" spans="14:17" x14ac:dyDescent="0.25">
      <c r="N1707" s="142"/>
      <c r="O1707" s="132"/>
      <c r="Q1707" s="119"/>
    </row>
    <row r="1708" spans="14:17" x14ac:dyDescent="0.25">
      <c r="N1708" s="142"/>
      <c r="O1708" s="132"/>
      <c r="Q1708" s="119"/>
    </row>
    <row r="1709" spans="14:17" x14ac:dyDescent="0.25">
      <c r="N1709" s="142"/>
      <c r="O1709" s="132"/>
      <c r="Q1709" s="119"/>
    </row>
    <row r="1710" spans="14:17" x14ac:dyDescent="0.25">
      <c r="N1710" s="142"/>
      <c r="O1710" s="132"/>
      <c r="Q1710" s="119"/>
    </row>
    <row r="1711" spans="14:17" x14ac:dyDescent="0.25">
      <c r="N1711" s="142"/>
      <c r="O1711" s="132"/>
      <c r="Q1711" s="119"/>
    </row>
    <row r="1712" spans="14:17" x14ac:dyDescent="0.25">
      <c r="N1712" s="142"/>
      <c r="O1712" s="132"/>
      <c r="Q1712" s="119"/>
    </row>
    <row r="1713" spans="14:17" x14ac:dyDescent="0.25">
      <c r="N1713" s="142"/>
      <c r="O1713" s="132"/>
      <c r="Q1713" s="119"/>
    </row>
    <row r="1714" spans="14:17" x14ac:dyDescent="0.25">
      <c r="N1714" s="142"/>
      <c r="O1714" s="132"/>
      <c r="Q1714" s="119"/>
    </row>
    <row r="1715" spans="14:17" x14ac:dyDescent="0.25">
      <c r="N1715" s="142"/>
      <c r="O1715" s="132"/>
      <c r="Q1715" s="119"/>
    </row>
    <row r="1716" spans="14:17" x14ac:dyDescent="0.25">
      <c r="N1716" s="142"/>
      <c r="O1716" s="132"/>
      <c r="Q1716" s="119"/>
    </row>
    <row r="1717" spans="14:17" x14ac:dyDescent="0.25">
      <c r="N1717" s="142"/>
      <c r="O1717" s="132"/>
      <c r="Q1717" s="119"/>
    </row>
    <row r="1718" spans="14:17" x14ac:dyDescent="0.25">
      <c r="N1718" s="142"/>
      <c r="O1718" s="132"/>
      <c r="Q1718" s="119"/>
    </row>
    <row r="1719" spans="14:17" x14ac:dyDescent="0.25">
      <c r="N1719" s="142"/>
      <c r="O1719" s="132"/>
      <c r="Q1719" s="119"/>
    </row>
    <row r="1720" spans="14:17" x14ac:dyDescent="0.25">
      <c r="N1720" s="142"/>
      <c r="O1720" s="132"/>
      <c r="Q1720" s="119"/>
    </row>
    <row r="1721" spans="14:17" x14ac:dyDescent="0.25">
      <c r="N1721" s="142"/>
      <c r="O1721" s="132"/>
      <c r="Q1721" s="119"/>
    </row>
    <row r="1722" spans="14:17" x14ac:dyDescent="0.25">
      <c r="N1722" s="142"/>
      <c r="O1722" s="132"/>
      <c r="Q1722" s="119"/>
    </row>
    <row r="1723" spans="14:17" x14ac:dyDescent="0.25">
      <c r="N1723" s="142"/>
      <c r="O1723" s="132"/>
      <c r="Q1723" s="119"/>
    </row>
    <row r="1724" spans="14:17" x14ac:dyDescent="0.25">
      <c r="N1724" s="142"/>
      <c r="O1724" s="132"/>
      <c r="Q1724" s="119"/>
    </row>
    <row r="1725" spans="14:17" x14ac:dyDescent="0.25">
      <c r="N1725" s="142"/>
      <c r="O1725" s="132"/>
      <c r="Q1725" s="119"/>
    </row>
    <row r="1726" spans="14:17" x14ac:dyDescent="0.25">
      <c r="N1726" s="142"/>
      <c r="O1726" s="132"/>
      <c r="Q1726" s="119"/>
    </row>
    <row r="1727" spans="14:17" x14ac:dyDescent="0.25">
      <c r="N1727" s="142"/>
      <c r="O1727" s="132"/>
      <c r="Q1727" s="119"/>
    </row>
    <row r="1728" spans="14:17" x14ac:dyDescent="0.25">
      <c r="N1728" s="142"/>
      <c r="O1728" s="132"/>
      <c r="Q1728" s="119"/>
    </row>
    <row r="1729" spans="14:17" x14ac:dyDescent="0.25">
      <c r="N1729" s="142"/>
      <c r="O1729" s="132"/>
      <c r="Q1729" s="119"/>
    </row>
    <row r="1730" spans="14:17" x14ac:dyDescent="0.25">
      <c r="N1730" s="142"/>
      <c r="O1730" s="132"/>
      <c r="Q1730" s="119"/>
    </row>
    <row r="1731" spans="14:17" x14ac:dyDescent="0.25">
      <c r="N1731" s="142"/>
      <c r="O1731" s="132"/>
      <c r="Q1731" s="119"/>
    </row>
    <row r="1732" spans="14:17" x14ac:dyDescent="0.25">
      <c r="N1732" s="142"/>
      <c r="O1732" s="132"/>
      <c r="Q1732" s="119"/>
    </row>
    <row r="1733" spans="14:17" x14ac:dyDescent="0.25">
      <c r="N1733" s="142"/>
      <c r="O1733" s="132"/>
      <c r="Q1733" s="119"/>
    </row>
    <row r="1734" spans="14:17" x14ac:dyDescent="0.25">
      <c r="N1734" s="142"/>
      <c r="O1734" s="132"/>
      <c r="Q1734" s="119"/>
    </row>
    <row r="1735" spans="14:17" x14ac:dyDescent="0.25">
      <c r="N1735" s="142"/>
      <c r="O1735" s="132"/>
      <c r="Q1735" s="119"/>
    </row>
    <row r="1736" spans="14:17" x14ac:dyDescent="0.25">
      <c r="N1736" s="142"/>
      <c r="O1736" s="132"/>
      <c r="Q1736" s="119"/>
    </row>
    <row r="1737" spans="14:17" x14ac:dyDescent="0.25">
      <c r="N1737" s="142"/>
      <c r="O1737" s="132"/>
      <c r="Q1737" s="119"/>
    </row>
    <row r="1738" spans="14:17" x14ac:dyDescent="0.25">
      <c r="N1738" s="142"/>
      <c r="O1738" s="132"/>
      <c r="Q1738" s="119"/>
    </row>
    <row r="1739" spans="14:17" x14ac:dyDescent="0.25">
      <c r="N1739" s="142"/>
      <c r="O1739" s="132"/>
      <c r="Q1739" s="119"/>
    </row>
    <row r="1740" spans="14:17" x14ac:dyDescent="0.25">
      <c r="N1740" s="142"/>
      <c r="O1740" s="132"/>
      <c r="Q1740" s="119"/>
    </row>
    <row r="1741" spans="14:17" x14ac:dyDescent="0.25">
      <c r="N1741" s="142"/>
      <c r="O1741" s="132"/>
      <c r="Q1741" s="119"/>
    </row>
    <row r="1742" spans="14:17" x14ac:dyDescent="0.25">
      <c r="N1742" s="142"/>
      <c r="O1742" s="132"/>
      <c r="Q1742" s="119"/>
    </row>
    <row r="1743" spans="14:17" x14ac:dyDescent="0.25">
      <c r="N1743" s="142"/>
      <c r="O1743" s="132"/>
      <c r="Q1743" s="119"/>
    </row>
    <row r="1744" spans="14:17" x14ac:dyDescent="0.25">
      <c r="N1744" s="142"/>
      <c r="O1744" s="132"/>
      <c r="Q1744" s="119"/>
    </row>
    <row r="1745" spans="14:17" x14ac:dyDescent="0.25">
      <c r="N1745" s="142"/>
      <c r="O1745" s="132"/>
      <c r="Q1745" s="119"/>
    </row>
    <row r="1746" spans="14:17" x14ac:dyDescent="0.25">
      <c r="N1746" s="142"/>
      <c r="O1746" s="132"/>
      <c r="Q1746" s="119"/>
    </row>
    <row r="1747" spans="14:17" x14ac:dyDescent="0.25">
      <c r="N1747" s="142"/>
      <c r="O1747" s="132"/>
      <c r="Q1747" s="119"/>
    </row>
    <row r="1748" spans="14:17" x14ac:dyDescent="0.25">
      <c r="N1748" s="142"/>
      <c r="O1748" s="132"/>
      <c r="Q1748" s="119"/>
    </row>
    <row r="1749" spans="14:17" x14ac:dyDescent="0.25">
      <c r="N1749" s="142"/>
      <c r="O1749" s="132"/>
      <c r="Q1749" s="119"/>
    </row>
    <row r="1750" spans="14:17" x14ac:dyDescent="0.25">
      <c r="N1750" s="142"/>
      <c r="O1750" s="132"/>
      <c r="Q1750" s="119"/>
    </row>
    <row r="1751" spans="14:17" x14ac:dyDescent="0.25">
      <c r="N1751" s="142"/>
      <c r="O1751" s="132"/>
      <c r="Q1751" s="119"/>
    </row>
    <row r="1752" spans="14:17" x14ac:dyDescent="0.25">
      <c r="N1752" s="142"/>
      <c r="O1752" s="132"/>
      <c r="Q1752" s="119"/>
    </row>
    <row r="1753" spans="14:17" x14ac:dyDescent="0.25">
      <c r="N1753" s="142"/>
      <c r="O1753" s="132"/>
      <c r="Q1753" s="119"/>
    </row>
    <row r="1754" spans="14:17" x14ac:dyDescent="0.25">
      <c r="N1754" s="142"/>
      <c r="O1754" s="132"/>
      <c r="Q1754" s="119"/>
    </row>
    <row r="1755" spans="14:17" x14ac:dyDescent="0.25">
      <c r="N1755" s="142"/>
      <c r="O1755" s="132"/>
      <c r="Q1755" s="119"/>
    </row>
    <row r="1756" spans="14:17" x14ac:dyDescent="0.25">
      <c r="N1756" s="142"/>
      <c r="O1756" s="132"/>
      <c r="Q1756" s="119"/>
    </row>
    <row r="1757" spans="14:17" x14ac:dyDescent="0.25">
      <c r="N1757" s="142"/>
      <c r="O1757" s="132"/>
      <c r="Q1757" s="119"/>
    </row>
    <row r="1758" spans="14:17" x14ac:dyDescent="0.25">
      <c r="N1758" s="142"/>
      <c r="O1758" s="132"/>
      <c r="Q1758" s="119"/>
    </row>
    <row r="1759" spans="14:17" x14ac:dyDescent="0.25">
      <c r="N1759" s="142"/>
      <c r="O1759" s="132"/>
      <c r="Q1759" s="119"/>
    </row>
    <row r="1760" spans="14:17" x14ac:dyDescent="0.25">
      <c r="N1760" s="142"/>
      <c r="O1760" s="132"/>
      <c r="Q1760" s="119"/>
    </row>
    <row r="1761" spans="14:17" x14ac:dyDescent="0.25">
      <c r="N1761" s="142"/>
      <c r="O1761" s="132"/>
      <c r="Q1761" s="119"/>
    </row>
    <row r="1762" spans="14:17" x14ac:dyDescent="0.25">
      <c r="N1762" s="142"/>
      <c r="O1762" s="132"/>
      <c r="Q1762" s="119"/>
    </row>
    <row r="1763" spans="14:17" x14ac:dyDescent="0.25">
      <c r="N1763" s="142"/>
      <c r="O1763" s="132"/>
      <c r="Q1763" s="119"/>
    </row>
    <row r="1764" spans="14:17" x14ac:dyDescent="0.25">
      <c r="N1764" s="142"/>
      <c r="O1764" s="132"/>
      <c r="Q1764" s="119"/>
    </row>
    <row r="1765" spans="14:17" x14ac:dyDescent="0.25">
      <c r="N1765" s="142"/>
      <c r="O1765" s="132"/>
      <c r="Q1765" s="119"/>
    </row>
    <row r="1766" spans="14:17" x14ac:dyDescent="0.25">
      <c r="N1766" s="142"/>
      <c r="O1766" s="132"/>
      <c r="Q1766" s="119"/>
    </row>
    <row r="1767" spans="14:17" x14ac:dyDescent="0.25">
      <c r="N1767" s="142"/>
      <c r="O1767" s="132"/>
      <c r="Q1767" s="119"/>
    </row>
    <row r="1768" spans="14:17" x14ac:dyDescent="0.25">
      <c r="N1768" s="142"/>
      <c r="O1768" s="132"/>
      <c r="Q1768" s="119"/>
    </row>
    <row r="1769" spans="14:17" x14ac:dyDescent="0.25">
      <c r="N1769" s="142"/>
      <c r="O1769" s="132"/>
      <c r="Q1769" s="119"/>
    </row>
    <row r="1770" spans="14:17" x14ac:dyDescent="0.25">
      <c r="N1770" s="142"/>
      <c r="O1770" s="132"/>
      <c r="Q1770" s="119"/>
    </row>
    <row r="1771" spans="14:17" x14ac:dyDescent="0.25">
      <c r="N1771" s="142"/>
      <c r="O1771" s="132"/>
      <c r="Q1771" s="119"/>
    </row>
    <row r="1772" spans="14:17" x14ac:dyDescent="0.25">
      <c r="N1772" s="142"/>
      <c r="O1772" s="132"/>
      <c r="Q1772" s="119"/>
    </row>
    <row r="1773" spans="14:17" x14ac:dyDescent="0.25">
      <c r="N1773" s="142"/>
      <c r="O1773" s="132"/>
      <c r="Q1773" s="119"/>
    </row>
    <row r="1774" spans="14:17" x14ac:dyDescent="0.25">
      <c r="N1774" s="142"/>
      <c r="O1774" s="132"/>
      <c r="Q1774" s="119"/>
    </row>
    <row r="1775" spans="14:17" x14ac:dyDescent="0.25">
      <c r="N1775" s="142"/>
      <c r="O1775" s="132"/>
      <c r="Q1775" s="119"/>
    </row>
    <row r="1776" spans="14:17" x14ac:dyDescent="0.25">
      <c r="N1776" s="142"/>
      <c r="O1776" s="132"/>
      <c r="Q1776" s="119"/>
    </row>
    <row r="1777" spans="14:17" x14ac:dyDescent="0.25">
      <c r="N1777" s="142"/>
      <c r="O1777" s="132"/>
      <c r="Q1777" s="119"/>
    </row>
    <row r="1778" spans="14:17" x14ac:dyDescent="0.25">
      <c r="N1778" s="142"/>
      <c r="O1778" s="132"/>
      <c r="Q1778" s="119"/>
    </row>
    <row r="1779" spans="14:17" x14ac:dyDescent="0.25">
      <c r="N1779" s="142"/>
      <c r="O1779" s="132"/>
      <c r="Q1779" s="119"/>
    </row>
    <row r="1780" spans="14:17" x14ac:dyDescent="0.25">
      <c r="N1780" s="142"/>
      <c r="O1780" s="132"/>
      <c r="Q1780" s="119"/>
    </row>
    <row r="1781" spans="14:17" x14ac:dyDescent="0.25">
      <c r="N1781" s="142"/>
      <c r="O1781" s="132"/>
      <c r="Q1781" s="119"/>
    </row>
    <row r="1782" spans="14:17" x14ac:dyDescent="0.25">
      <c r="N1782" s="142"/>
      <c r="O1782" s="132"/>
      <c r="Q1782" s="119"/>
    </row>
    <row r="1783" spans="14:17" x14ac:dyDescent="0.25">
      <c r="N1783" s="142"/>
      <c r="O1783" s="132"/>
      <c r="Q1783" s="119"/>
    </row>
    <row r="1784" spans="14:17" x14ac:dyDescent="0.25">
      <c r="N1784" s="142"/>
      <c r="O1784" s="132"/>
      <c r="Q1784" s="119"/>
    </row>
    <row r="1785" spans="14:17" x14ac:dyDescent="0.25">
      <c r="N1785" s="142"/>
      <c r="O1785" s="132"/>
      <c r="Q1785" s="119"/>
    </row>
    <row r="1786" spans="14:17" x14ac:dyDescent="0.25">
      <c r="N1786" s="142"/>
      <c r="O1786" s="132"/>
      <c r="Q1786" s="119"/>
    </row>
    <row r="1787" spans="14:17" x14ac:dyDescent="0.25">
      <c r="N1787" s="142"/>
      <c r="O1787" s="132"/>
      <c r="Q1787" s="119"/>
    </row>
    <row r="1788" spans="14:17" x14ac:dyDescent="0.25">
      <c r="N1788" s="142"/>
      <c r="O1788" s="132"/>
      <c r="Q1788" s="119"/>
    </row>
    <row r="1789" spans="14:17" x14ac:dyDescent="0.25">
      <c r="N1789" s="142"/>
      <c r="O1789" s="132"/>
      <c r="Q1789" s="119"/>
    </row>
    <row r="1790" spans="14:17" x14ac:dyDescent="0.25">
      <c r="N1790" s="142"/>
      <c r="O1790" s="132"/>
      <c r="Q1790" s="119"/>
    </row>
    <row r="1791" spans="14:17" x14ac:dyDescent="0.25">
      <c r="N1791" s="142"/>
      <c r="O1791" s="132"/>
      <c r="Q1791" s="119"/>
    </row>
    <row r="1792" spans="14:17" x14ac:dyDescent="0.25">
      <c r="N1792" s="142"/>
      <c r="O1792" s="132"/>
      <c r="Q1792" s="119"/>
    </row>
    <row r="1793" spans="14:17" x14ac:dyDescent="0.25">
      <c r="N1793" s="142"/>
      <c r="O1793" s="132"/>
      <c r="Q1793" s="119"/>
    </row>
    <row r="1794" spans="14:17" x14ac:dyDescent="0.25">
      <c r="N1794" s="142"/>
      <c r="O1794" s="132"/>
      <c r="Q1794" s="119"/>
    </row>
    <row r="1795" spans="14:17" x14ac:dyDescent="0.25">
      <c r="N1795" s="142"/>
      <c r="O1795" s="132"/>
      <c r="Q1795" s="119"/>
    </row>
    <row r="1796" spans="14:17" x14ac:dyDescent="0.25">
      <c r="N1796" s="142"/>
      <c r="O1796" s="132"/>
      <c r="Q1796" s="119"/>
    </row>
    <row r="1797" spans="14:17" x14ac:dyDescent="0.25">
      <c r="N1797" s="142"/>
      <c r="O1797" s="132"/>
      <c r="Q1797" s="119"/>
    </row>
    <row r="1798" spans="14:17" x14ac:dyDescent="0.25">
      <c r="N1798" s="142"/>
      <c r="O1798" s="132"/>
      <c r="Q1798" s="119"/>
    </row>
    <row r="1799" spans="14:17" x14ac:dyDescent="0.25">
      <c r="N1799" s="142"/>
      <c r="O1799" s="132"/>
      <c r="Q1799" s="119"/>
    </row>
    <row r="1800" spans="14:17" x14ac:dyDescent="0.25">
      <c r="N1800" s="142"/>
      <c r="O1800" s="132"/>
      <c r="Q1800" s="119"/>
    </row>
    <row r="1801" spans="14:17" x14ac:dyDescent="0.25">
      <c r="N1801" s="142"/>
      <c r="O1801" s="132"/>
      <c r="Q1801" s="119"/>
    </row>
    <row r="1802" spans="14:17" x14ac:dyDescent="0.25">
      <c r="N1802" s="142"/>
      <c r="O1802" s="132"/>
      <c r="Q1802" s="119"/>
    </row>
    <row r="1803" spans="14:17" x14ac:dyDescent="0.25">
      <c r="N1803" s="142"/>
      <c r="O1803" s="132"/>
      <c r="Q1803" s="119"/>
    </row>
    <row r="1804" spans="14:17" x14ac:dyDescent="0.25">
      <c r="N1804" s="142"/>
      <c r="O1804" s="132"/>
      <c r="Q1804" s="119"/>
    </row>
    <row r="1805" spans="14:17" x14ac:dyDescent="0.25">
      <c r="N1805" s="142"/>
      <c r="O1805" s="132"/>
      <c r="Q1805" s="119"/>
    </row>
    <row r="1806" spans="14:17" x14ac:dyDescent="0.25">
      <c r="N1806" s="142"/>
      <c r="O1806" s="132"/>
      <c r="Q1806" s="119"/>
    </row>
    <row r="1807" spans="14:17" x14ac:dyDescent="0.25">
      <c r="N1807" s="142"/>
      <c r="O1807" s="132"/>
      <c r="Q1807" s="119"/>
    </row>
    <row r="1808" spans="14:17" x14ac:dyDescent="0.25">
      <c r="N1808" s="142"/>
      <c r="O1808" s="132"/>
      <c r="Q1808" s="119"/>
    </row>
    <row r="1809" spans="14:17" x14ac:dyDescent="0.25">
      <c r="N1809" s="142"/>
      <c r="O1809" s="132"/>
      <c r="Q1809" s="119"/>
    </row>
    <row r="1810" spans="14:17" x14ac:dyDescent="0.25">
      <c r="N1810" s="142"/>
      <c r="O1810" s="132"/>
      <c r="Q1810" s="119"/>
    </row>
    <row r="1811" spans="14:17" x14ac:dyDescent="0.25">
      <c r="N1811" s="142"/>
      <c r="O1811" s="132"/>
      <c r="Q1811" s="119"/>
    </row>
    <row r="1812" spans="14:17" x14ac:dyDescent="0.25">
      <c r="N1812" s="142"/>
      <c r="O1812" s="132"/>
      <c r="Q1812" s="119"/>
    </row>
    <row r="1813" spans="14:17" x14ac:dyDescent="0.25">
      <c r="N1813" s="142"/>
      <c r="O1813" s="132"/>
      <c r="Q1813" s="119"/>
    </row>
    <row r="1814" spans="14:17" x14ac:dyDescent="0.25">
      <c r="N1814" s="142"/>
      <c r="O1814" s="132"/>
      <c r="Q1814" s="119"/>
    </row>
    <row r="1815" spans="14:17" x14ac:dyDescent="0.25">
      <c r="N1815" s="142"/>
      <c r="O1815" s="132"/>
      <c r="Q1815" s="119"/>
    </row>
    <row r="1816" spans="14:17" x14ac:dyDescent="0.25">
      <c r="N1816" s="142"/>
      <c r="O1816" s="132"/>
      <c r="Q1816" s="119"/>
    </row>
    <row r="1817" spans="14:17" x14ac:dyDescent="0.25">
      <c r="N1817" s="142"/>
      <c r="O1817" s="132"/>
      <c r="Q1817" s="119"/>
    </row>
    <row r="1818" spans="14:17" x14ac:dyDescent="0.25">
      <c r="N1818" s="142"/>
      <c r="O1818" s="132"/>
      <c r="Q1818" s="119"/>
    </row>
    <row r="1819" spans="14:17" x14ac:dyDescent="0.25">
      <c r="N1819" s="142"/>
      <c r="O1819" s="132"/>
      <c r="Q1819" s="119"/>
    </row>
    <row r="1820" spans="14:17" x14ac:dyDescent="0.25">
      <c r="N1820" s="142"/>
      <c r="O1820" s="132"/>
      <c r="Q1820" s="119"/>
    </row>
    <row r="1821" spans="14:17" x14ac:dyDescent="0.25">
      <c r="N1821" s="142"/>
      <c r="O1821" s="132"/>
      <c r="Q1821" s="119"/>
    </row>
    <row r="1822" spans="14:17" x14ac:dyDescent="0.25">
      <c r="N1822" s="142"/>
      <c r="O1822" s="132"/>
      <c r="Q1822" s="119"/>
    </row>
    <row r="1823" spans="14:17" x14ac:dyDescent="0.25">
      <c r="N1823" s="142"/>
      <c r="O1823" s="132"/>
      <c r="Q1823" s="119"/>
    </row>
    <row r="1824" spans="14:17" x14ac:dyDescent="0.25">
      <c r="N1824" s="142"/>
      <c r="O1824" s="132"/>
      <c r="Q1824" s="119"/>
    </row>
    <row r="1825" spans="14:17" x14ac:dyDescent="0.25">
      <c r="N1825" s="142"/>
      <c r="O1825" s="132"/>
      <c r="Q1825" s="119"/>
    </row>
    <row r="1826" spans="14:17" x14ac:dyDescent="0.25">
      <c r="N1826" s="142"/>
      <c r="O1826" s="132"/>
      <c r="Q1826" s="119"/>
    </row>
    <row r="1827" spans="14:17" x14ac:dyDescent="0.25">
      <c r="N1827" s="142"/>
      <c r="O1827" s="132"/>
      <c r="Q1827" s="119"/>
    </row>
    <row r="1828" spans="14:17" x14ac:dyDescent="0.25">
      <c r="N1828" s="142"/>
      <c r="O1828" s="132"/>
      <c r="Q1828" s="119"/>
    </row>
    <row r="1829" spans="14:17" x14ac:dyDescent="0.25">
      <c r="N1829" s="142"/>
      <c r="O1829" s="132"/>
      <c r="Q1829" s="119"/>
    </row>
    <row r="1830" spans="14:17" x14ac:dyDescent="0.25">
      <c r="N1830" s="142"/>
      <c r="O1830" s="132"/>
      <c r="Q1830" s="119"/>
    </row>
    <row r="1831" spans="14:17" x14ac:dyDescent="0.25">
      <c r="N1831" s="142"/>
      <c r="O1831" s="132"/>
      <c r="Q1831" s="119"/>
    </row>
    <row r="1832" spans="14:17" x14ac:dyDescent="0.25">
      <c r="N1832" s="142"/>
      <c r="O1832" s="132"/>
      <c r="Q1832" s="119"/>
    </row>
    <row r="1833" spans="14:17" x14ac:dyDescent="0.25">
      <c r="N1833" s="142"/>
      <c r="O1833" s="132"/>
      <c r="Q1833" s="119"/>
    </row>
    <row r="1834" spans="14:17" x14ac:dyDescent="0.25">
      <c r="N1834" s="142"/>
      <c r="O1834" s="132"/>
      <c r="Q1834" s="119"/>
    </row>
    <row r="1835" spans="14:17" x14ac:dyDescent="0.25">
      <c r="N1835" s="142"/>
      <c r="O1835" s="132"/>
      <c r="Q1835" s="119"/>
    </row>
    <row r="1836" spans="14:17" x14ac:dyDescent="0.25">
      <c r="N1836" s="142"/>
      <c r="O1836" s="132"/>
      <c r="Q1836" s="119"/>
    </row>
    <row r="1837" spans="14:17" x14ac:dyDescent="0.25">
      <c r="N1837" s="142"/>
      <c r="O1837" s="132"/>
      <c r="Q1837" s="119"/>
    </row>
    <row r="1838" spans="14:17" x14ac:dyDescent="0.25">
      <c r="N1838" s="142"/>
      <c r="O1838" s="132"/>
      <c r="Q1838" s="119"/>
    </row>
    <row r="1839" spans="14:17" x14ac:dyDescent="0.25">
      <c r="N1839" s="142"/>
      <c r="O1839" s="132"/>
      <c r="Q1839" s="119"/>
    </row>
    <row r="1840" spans="14:17" x14ac:dyDescent="0.25">
      <c r="N1840" s="142"/>
      <c r="O1840" s="132"/>
      <c r="Q1840" s="119"/>
    </row>
    <row r="1841" spans="14:17" x14ac:dyDescent="0.25">
      <c r="N1841" s="142"/>
      <c r="O1841" s="132"/>
      <c r="Q1841" s="119"/>
    </row>
    <row r="1842" spans="14:17" x14ac:dyDescent="0.25">
      <c r="N1842" s="142"/>
      <c r="O1842" s="132"/>
      <c r="Q1842" s="119"/>
    </row>
    <row r="1843" spans="14:17" x14ac:dyDescent="0.25">
      <c r="N1843" s="142"/>
      <c r="O1843" s="132"/>
      <c r="Q1843" s="119"/>
    </row>
    <row r="1844" spans="14:17" x14ac:dyDescent="0.25">
      <c r="N1844" s="142"/>
      <c r="O1844" s="132"/>
      <c r="Q1844" s="119"/>
    </row>
    <row r="1845" spans="14:17" x14ac:dyDescent="0.25">
      <c r="N1845" s="142"/>
      <c r="O1845" s="132"/>
      <c r="Q1845" s="119"/>
    </row>
    <row r="1846" spans="14:17" x14ac:dyDescent="0.25">
      <c r="N1846" s="142"/>
      <c r="O1846" s="132"/>
      <c r="Q1846" s="119"/>
    </row>
    <row r="1847" spans="14:17" x14ac:dyDescent="0.25">
      <c r="N1847" s="142"/>
      <c r="O1847" s="132"/>
      <c r="Q1847" s="119"/>
    </row>
    <row r="1848" spans="14:17" x14ac:dyDescent="0.25">
      <c r="N1848" s="142"/>
      <c r="O1848" s="132"/>
      <c r="Q1848" s="119"/>
    </row>
    <row r="1849" spans="14:17" x14ac:dyDescent="0.25">
      <c r="N1849" s="142"/>
      <c r="O1849" s="132"/>
      <c r="Q1849" s="119"/>
    </row>
    <row r="1850" spans="14:17" x14ac:dyDescent="0.25">
      <c r="N1850" s="142"/>
      <c r="O1850" s="132"/>
      <c r="Q1850" s="119"/>
    </row>
    <row r="1851" spans="14:17" x14ac:dyDescent="0.25">
      <c r="N1851" s="142"/>
      <c r="O1851" s="132"/>
      <c r="Q1851" s="119"/>
    </row>
    <row r="1852" spans="14:17" x14ac:dyDescent="0.25">
      <c r="N1852" s="142"/>
      <c r="O1852" s="132"/>
      <c r="Q1852" s="119"/>
    </row>
    <row r="1853" spans="14:17" x14ac:dyDescent="0.25">
      <c r="N1853" s="142"/>
      <c r="O1853" s="132"/>
      <c r="Q1853" s="119"/>
    </row>
    <row r="1854" spans="14:17" x14ac:dyDescent="0.25">
      <c r="N1854" s="142"/>
      <c r="O1854" s="132"/>
      <c r="Q1854" s="119"/>
    </row>
    <row r="1855" spans="14:17" x14ac:dyDescent="0.25">
      <c r="N1855" s="142"/>
      <c r="O1855" s="132"/>
      <c r="Q1855" s="119"/>
    </row>
    <row r="1856" spans="14:17" x14ac:dyDescent="0.25">
      <c r="N1856" s="142"/>
      <c r="O1856" s="132"/>
      <c r="Q1856" s="119"/>
    </row>
    <row r="1857" spans="14:17" x14ac:dyDescent="0.25">
      <c r="N1857" s="142"/>
      <c r="O1857" s="132"/>
      <c r="Q1857" s="119"/>
    </row>
    <row r="1858" spans="14:17" x14ac:dyDescent="0.25">
      <c r="N1858" s="142"/>
      <c r="O1858" s="132"/>
      <c r="Q1858" s="119"/>
    </row>
    <row r="1859" spans="14:17" x14ac:dyDescent="0.25">
      <c r="N1859" s="142"/>
      <c r="O1859" s="132"/>
      <c r="Q1859" s="119"/>
    </row>
    <row r="1860" spans="14:17" x14ac:dyDescent="0.25">
      <c r="N1860" s="142"/>
      <c r="O1860" s="132"/>
      <c r="Q1860" s="119"/>
    </row>
    <row r="1861" spans="14:17" x14ac:dyDescent="0.25">
      <c r="N1861" s="142"/>
      <c r="O1861" s="132"/>
      <c r="Q1861" s="119"/>
    </row>
    <row r="1862" spans="14:17" x14ac:dyDescent="0.25">
      <c r="N1862" s="142"/>
      <c r="O1862" s="132"/>
      <c r="Q1862" s="119"/>
    </row>
    <row r="1863" spans="14:17" x14ac:dyDescent="0.25">
      <c r="N1863" s="142"/>
      <c r="O1863" s="132"/>
      <c r="Q1863" s="119"/>
    </row>
    <row r="1864" spans="14:17" x14ac:dyDescent="0.25">
      <c r="N1864" s="142"/>
      <c r="O1864" s="132"/>
      <c r="Q1864" s="119"/>
    </row>
    <row r="1865" spans="14:17" x14ac:dyDescent="0.25">
      <c r="N1865" s="142"/>
      <c r="O1865" s="132"/>
      <c r="Q1865" s="119"/>
    </row>
    <row r="1866" spans="14:17" x14ac:dyDescent="0.25">
      <c r="N1866" s="142"/>
      <c r="O1866" s="132"/>
      <c r="Q1866" s="119"/>
    </row>
    <row r="1867" spans="14:17" x14ac:dyDescent="0.25">
      <c r="N1867" s="142"/>
      <c r="O1867" s="132"/>
      <c r="Q1867" s="119"/>
    </row>
    <row r="1868" spans="14:17" x14ac:dyDescent="0.25">
      <c r="N1868" s="142"/>
      <c r="O1868" s="132"/>
      <c r="Q1868" s="119"/>
    </row>
    <row r="1869" spans="14:17" x14ac:dyDescent="0.25">
      <c r="N1869" s="142"/>
      <c r="O1869" s="132"/>
      <c r="Q1869" s="119"/>
    </row>
    <row r="1870" spans="14:17" x14ac:dyDescent="0.25">
      <c r="N1870" s="142"/>
      <c r="O1870" s="132"/>
      <c r="Q1870" s="119"/>
    </row>
    <row r="1871" spans="14:17" x14ac:dyDescent="0.25">
      <c r="N1871" s="142"/>
      <c r="O1871" s="132"/>
      <c r="Q1871" s="119"/>
    </row>
    <row r="1872" spans="14:17" x14ac:dyDescent="0.25">
      <c r="N1872" s="142"/>
      <c r="O1872" s="132"/>
      <c r="Q1872" s="119"/>
    </row>
    <row r="1873" spans="14:17" x14ac:dyDescent="0.25">
      <c r="N1873" s="142"/>
      <c r="O1873" s="132"/>
      <c r="Q1873" s="119"/>
    </row>
    <row r="1874" spans="14:17" x14ac:dyDescent="0.25">
      <c r="N1874" s="142"/>
      <c r="O1874" s="132"/>
      <c r="Q1874" s="119"/>
    </row>
    <row r="1875" spans="14:17" x14ac:dyDescent="0.25">
      <c r="N1875" s="142"/>
      <c r="O1875" s="132"/>
      <c r="Q1875" s="119"/>
    </row>
    <row r="1876" spans="14:17" x14ac:dyDescent="0.25">
      <c r="N1876" s="142"/>
      <c r="O1876" s="132"/>
      <c r="Q1876" s="119"/>
    </row>
    <row r="1877" spans="14:17" x14ac:dyDescent="0.25">
      <c r="N1877" s="142"/>
      <c r="O1877" s="132"/>
      <c r="Q1877" s="119"/>
    </row>
    <row r="1878" spans="14:17" x14ac:dyDescent="0.25">
      <c r="N1878" s="142"/>
      <c r="O1878" s="132"/>
      <c r="Q1878" s="119"/>
    </row>
    <row r="1879" spans="14:17" x14ac:dyDescent="0.25">
      <c r="N1879" s="142"/>
      <c r="O1879" s="132"/>
      <c r="Q1879" s="119"/>
    </row>
    <row r="1880" spans="14:17" x14ac:dyDescent="0.25">
      <c r="N1880" s="142"/>
      <c r="O1880" s="132"/>
      <c r="Q1880" s="119"/>
    </row>
    <row r="1881" spans="14:17" x14ac:dyDescent="0.25">
      <c r="N1881" s="142"/>
      <c r="O1881" s="132"/>
      <c r="Q1881" s="119"/>
    </row>
    <row r="1882" spans="14:17" x14ac:dyDescent="0.25">
      <c r="N1882" s="142"/>
      <c r="O1882" s="132"/>
      <c r="Q1882" s="119"/>
    </row>
    <row r="1883" spans="14:17" x14ac:dyDescent="0.25">
      <c r="N1883" s="142"/>
      <c r="O1883" s="132"/>
      <c r="Q1883" s="119"/>
    </row>
    <row r="1884" spans="14:17" x14ac:dyDescent="0.25">
      <c r="N1884" s="142"/>
      <c r="O1884" s="132"/>
      <c r="Q1884" s="119"/>
    </row>
    <row r="1885" spans="14:17" x14ac:dyDescent="0.25">
      <c r="N1885" s="142"/>
      <c r="O1885" s="132"/>
      <c r="Q1885" s="119"/>
    </row>
    <row r="1886" spans="14:17" x14ac:dyDescent="0.25">
      <c r="N1886" s="142"/>
      <c r="O1886" s="132"/>
      <c r="Q1886" s="119"/>
    </row>
    <row r="1887" spans="14:17" x14ac:dyDescent="0.25">
      <c r="N1887" s="142"/>
      <c r="O1887" s="132"/>
      <c r="Q1887" s="119"/>
    </row>
    <row r="1888" spans="14:17" x14ac:dyDescent="0.25">
      <c r="N1888" s="142"/>
      <c r="O1888" s="132"/>
      <c r="Q1888" s="119"/>
    </row>
    <row r="1889" spans="14:17" x14ac:dyDescent="0.25">
      <c r="N1889" s="142"/>
      <c r="O1889" s="132"/>
      <c r="Q1889" s="119"/>
    </row>
    <row r="1890" spans="14:17" x14ac:dyDescent="0.25">
      <c r="N1890" s="142"/>
      <c r="O1890" s="132"/>
      <c r="Q1890" s="119"/>
    </row>
    <row r="1891" spans="14:17" x14ac:dyDescent="0.25">
      <c r="N1891" s="142"/>
      <c r="O1891" s="132"/>
      <c r="Q1891" s="119"/>
    </row>
    <row r="1892" spans="14:17" x14ac:dyDescent="0.25">
      <c r="N1892" s="142"/>
      <c r="O1892" s="132"/>
      <c r="Q1892" s="119"/>
    </row>
    <row r="1893" spans="14:17" x14ac:dyDescent="0.25">
      <c r="N1893" s="142"/>
      <c r="O1893" s="132"/>
      <c r="Q1893" s="119"/>
    </row>
    <row r="1894" spans="14:17" x14ac:dyDescent="0.25">
      <c r="N1894" s="142"/>
      <c r="O1894" s="132"/>
      <c r="Q1894" s="119"/>
    </row>
    <row r="1895" spans="14:17" x14ac:dyDescent="0.25">
      <c r="N1895" s="142"/>
      <c r="O1895" s="132"/>
      <c r="Q1895" s="119"/>
    </row>
    <row r="1896" spans="14:17" x14ac:dyDescent="0.25">
      <c r="N1896" s="142"/>
      <c r="O1896" s="132"/>
      <c r="Q1896" s="119"/>
    </row>
    <row r="1897" spans="14:17" x14ac:dyDescent="0.25">
      <c r="N1897" s="142"/>
      <c r="O1897" s="132"/>
      <c r="Q1897" s="119"/>
    </row>
    <row r="1898" spans="14:17" x14ac:dyDescent="0.25">
      <c r="N1898" s="142"/>
      <c r="O1898" s="132"/>
      <c r="Q1898" s="119"/>
    </row>
    <row r="1899" spans="14:17" x14ac:dyDescent="0.25">
      <c r="N1899" s="142"/>
      <c r="O1899" s="132"/>
      <c r="Q1899" s="119"/>
    </row>
    <row r="1900" spans="14:17" x14ac:dyDescent="0.25">
      <c r="N1900" s="142"/>
      <c r="O1900" s="132"/>
      <c r="Q1900" s="119"/>
    </row>
    <row r="1901" spans="14:17" x14ac:dyDescent="0.25">
      <c r="N1901" s="142"/>
      <c r="O1901" s="132"/>
      <c r="Q1901" s="119"/>
    </row>
    <row r="1902" spans="14:17" x14ac:dyDescent="0.25">
      <c r="N1902" s="142"/>
      <c r="O1902" s="132"/>
      <c r="Q1902" s="119"/>
    </row>
    <row r="1903" spans="14:17" x14ac:dyDescent="0.25">
      <c r="N1903" s="142"/>
      <c r="O1903" s="132"/>
      <c r="Q1903" s="119"/>
    </row>
    <row r="1904" spans="14:17" x14ac:dyDescent="0.25">
      <c r="N1904" s="142"/>
      <c r="O1904" s="132"/>
      <c r="Q1904" s="119"/>
    </row>
    <row r="1905" spans="14:17" x14ac:dyDescent="0.25">
      <c r="N1905" s="142"/>
      <c r="O1905" s="132"/>
      <c r="Q1905" s="119"/>
    </row>
    <row r="1906" spans="14:17" x14ac:dyDescent="0.25">
      <c r="N1906" s="142"/>
      <c r="O1906" s="132"/>
      <c r="Q1906" s="119"/>
    </row>
    <row r="1907" spans="14:17" x14ac:dyDescent="0.25">
      <c r="N1907" s="142"/>
      <c r="O1907" s="132"/>
      <c r="Q1907" s="119"/>
    </row>
    <row r="1908" spans="14:17" x14ac:dyDescent="0.25">
      <c r="N1908" s="142"/>
      <c r="O1908" s="132"/>
      <c r="Q1908" s="119"/>
    </row>
    <row r="1909" spans="14:17" x14ac:dyDescent="0.25">
      <c r="N1909" s="142"/>
      <c r="O1909" s="132"/>
      <c r="Q1909" s="119"/>
    </row>
    <row r="1910" spans="14:17" x14ac:dyDescent="0.25">
      <c r="N1910" s="142"/>
      <c r="O1910" s="132"/>
      <c r="Q1910" s="119"/>
    </row>
    <row r="1911" spans="14:17" x14ac:dyDescent="0.25">
      <c r="N1911" s="142"/>
      <c r="O1911" s="132"/>
      <c r="Q1911" s="119"/>
    </row>
    <row r="1912" spans="14:17" x14ac:dyDescent="0.25">
      <c r="N1912" s="142"/>
      <c r="O1912" s="132"/>
      <c r="Q1912" s="119"/>
    </row>
    <row r="1913" spans="14:17" x14ac:dyDescent="0.25">
      <c r="N1913" s="142"/>
      <c r="O1913" s="132"/>
      <c r="Q1913" s="119"/>
    </row>
    <row r="1914" spans="14:17" x14ac:dyDescent="0.25">
      <c r="N1914" s="142"/>
      <c r="O1914" s="132"/>
      <c r="Q1914" s="119"/>
    </row>
    <row r="1915" spans="14:17" x14ac:dyDescent="0.25">
      <c r="N1915" s="142"/>
      <c r="O1915" s="132"/>
      <c r="Q1915" s="119"/>
    </row>
    <row r="1916" spans="14:17" x14ac:dyDescent="0.25">
      <c r="N1916" s="142"/>
      <c r="O1916" s="132"/>
      <c r="Q1916" s="119"/>
    </row>
    <row r="1917" spans="14:17" x14ac:dyDescent="0.25">
      <c r="N1917" s="142"/>
      <c r="O1917" s="132"/>
      <c r="Q1917" s="119"/>
    </row>
    <row r="1918" spans="14:17" x14ac:dyDescent="0.25">
      <c r="N1918" s="142"/>
      <c r="O1918" s="132"/>
      <c r="Q1918" s="119"/>
    </row>
    <row r="1919" spans="14:17" x14ac:dyDescent="0.25">
      <c r="N1919" s="142"/>
      <c r="O1919" s="132"/>
      <c r="Q1919" s="119"/>
    </row>
    <row r="1920" spans="14:17" x14ac:dyDescent="0.25">
      <c r="N1920" s="142"/>
      <c r="O1920" s="132"/>
      <c r="Q1920" s="119"/>
    </row>
    <row r="1921" spans="14:17" x14ac:dyDescent="0.25">
      <c r="N1921" s="142"/>
      <c r="O1921" s="132"/>
      <c r="Q1921" s="119"/>
    </row>
    <row r="1922" spans="14:17" x14ac:dyDescent="0.25">
      <c r="N1922" s="142"/>
      <c r="O1922" s="132"/>
      <c r="Q1922" s="119"/>
    </row>
    <row r="1923" spans="14:17" x14ac:dyDescent="0.25">
      <c r="N1923" s="142"/>
      <c r="O1923" s="132"/>
      <c r="Q1923" s="119"/>
    </row>
    <row r="1924" spans="14:17" x14ac:dyDescent="0.25">
      <c r="N1924" s="142"/>
      <c r="O1924" s="132"/>
      <c r="Q1924" s="119"/>
    </row>
    <row r="1925" spans="14:17" x14ac:dyDescent="0.25">
      <c r="N1925" s="142"/>
      <c r="O1925" s="132"/>
      <c r="Q1925" s="119"/>
    </row>
    <row r="1926" spans="14:17" x14ac:dyDescent="0.25">
      <c r="N1926" s="142"/>
      <c r="O1926" s="132"/>
      <c r="Q1926" s="119"/>
    </row>
    <row r="1927" spans="14:17" x14ac:dyDescent="0.25">
      <c r="N1927" s="142"/>
      <c r="O1927" s="132"/>
      <c r="Q1927" s="119"/>
    </row>
    <row r="1928" spans="14:17" x14ac:dyDescent="0.25">
      <c r="N1928" s="142"/>
      <c r="O1928" s="132"/>
      <c r="Q1928" s="119"/>
    </row>
    <row r="1929" spans="14:17" x14ac:dyDescent="0.25">
      <c r="N1929" s="142"/>
      <c r="O1929" s="132"/>
      <c r="Q1929" s="119"/>
    </row>
    <row r="1930" spans="14:17" x14ac:dyDescent="0.25">
      <c r="N1930" s="142"/>
      <c r="O1930" s="132"/>
      <c r="Q1930" s="119"/>
    </row>
    <row r="1931" spans="14:17" x14ac:dyDescent="0.25">
      <c r="N1931" s="142"/>
      <c r="O1931" s="132"/>
      <c r="Q1931" s="119"/>
    </row>
    <row r="1932" spans="14:17" x14ac:dyDescent="0.25">
      <c r="N1932" s="142"/>
      <c r="O1932" s="132"/>
      <c r="Q1932" s="119"/>
    </row>
    <row r="1933" spans="14:17" x14ac:dyDescent="0.25">
      <c r="N1933" s="142"/>
      <c r="O1933" s="132"/>
      <c r="Q1933" s="119"/>
    </row>
    <row r="1934" spans="14:17" x14ac:dyDescent="0.25">
      <c r="N1934" s="142"/>
      <c r="O1934" s="132"/>
      <c r="Q1934" s="119"/>
    </row>
    <row r="1935" spans="14:17" x14ac:dyDescent="0.25">
      <c r="N1935" s="142"/>
      <c r="O1935" s="132"/>
      <c r="Q1935" s="119"/>
    </row>
    <row r="1936" spans="14:17" x14ac:dyDescent="0.25">
      <c r="N1936" s="142"/>
      <c r="O1936" s="132"/>
      <c r="Q1936" s="119"/>
    </row>
    <row r="1937" spans="14:17" x14ac:dyDescent="0.25">
      <c r="N1937" s="142"/>
      <c r="O1937" s="132"/>
      <c r="Q1937" s="119"/>
    </row>
    <row r="1938" spans="14:17" x14ac:dyDescent="0.25">
      <c r="N1938" s="142"/>
      <c r="O1938" s="132"/>
      <c r="Q1938" s="119"/>
    </row>
    <row r="1939" spans="14:17" x14ac:dyDescent="0.25">
      <c r="N1939" s="142"/>
      <c r="O1939" s="132"/>
      <c r="Q1939" s="119"/>
    </row>
    <row r="1940" spans="14:17" x14ac:dyDescent="0.25">
      <c r="N1940" s="142"/>
      <c r="O1940" s="132"/>
      <c r="Q1940" s="119"/>
    </row>
    <row r="1941" spans="14:17" x14ac:dyDescent="0.25">
      <c r="N1941" s="142"/>
      <c r="O1941" s="132"/>
      <c r="Q1941" s="119"/>
    </row>
    <row r="1942" spans="14:17" x14ac:dyDescent="0.25">
      <c r="N1942" s="142"/>
      <c r="O1942" s="132"/>
      <c r="Q1942" s="119"/>
    </row>
    <row r="1943" spans="14:17" x14ac:dyDescent="0.25">
      <c r="N1943" s="142"/>
      <c r="O1943" s="132"/>
      <c r="Q1943" s="119"/>
    </row>
    <row r="1944" spans="14:17" x14ac:dyDescent="0.25">
      <c r="N1944" s="142"/>
      <c r="O1944" s="132"/>
      <c r="Q1944" s="119"/>
    </row>
    <row r="1945" spans="14:17" x14ac:dyDescent="0.25">
      <c r="N1945" s="142"/>
      <c r="O1945" s="132"/>
      <c r="Q1945" s="119"/>
    </row>
    <row r="1946" spans="14:17" x14ac:dyDescent="0.25">
      <c r="N1946" s="142"/>
      <c r="O1946" s="132"/>
      <c r="Q1946" s="119"/>
    </row>
    <row r="1947" spans="14:17" x14ac:dyDescent="0.25">
      <c r="N1947" s="142"/>
      <c r="O1947" s="132"/>
      <c r="Q1947" s="119"/>
    </row>
    <row r="1948" spans="14:17" x14ac:dyDescent="0.25">
      <c r="N1948" s="142"/>
      <c r="O1948" s="132"/>
      <c r="Q1948" s="119"/>
    </row>
    <row r="1949" spans="14:17" x14ac:dyDescent="0.25">
      <c r="N1949" s="142"/>
      <c r="O1949" s="132"/>
      <c r="Q1949" s="119"/>
    </row>
    <row r="1950" spans="14:17" x14ac:dyDescent="0.25">
      <c r="N1950" s="142"/>
      <c r="O1950" s="132"/>
      <c r="Q1950" s="119"/>
    </row>
    <row r="1951" spans="14:17" x14ac:dyDescent="0.25">
      <c r="N1951" s="142"/>
      <c r="O1951" s="132"/>
      <c r="Q1951" s="119"/>
    </row>
    <row r="1952" spans="14:17" x14ac:dyDescent="0.25">
      <c r="N1952" s="142"/>
      <c r="O1952" s="132"/>
      <c r="Q1952" s="119"/>
    </row>
    <row r="1953" spans="14:17" x14ac:dyDescent="0.25">
      <c r="N1953" s="142"/>
      <c r="O1953" s="132"/>
      <c r="Q1953" s="119"/>
    </row>
    <row r="1954" spans="14:17" x14ac:dyDescent="0.25">
      <c r="N1954" s="142"/>
      <c r="O1954" s="132"/>
      <c r="Q1954" s="119"/>
    </row>
    <row r="1955" spans="14:17" x14ac:dyDescent="0.25">
      <c r="N1955" s="142"/>
      <c r="O1955" s="132"/>
      <c r="Q1955" s="119"/>
    </row>
    <row r="1956" spans="14:17" x14ac:dyDescent="0.25">
      <c r="N1956" s="142"/>
      <c r="O1956" s="132"/>
      <c r="Q1956" s="119"/>
    </row>
    <row r="1957" spans="14:17" x14ac:dyDescent="0.25">
      <c r="N1957" s="142"/>
      <c r="O1957" s="132"/>
      <c r="Q1957" s="119"/>
    </row>
    <row r="1958" spans="14:17" x14ac:dyDescent="0.25">
      <c r="N1958" s="142"/>
      <c r="O1958" s="132"/>
      <c r="Q1958" s="119"/>
    </row>
    <row r="1959" spans="14:17" x14ac:dyDescent="0.25">
      <c r="N1959" s="142"/>
      <c r="O1959" s="132"/>
      <c r="Q1959" s="119"/>
    </row>
    <row r="1960" spans="14:17" x14ac:dyDescent="0.25">
      <c r="N1960" s="142"/>
      <c r="O1960" s="132"/>
      <c r="Q1960" s="119"/>
    </row>
    <row r="1961" spans="14:17" x14ac:dyDescent="0.25">
      <c r="N1961" s="142"/>
      <c r="O1961" s="132"/>
      <c r="Q1961" s="119"/>
    </row>
    <row r="1962" spans="14:17" x14ac:dyDescent="0.25">
      <c r="N1962" s="142"/>
      <c r="O1962" s="132"/>
      <c r="Q1962" s="119"/>
    </row>
    <row r="1963" spans="14:17" x14ac:dyDescent="0.25">
      <c r="N1963" s="142"/>
      <c r="O1963" s="132"/>
      <c r="Q1963" s="119"/>
    </row>
    <row r="1964" spans="14:17" x14ac:dyDescent="0.25">
      <c r="N1964" s="142"/>
      <c r="O1964" s="132"/>
      <c r="Q1964" s="119"/>
    </row>
    <row r="1965" spans="14:17" x14ac:dyDescent="0.25">
      <c r="N1965" s="142"/>
      <c r="O1965" s="132"/>
      <c r="Q1965" s="119"/>
    </row>
    <row r="1966" spans="14:17" x14ac:dyDescent="0.25">
      <c r="N1966" s="142"/>
      <c r="O1966" s="132"/>
      <c r="Q1966" s="119"/>
    </row>
    <row r="1967" spans="14:17" x14ac:dyDescent="0.25">
      <c r="N1967" s="142"/>
      <c r="O1967" s="132"/>
      <c r="Q1967" s="119"/>
    </row>
    <row r="1968" spans="14:17" x14ac:dyDescent="0.25">
      <c r="N1968" s="142"/>
      <c r="O1968" s="132"/>
      <c r="Q1968" s="119"/>
    </row>
    <row r="1969" spans="14:17" x14ac:dyDescent="0.25">
      <c r="N1969" s="142"/>
      <c r="O1969" s="132"/>
      <c r="Q1969" s="119"/>
    </row>
    <row r="1970" spans="14:17" x14ac:dyDescent="0.25">
      <c r="N1970" s="142"/>
      <c r="O1970" s="132"/>
      <c r="Q1970" s="119"/>
    </row>
    <row r="1971" spans="14:17" x14ac:dyDescent="0.25">
      <c r="N1971" s="142"/>
      <c r="O1971" s="132"/>
      <c r="Q1971" s="119"/>
    </row>
    <row r="1972" spans="14:17" x14ac:dyDescent="0.25">
      <c r="N1972" s="142"/>
      <c r="O1972" s="132"/>
      <c r="Q1972" s="119"/>
    </row>
    <row r="1973" spans="14:17" x14ac:dyDescent="0.25">
      <c r="N1973" s="142"/>
      <c r="O1973" s="132"/>
      <c r="Q1973" s="119"/>
    </row>
    <row r="1974" spans="14:17" x14ac:dyDescent="0.25">
      <c r="N1974" s="142"/>
      <c r="O1974" s="132"/>
      <c r="Q1974" s="119"/>
    </row>
    <row r="1975" spans="14:17" x14ac:dyDescent="0.25">
      <c r="N1975" s="142"/>
      <c r="O1975" s="132"/>
      <c r="Q1975" s="119"/>
    </row>
    <row r="1976" spans="14:17" x14ac:dyDescent="0.25">
      <c r="N1976" s="142"/>
      <c r="O1976" s="132"/>
      <c r="Q1976" s="119"/>
    </row>
    <row r="1977" spans="14:17" x14ac:dyDescent="0.25">
      <c r="N1977" s="142"/>
      <c r="O1977" s="132"/>
      <c r="Q1977" s="119"/>
    </row>
    <row r="1978" spans="14:17" x14ac:dyDescent="0.25">
      <c r="N1978" s="142"/>
      <c r="O1978" s="132"/>
      <c r="Q1978" s="119"/>
    </row>
    <row r="1979" spans="14:17" x14ac:dyDescent="0.25">
      <c r="N1979" s="142"/>
      <c r="O1979" s="132"/>
      <c r="Q1979" s="119"/>
    </row>
    <row r="1980" spans="14:17" x14ac:dyDescent="0.25">
      <c r="N1980" s="142"/>
      <c r="O1980" s="132"/>
      <c r="Q1980" s="119"/>
    </row>
    <row r="1981" spans="14:17" x14ac:dyDescent="0.25">
      <c r="N1981" s="142"/>
      <c r="O1981" s="132"/>
      <c r="Q1981" s="119"/>
    </row>
    <row r="1982" spans="14:17" x14ac:dyDescent="0.25">
      <c r="N1982" s="142"/>
      <c r="O1982" s="132"/>
      <c r="Q1982" s="119"/>
    </row>
    <row r="1983" spans="14:17" x14ac:dyDescent="0.25">
      <c r="N1983" s="142"/>
      <c r="O1983" s="132"/>
      <c r="Q1983" s="119"/>
    </row>
    <row r="1984" spans="14:17" x14ac:dyDescent="0.25">
      <c r="N1984" s="142"/>
      <c r="O1984" s="132"/>
      <c r="Q1984" s="119"/>
    </row>
    <row r="1985" spans="14:17" x14ac:dyDescent="0.25">
      <c r="N1985" s="142"/>
      <c r="O1985" s="132"/>
      <c r="Q1985" s="119"/>
    </row>
    <row r="1986" spans="14:17" x14ac:dyDescent="0.25">
      <c r="N1986" s="142"/>
      <c r="O1986" s="132"/>
      <c r="Q1986" s="119"/>
    </row>
    <row r="1987" spans="14:17" x14ac:dyDescent="0.25">
      <c r="N1987" s="142"/>
      <c r="O1987" s="132"/>
      <c r="Q1987" s="119"/>
    </row>
    <row r="1988" spans="14:17" x14ac:dyDescent="0.25">
      <c r="N1988" s="142"/>
      <c r="O1988" s="132"/>
      <c r="Q1988" s="119"/>
    </row>
    <row r="1989" spans="14:17" x14ac:dyDescent="0.25">
      <c r="N1989" s="142"/>
      <c r="O1989" s="132"/>
      <c r="Q1989" s="119"/>
    </row>
    <row r="1990" spans="14:17" x14ac:dyDescent="0.25">
      <c r="N1990" s="142"/>
      <c r="O1990" s="132"/>
      <c r="Q1990" s="119"/>
    </row>
    <row r="1991" spans="14:17" x14ac:dyDescent="0.25">
      <c r="N1991" s="142"/>
      <c r="O1991" s="132"/>
      <c r="Q1991" s="119"/>
    </row>
    <row r="1992" spans="14:17" x14ac:dyDescent="0.25">
      <c r="N1992" s="142"/>
      <c r="O1992" s="132"/>
      <c r="Q1992" s="119"/>
    </row>
    <row r="1993" spans="14:17" x14ac:dyDescent="0.25">
      <c r="N1993" s="142"/>
      <c r="O1993" s="132"/>
      <c r="Q1993" s="119"/>
    </row>
    <row r="1994" spans="14:17" x14ac:dyDescent="0.25">
      <c r="N1994" s="142"/>
      <c r="O1994" s="132"/>
      <c r="Q1994" s="119"/>
    </row>
    <row r="1995" spans="14:17" x14ac:dyDescent="0.25">
      <c r="N1995" s="142"/>
      <c r="O1995" s="132"/>
      <c r="Q1995" s="119"/>
    </row>
    <row r="1996" spans="14:17" x14ac:dyDescent="0.25">
      <c r="N1996" s="142"/>
      <c r="O1996" s="132"/>
      <c r="Q1996" s="119"/>
    </row>
    <row r="1997" spans="14:17" x14ac:dyDescent="0.25">
      <c r="N1997" s="142"/>
      <c r="O1997" s="132"/>
      <c r="Q1997" s="119"/>
    </row>
    <row r="1998" spans="14:17" x14ac:dyDescent="0.25">
      <c r="N1998" s="142"/>
      <c r="O1998" s="132"/>
      <c r="Q1998" s="119"/>
    </row>
    <row r="1999" spans="14:17" x14ac:dyDescent="0.25">
      <c r="N1999" s="142"/>
      <c r="O1999" s="132"/>
      <c r="Q1999" s="119"/>
    </row>
    <row r="2000" spans="14:17" x14ac:dyDescent="0.25">
      <c r="N2000" s="142"/>
      <c r="O2000" s="132"/>
      <c r="Q2000" s="119"/>
    </row>
    <row r="2001" spans="14:17" x14ac:dyDescent="0.25">
      <c r="N2001" s="142"/>
      <c r="O2001" s="132"/>
      <c r="Q2001" s="119"/>
    </row>
    <row r="2002" spans="14:17" x14ac:dyDescent="0.25">
      <c r="N2002" s="142"/>
      <c r="O2002" s="132"/>
      <c r="Q2002" s="119"/>
    </row>
    <row r="2003" spans="14:17" x14ac:dyDescent="0.25">
      <c r="N2003" s="142"/>
      <c r="O2003" s="132"/>
      <c r="Q2003" s="119"/>
    </row>
    <row r="2004" spans="14:17" x14ac:dyDescent="0.25">
      <c r="N2004" s="142"/>
      <c r="O2004" s="132"/>
      <c r="Q2004" s="119"/>
    </row>
    <row r="2005" spans="14:17" x14ac:dyDescent="0.25">
      <c r="N2005" s="142"/>
      <c r="O2005" s="132"/>
      <c r="Q2005" s="119"/>
    </row>
    <row r="2006" spans="14:17" x14ac:dyDescent="0.25">
      <c r="N2006" s="142"/>
      <c r="O2006" s="132"/>
      <c r="Q2006" s="119"/>
    </row>
    <row r="2007" spans="14:17" x14ac:dyDescent="0.25">
      <c r="N2007" s="142"/>
      <c r="O2007" s="132"/>
      <c r="Q2007" s="119"/>
    </row>
    <row r="2008" spans="14:17" x14ac:dyDescent="0.25">
      <c r="N2008" s="142"/>
      <c r="O2008" s="132"/>
      <c r="Q2008" s="119"/>
    </row>
    <row r="2009" spans="14:17" x14ac:dyDescent="0.25">
      <c r="N2009" s="142"/>
      <c r="O2009" s="132"/>
      <c r="Q2009" s="119"/>
    </row>
    <row r="2010" spans="14:17" x14ac:dyDescent="0.25">
      <c r="N2010" s="142"/>
      <c r="O2010" s="132"/>
      <c r="Q2010" s="119"/>
    </row>
    <row r="2011" spans="14:17" x14ac:dyDescent="0.25">
      <c r="N2011" s="142"/>
      <c r="O2011" s="132"/>
      <c r="Q2011" s="119"/>
    </row>
    <row r="2012" spans="14:17" x14ac:dyDescent="0.25">
      <c r="N2012" s="142"/>
      <c r="O2012" s="132"/>
      <c r="Q2012" s="119"/>
    </row>
    <row r="2013" spans="14:17" x14ac:dyDescent="0.25">
      <c r="N2013" s="142"/>
      <c r="O2013" s="132"/>
      <c r="Q2013" s="119"/>
    </row>
    <row r="2014" spans="14:17" x14ac:dyDescent="0.25">
      <c r="N2014" s="142"/>
      <c r="O2014" s="132"/>
      <c r="Q2014" s="119"/>
    </row>
    <row r="2015" spans="14:17" x14ac:dyDescent="0.25">
      <c r="N2015" s="142"/>
      <c r="O2015" s="132"/>
      <c r="Q2015" s="119"/>
    </row>
    <row r="2016" spans="14:17" x14ac:dyDescent="0.25">
      <c r="N2016" s="142"/>
      <c r="O2016" s="132"/>
      <c r="Q2016" s="119"/>
    </row>
    <row r="2017" spans="14:17" x14ac:dyDescent="0.25">
      <c r="N2017" s="142"/>
      <c r="O2017" s="132"/>
      <c r="Q2017" s="119"/>
    </row>
    <row r="2018" spans="14:17" x14ac:dyDescent="0.25">
      <c r="N2018" s="142"/>
      <c r="O2018" s="132"/>
      <c r="Q2018" s="119"/>
    </row>
    <row r="2019" spans="14:17" x14ac:dyDescent="0.25">
      <c r="N2019" s="142"/>
      <c r="O2019" s="132"/>
      <c r="Q2019" s="119"/>
    </row>
    <row r="2020" spans="14:17" x14ac:dyDescent="0.25">
      <c r="N2020" s="142"/>
      <c r="O2020" s="132"/>
      <c r="Q2020" s="119"/>
    </row>
    <row r="2021" spans="14:17" x14ac:dyDescent="0.25">
      <c r="N2021" s="142"/>
      <c r="O2021" s="132"/>
      <c r="Q2021" s="119"/>
    </row>
    <row r="2022" spans="14:17" x14ac:dyDescent="0.25">
      <c r="N2022" s="142"/>
      <c r="O2022" s="132"/>
      <c r="Q2022" s="119"/>
    </row>
    <row r="2023" spans="14:17" x14ac:dyDescent="0.25">
      <c r="N2023" s="142"/>
      <c r="O2023" s="132"/>
      <c r="Q2023" s="119"/>
    </row>
    <row r="2024" spans="14:17" x14ac:dyDescent="0.25">
      <c r="N2024" s="142"/>
      <c r="O2024" s="132"/>
      <c r="Q2024" s="119"/>
    </row>
    <row r="2025" spans="14:17" x14ac:dyDescent="0.25">
      <c r="N2025" s="142"/>
      <c r="O2025" s="132"/>
      <c r="Q2025" s="119"/>
    </row>
    <row r="2026" spans="14:17" x14ac:dyDescent="0.25">
      <c r="N2026" s="142"/>
      <c r="O2026" s="132"/>
      <c r="Q2026" s="119"/>
    </row>
    <row r="2027" spans="14:17" x14ac:dyDescent="0.25">
      <c r="N2027" s="142"/>
      <c r="O2027" s="132"/>
      <c r="Q2027" s="119"/>
    </row>
    <row r="2028" spans="14:17" x14ac:dyDescent="0.25">
      <c r="N2028" s="142"/>
      <c r="O2028" s="132"/>
      <c r="Q2028" s="119"/>
    </row>
    <row r="2029" spans="14:17" x14ac:dyDescent="0.25">
      <c r="N2029" s="142"/>
      <c r="O2029" s="132"/>
      <c r="Q2029" s="119"/>
    </row>
    <row r="2030" spans="14:17" x14ac:dyDescent="0.25">
      <c r="N2030" s="142"/>
      <c r="O2030" s="132"/>
      <c r="Q2030" s="119"/>
    </row>
    <row r="2031" spans="14:17" x14ac:dyDescent="0.25">
      <c r="N2031" s="142"/>
      <c r="O2031" s="132"/>
      <c r="Q2031" s="119"/>
    </row>
    <row r="2032" spans="14:17" x14ac:dyDescent="0.25">
      <c r="N2032" s="142"/>
      <c r="O2032" s="132"/>
      <c r="Q2032" s="119"/>
    </row>
    <row r="2033" spans="14:17" x14ac:dyDescent="0.25">
      <c r="N2033" s="142"/>
      <c r="O2033" s="132"/>
      <c r="Q2033" s="119"/>
    </row>
    <row r="2034" spans="14:17" x14ac:dyDescent="0.25">
      <c r="N2034" s="142"/>
      <c r="O2034" s="132"/>
      <c r="Q2034" s="119"/>
    </row>
    <row r="2035" spans="14:17" x14ac:dyDescent="0.25">
      <c r="N2035" s="142"/>
      <c r="O2035" s="132"/>
      <c r="Q2035" s="119"/>
    </row>
    <row r="2036" spans="14:17" x14ac:dyDescent="0.25">
      <c r="N2036" s="142"/>
      <c r="O2036" s="132"/>
      <c r="Q2036" s="119"/>
    </row>
    <row r="2037" spans="14:17" x14ac:dyDescent="0.25">
      <c r="N2037" s="142"/>
      <c r="O2037" s="132"/>
      <c r="Q2037" s="119"/>
    </row>
    <row r="2038" spans="14:17" x14ac:dyDescent="0.25">
      <c r="N2038" s="142"/>
      <c r="O2038" s="132"/>
      <c r="Q2038" s="119"/>
    </row>
    <row r="2039" spans="14:17" x14ac:dyDescent="0.25">
      <c r="N2039" s="142"/>
      <c r="O2039" s="132"/>
      <c r="Q2039" s="119"/>
    </row>
    <row r="2040" spans="14:17" x14ac:dyDescent="0.25">
      <c r="N2040" s="142"/>
      <c r="O2040" s="132"/>
      <c r="Q2040" s="119"/>
    </row>
    <row r="2041" spans="14:17" x14ac:dyDescent="0.25">
      <c r="N2041" s="142"/>
      <c r="O2041" s="132"/>
      <c r="Q2041" s="119"/>
    </row>
    <row r="2042" spans="14:17" x14ac:dyDescent="0.25">
      <c r="N2042" s="142"/>
      <c r="O2042" s="132"/>
      <c r="Q2042" s="119"/>
    </row>
    <row r="2043" spans="14:17" x14ac:dyDescent="0.25">
      <c r="N2043" s="142"/>
      <c r="O2043" s="132"/>
      <c r="Q2043" s="119"/>
    </row>
    <row r="2044" spans="14:17" x14ac:dyDescent="0.25">
      <c r="N2044" s="142"/>
      <c r="O2044" s="132"/>
      <c r="Q2044" s="119"/>
    </row>
    <row r="2045" spans="14:17" x14ac:dyDescent="0.25">
      <c r="N2045" s="142"/>
      <c r="O2045" s="132"/>
      <c r="Q2045" s="119"/>
    </row>
    <row r="2046" spans="14:17" x14ac:dyDescent="0.25">
      <c r="N2046" s="142"/>
      <c r="O2046" s="132"/>
      <c r="Q2046" s="119"/>
    </row>
    <row r="2047" spans="14:17" x14ac:dyDescent="0.25">
      <c r="N2047" s="142"/>
      <c r="O2047" s="132"/>
      <c r="Q2047" s="119"/>
    </row>
    <row r="2048" spans="14:17" x14ac:dyDescent="0.25">
      <c r="N2048" s="142"/>
      <c r="O2048" s="132"/>
      <c r="Q2048" s="119"/>
    </row>
    <row r="2049" spans="14:17" x14ac:dyDescent="0.25">
      <c r="N2049" s="142"/>
      <c r="O2049" s="132"/>
      <c r="Q2049" s="119"/>
    </row>
    <row r="2050" spans="14:17" x14ac:dyDescent="0.25">
      <c r="N2050" s="142"/>
      <c r="O2050" s="132"/>
      <c r="Q2050" s="119"/>
    </row>
    <row r="2051" spans="14:17" x14ac:dyDescent="0.25">
      <c r="N2051" s="142"/>
      <c r="O2051" s="132"/>
      <c r="Q2051" s="119"/>
    </row>
    <row r="2052" spans="14:17" x14ac:dyDescent="0.25">
      <c r="N2052" s="142"/>
      <c r="O2052" s="132"/>
      <c r="Q2052" s="119"/>
    </row>
    <row r="2053" spans="14:17" x14ac:dyDescent="0.25">
      <c r="N2053" s="142"/>
      <c r="O2053" s="132"/>
      <c r="Q2053" s="119"/>
    </row>
    <row r="2054" spans="14:17" x14ac:dyDescent="0.25">
      <c r="N2054" s="142"/>
      <c r="O2054" s="132"/>
      <c r="Q2054" s="119"/>
    </row>
    <row r="2055" spans="14:17" x14ac:dyDescent="0.25">
      <c r="N2055" s="142"/>
      <c r="O2055" s="132"/>
      <c r="Q2055" s="119"/>
    </row>
    <row r="2056" spans="14:17" x14ac:dyDescent="0.25">
      <c r="N2056" s="142"/>
      <c r="O2056" s="132"/>
      <c r="Q2056" s="119"/>
    </row>
    <row r="2057" spans="14:17" x14ac:dyDescent="0.25">
      <c r="N2057" s="142"/>
      <c r="O2057" s="132"/>
      <c r="Q2057" s="119"/>
    </row>
    <row r="2058" spans="14:17" x14ac:dyDescent="0.25">
      <c r="N2058" s="142"/>
      <c r="O2058" s="132"/>
      <c r="Q2058" s="119"/>
    </row>
    <row r="2059" spans="14:17" x14ac:dyDescent="0.25">
      <c r="N2059" s="142"/>
      <c r="O2059" s="132"/>
      <c r="Q2059" s="119"/>
    </row>
    <row r="2060" spans="14:17" x14ac:dyDescent="0.25">
      <c r="N2060" s="142"/>
      <c r="O2060" s="132"/>
      <c r="Q2060" s="119"/>
    </row>
    <row r="2061" spans="14:17" x14ac:dyDescent="0.25">
      <c r="N2061" s="142"/>
      <c r="O2061" s="132"/>
      <c r="Q2061" s="119"/>
    </row>
    <row r="2062" spans="14:17" x14ac:dyDescent="0.25">
      <c r="N2062" s="142"/>
      <c r="O2062" s="132"/>
      <c r="Q2062" s="119"/>
    </row>
    <row r="2063" spans="14:17" x14ac:dyDescent="0.25">
      <c r="N2063" s="142"/>
      <c r="O2063" s="132"/>
      <c r="Q2063" s="119"/>
    </row>
    <row r="2064" spans="14:17" x14ac:dyDescent="0.25">
      <c r="N2064" s="142"/>
      <c r="O2064" s="132"/>
      <c r="Q2064" s="119"/>
    </row>
    <row r="2065" spans="14:17" x14ac:dyDescent="0.25">
      <c r="N2065" s="142"/>
      <c r="O2065" s="132"/>
      <c r="Q2065" s="119"/>
    </row>
    <row r="2066" spans="14:17" x14ac:dyDescent="0.25">
      <c r="N2066" s="142"/>
      <c r="O2066" s="132"/>
      <c r="Q2066" s="119"/>
    </row>
    <row r="2067" spans="14:17" x14ac:dyDescent="0.25">
      <c r="N2067" s="142"/>
      <c r="O2067" s="132"/>
      <c r="Q2067" s="119"/>
    </row>
    <row r="2068" spans="14:17" x14ac:dyDescent="0.25">
      <c r="N2068" s="142"/>
      <c r="O2068" s="132"/>
      <c r="Q2068" s="119"/>
    </row>
    <row r="2069" spans="14:17" x14ac:dyDescent="0.25">
      <c r="N2069" s="142"/>
      <c r="O2069" s="132"/>
      <c r="Q2069" s="119"/>
    </row>
    <row r="2070" spans="14:17" x14ac:dyDescent="0.25">
      <c r="N2070" s="142"/>
      <c r="O2070" s="132"/>
      <c r="Q2070" s="119"/>
    </row>
    <row r="2071" spans="14:17" x14ac:dyDescent="0.25">
      <c r="N2071" s="142"/>
      <c r="O2071" s="132"/>
      <c r="Q2071" s="119"/>
    </row>
    <row r="2072" spans="14:17" x14ac:dyDescent="0.25">
      <c r="N2072" s="142"/>
      <c r="O2072" s="132"/>
      <c r="Q2072" s="119"/>
    </row>
    <row r="2073" spans="14:17" x14ac:dyDescent="0.25">
      <c r="N2073" s="142"/>
      <c r="O2073" s="132"/>
      <c r="Q2073" s="119"/>
    </row>
    <row r="2074" spans="14:17" x14ac:dyDescent="0.25">
      <c r="N2074" s="142"/>
      <c r="O2074" s="132"/>
      <c r="Q2074" s="119"/>
    </row>
    <row r="2075" spans="14:17" x14ac:dyDescent="0.25">
      <c r="N2075" s="142"/>
      <c r="O2075" s="132"/>
      <c r="Q2075" s="119"/>
    </row>
    <row r="2076" spans="14:17" x14ac:dyDescent="0.25">
      <c r="N2076" s="142"/>
      <c r="O2076" s="132"/>
      <c r="Q2076" s="119"/>
    </row>
    <row r="2077" spans="14:17" x14ac:dyDescent="0.25">
      <c r="N2077" s="142"/>
      <c r="O2077" s="132"/>
      <c r="Q2077" s="119"/>
    </row>
    <row r="2078" spans="14:17" x14ac:dyDescent="0.25">
      <c r="N2078" s="142"/>
      <c r="O2078" s="132"/>
      <c r="Q2078" s="119"/>
    </row>
    <row r="2079" spans="14:17" x14ac:dyDescent="0.25">
      <c r="N2079" s="142"/>
      <c r="O2079" s="132"/>
      <c r="Q2079" s="119"/>
    </row>
    <row r="2080" spans="14:17" x14ac:dyDescent="0.25">
      <c r="N2080" s="142"/>
      <c r="O2080" s="132"/>
      <c r="Q2080" s="119"/>
    </row>
    <row r="2081" spans="14:17" x14ac:dyDescent="0.25">
      <c r="N2081" s="142"/>
      <c r="O2081" s="132"/>
      <c r="Q2081" s="119"/>
    </row>
    <row r="2082" spans="14:17" x14ac:dyDescent="0.25">
      <c r="N2082" s="142"/>
      <c r="O2082" s="132"/>
      <c r="Q2082" s="119"/>
    </row>
    <row r="2083" spans="14:17" x14ac:dyDescent="0.25">
      <c r="N2083" s="142"/>
      <c r="O2083" s="132"/>
      <c r="Q2083" s="119"/>
    </row>
    <row r="2084" spans="14:17" x14ac:dyDescent="0.25">
      <c r="N2084" s="142"/>
      <c r="O2084" s="132"/>
      <c r="Q2084" s="119"/>
    </row>
    <row r="2085" spans="14:17" x14ac:dyDescent="0.25">
      <c r="N2085" s="142"/>
      <c r="O2085" s="132"/>
      <c r="Q2085" s="119"/>
    </row>
    <row r="2086" spans="14:17" x14ac:dyDescent="0.25">
      <c r="N2086" s="142"/>
      <c r="O2086" s="132"/>
      <c r="Q2086" s="119"/>
    </row>
    <row r="2087" spans="14:17" x14ac:dyDescent="0.25">
      <c r="N2087" s="142"/>
      <c r="O2087" s="132"/>
      <c r="Q2087" s="119"/>
    </row>
    <row r="2088" spans="14:17" x14ac:dyDescent="0.25">
      <c r="N2088" s="142"/>
      <c r="O2088" s="132"/>
      <c r="Q2088" s="119"/>
    </row>
    <row r="2089" spans="14:17" x14ac:dyDescent="0.25">
      <c r="N2089" s="142"/>
      <c r="O2089" s="132"/>
      <c r="Q2089" s="119"/>
    </row>
    <row r="2090" spans="14:17" x14ac:dyDescent="0.25">
      <c r="N2090" s="142"/>
      <c r="O2090" s="132"/>
      <c r="Q2090" s="119"/>
    </row>
    <row r="2091" spans="14:17" x14ac:dyDescent="0.25">
      <c r="N2091" s="142"/>
      <c r="O2091" s="132"/>
      <c r="Q2091" s="119"/>
    </row>
    <row r="2092" spans="14:17" x14ac:dyDescent="0.25">
      <c r="N2092" s="142"/>
      <c r="O2092" s="132"/>
      <c r="Q2092" s="119"/>
    </row>
    <row r="2093" spans="14:17" x14ac:dyDescent="0.25">
      <c r="N2093" s="142"/>
      <c r="O2093" s="132"/>
      <c r="Q2093" s="119"/>
    </row>
    <row r="2094" spans="14:17" x14ac:dyDescent="0.25">
      <c r="N2094" s="142"/>
      <c r="O2094" s="132"/>
      <c r="Q2094" s="119"/>
    </row>
    <row r="2095" spans="14:17" x14ac:dyDescent="0.25">
      <c r="N2095" s="142"/>
      <c r="O2095" s="132"/>
      <c r="Q2095" s="119"/>
    </row>
    <row r="2096" spans="14:17" x14ac:dyDescent="0.25">
      <c r="N2096" s="142"/>
      <c r="O2096" s="132"/>
      <c r="Q2096" s="119"/>
    </row>
    <row r="2097" spans="14:17" x14ac:dyDescent="0.25">
      <c r="N2097" s="142"/>
      <c r="O2097" s="132"/>
      <c r="Q2097" s="119"/>
    </row>
    <row r="2098" spans="14:17" x14ac:dyDescent="0.25">
      <c r="N2098" s="142"/>
      <c r="O2098" s="132"/>
      <c r="Q2098" s="119"/>
    </row>
    <row r="2099" spans="14:17" x14ac:dyDescent="0.25">
      <c r="N2099" s="142"/>
      <c r="O2099" s="132"/>
      <c r="Q2099" s="119"/>
    </row>
    <row r="2100" spans="14:17" x14ac:dyDescent="0.25">
      <c r="N2100" s="142"/>
      <c r="O2100" s="132"/>
      <c r="Q2100" s="119"/>
    </row>
    <row r="2101" spans="14:17" x14ac:dyDescent="0.25">
      <c r="N2101" s="142"/>
      <c r="O2101" s="132"/>
      <c r="Q2101" s="119"/>
    </row>
    <row r="2102" spans="14:17" x14ac:dyDescent="0.25">
      <c r="N2102" s="142"/>
      <c r="O2102" s="132"/>
      <c r="Q2102" s="119"/>
    </row>
    <row r="2103" spans="14:17" x14ac:dyDescent="0.25">
      <c r="N2103" s="142"/>
      <c r="O2103" s="132"/>
      <c r="Q2103" s="119"/>
    </row>
    <row r="2104" spans="14:17" x14ac:dyDescent="0.25">
      <c r="N2104" s="142"/>
      <c r="O2104" s="132"/>
      <c r="Q2104" s="119"/>
    </row>
    <row r="2105" spans="14:17" x14ac:dyDescent="0.25">
      <c r="N2105" s="142"/>
      <c r="O2105" s="132"/>
      <c r="Q2105" s="119"/>
    </row>
    <row r="2106" spans="14:17" x14ac:dyDescent="0.25">
      <c r="N2106" s="142"/>
      <c r="O2106" s="132"/>
      <c r="Q2106" s="119"/>
    </row>
    <row r="2107" spans="14:17" x14ac:dyDescent="0.25">
      <c r="N2107" s="142"/>
      <c r="O2107" s="132"/>
      <c r="Q2107" s="119"/>
    </row>
    <row r="2108" spans="14:17" x14ac:dyDescent="0.25">
      <c r="N2108" s="142"/>
      <c r="O2108" s="132"/>
      <c r="Q2108" s="119"/>
    </row>
    <row r="2109" spans="14:17" x14ac:dyDescent="0.25">
      <c r="N2109" s="142"/>
      <c r="O2109" s="132"/>
      <c r="Q2109" s="119"/>
    </row>
    <row r="2110" spans="14:17" x14ac:dyDescent="0.25">
      <c r="N2110" s="142"/>
      <c r="O2110" s="132"/>
      <c r="Q2110" s="119"/>
    </row>
    <row r="2111" spans="14:17" x14ac:dyDescent="0.25">
      <c r="N2111" s="142"/>
      <c r="O2111" s="132"/>
      <c r="Q2111" s="119"/>
    </row>
    <row r="2112" spans="14:17" x14ac:dyDescent="0.25">
      <c r="N2112" s="142"/>
      <c r="O2112" s="132"/>
      <c r="Q2112" s="119"/>
    </row>
    <row r="2113" spans="14:17" x14ac:dyDescent="0.25">
      <c r="N2113" s="142"/>
      <c r="O2113" s="132"/>
      <c r="Q2113" s="119"/>
    </row>
    <row r="2114" spans="14:17" x14ac:dyDescent="0.25">
      <c r="N2114" s="142"/>
      <c r="O2114" s="132"/>
      <c r="Q2114" s="119"/>
    </row>
    <row r="2115" spans="14:17" x14ac:dyDescent="0.25">
      <c r="N2115" s="142"/>
      <c r="O2115" s="132"/>
      <c r="Q2115" s="119"/>
    </row>
    <row r="2116" spans="14:17" x14ac:dyDescent="0.25">
      <c r="N2116" s="142"/>
      <c r="O2116" s="132"/>
      <c r="Q2116" s="119"/>
    </row>
    <row r="2117" spans="14:17" x14ac:dyDescent="0.25">
      <c r="N2117" s="142"/>
      <c r="O2117" s="132"/>
      <c r="Q2117" s="119"/>
    </row>
    <row r="2118" spans="14:17" x14ac:dyDescent="0.25">
      <c r="N2118" s="142"/>
      <c r="O2118" s="132"/>
      <c r="Q2118" s="119"/>
    </row>
    <row r="2119" spans="14:17" x14ac:dyDescent="0.25">
      <c r="N2119" s="142"/>
      <c r="O2119" s="132"/>
      <c r="Q2119" s="119"/>
    </row>
    <row r="2120" spans="14:17" x14ac:dyDescent="0.25">
      <c r="N2120" s="142"/>
      <c r="O2120" s="132"/>
      <c r="Q2120" s="119"/>
    </row>
    <row r="2121" spans="14:17" x14ac:dyDescent="0.25">
      <c r="N2121" s="142"/>
      <c r="O2121" s="132"/>
      <c r="Q2121" s="119"/>
    </row>
    <row r="2122" spans="14:17" x14ac:dyDescent="0.25">
      <c r="N2122" s="142"/>
      <c r="O2122" s="132"/>
      <c r="Q2122" s="119"/>
    </row>
    <row r="2123" spans="14:17" x14ac:dyDescent="0.25">
      <c r="N2123" s="142"/>
      <c r="O2123" s="132"/>
      <c r="Q2123" s="119"/>
    </row>
    <row r="2124" spans="14:17" x14ac:dyDescent="0.25">
      <c r="N2124" s="142"/>
      <c r="O2124" s="132"/>
      <c r="Q2124" s="119"/>
    </row>
    <row r="2125" spans="14:17" x14ac:dyDescent="0.25">
      <c r="N2125" s="142"/>
      <c r="O2125" s="132"/>
      <c r="Q2125" s="119"/>
    </row>
    <row r="2126" spans="14:17" x14ac:dyDescent="0.25">
      <c r="N2126" s="142"/>
      <c r="O2126" s="132"/>
      <c r="Q2126" s="119"/>
    </row>
    <row r="2127" spans="14:17" x14ac:dyDescent="0.25">
      <c r="N2127" s="142"/>
      <c r="O2127" s="132"/>
      <c r="Q2127" s="119"/>
    </row>
    <row r="2128" spans="14:17" x14ac:dyDescent="0.25">
      <c r="N2128" s="142"/>
      <c r="O2128" s="132"/>
      <c r="Q2128" s="119"/>
    </row>
    <row r="2129" spans="14:17" x14ac:dyDescent="0.25">
      <c r="N2129" s="142"/>
      <c r="O2129" s="132"/>
      <c r="Q2129" s="119"/>
    </row>
    <row r="2130" spans="14:17" x14ac:dyDescent="0.25">
      <c r="N2130" s="142"/>
      <c r="O2130" s="132"/>
      <c r="Q2130" s="119"/>
    </row>
    <row r="2131" spans="14:17" x14ac:dyDescent="0.25">
      <c r="N2131" s="142"/>
      <c r="O2131" s="132"/>
      <c r="Q2131" s="119"/>
    </row>
    <row r="2132" spans="14:17" x14ac:dyDescent="0.25">
      <c r="N2132" s="142"/>
      <c r="O2132" s="132"/>
      <c r="Q2132" s="119"/>
    </row>
    <row r="2133" spans="14:17" x14ac:dyDescent="0.25">
      <c r="N2133" s="142"/>
      <c r="O2133" s="132"/>
      <c r="Q2133" s="119"/>
    </row>
    <row r="2134" spans="14:17" x14ac:dyDescent="0.25">
      <c r="N2134" s="142"/>
      <c r="O2134" s="132"/>
      <c r="Q2134" s="119"/>
    </row>
    <row r="2135" spans="14:17" x14ac:dyDescent="0.25">
      <c r="N2135" s="142"/>
      <c r="O2135" s="132"/>
      <c r="Q2135" s="119"/>
    </row>
    <row r="2136" spans="14:17" x14ac:dyDescent="0.25">
      <c r="N2136" s="142"/>
      <c r="O2136" s="132"/>
      <c r="Q2136" s="119"/>
    </row>
    <row r="2137" spans="14:17" x14ac:dyDescent="0.25">
      <c r="N2137" s="142"/>
      <c r="O2137" s="132"/>
      <c r="Q2137" s="119"/>
    </row>
    <row r="2138" spans="14:17" x14ac:dyDescent="0.25">
      <c r="N2138" s="142"/>
      <c r="O2138" s="132"/>
      <c r="Q2138" s="119"/>
    </row>
    <row r="2139" spans="14:17" x14ac:dyDescent="0.25">
      <c r="N2139" s="142"/>
      <c r="O2139" s="132"/>
      <c r="Q2139" s="119"/>
    </row>
    <row r="2140" spans="14:17" x14ac:dyDescent="0.25">
      <c r="N2140" s="142"/>
      <c r="O2140" s="132"/>
      <c r="Q2140" s="119"/>
    </row>
    <row r="2141" spans="14:17" x14ac:dyDescent="0.25">
      <c r="N2141" s="142"/>
      <c r="O2141" s="132"/>
      <c r="Q2141" s="119"/>
    </row>
    <row r="2142" spans="14:17" x14ac:dyDescent="0.25">
      <c r="N2142" s="142"/>
      <c r="O2142" s="132"/>
      <c r="Q2142" s="119"/>
    </row>
    <row r="2143" spans="14:17" x14ac:dyDescent="0.25">
      <c r="N2143" s="142"/>
      <c r="O2143" s="132"/>
      <c r="Q2143" s="119"/>
    </row>
    <row r="2144" spans="14:17" x14ac:dyDescent="0.25">
      <c r="N2144" s="142"/>
      <c r="O2144" s="132"/>
      <c r="Q2144" s="119"/>
    </row>
    <row r="2145" spans="14:17" x14ac:dyDescent="0.25">
      <c r="N2145" s="142"/>
      <c r="O2145" s="132"/>
      <c r="Q2145" s="119"/>
    </row>
    <row r="2146" spans="14:17" x14ac:dyDescent="0.25">
      <c r="N2146" s="142"/>
      <c r="O2146" s="132"/>
      <c r="Q2146" s="119"/>
    </row>
    <row r="2147" spans="14:17" x14ac:dyDescent="0.25">
      <c r="N2147" s="142"/>
      <c r="O2147" s="132"/>
      <c r="Q2147" s="119"/>
    </row>
    <row r="2148" spans="14:17" x14ac:dyDescent="0.25">
      <c r="N2148" s="142"/>
      <c r="O2148" s="132"/>
      <c r="Q2148" s="119"/>
    </row>
    <row r="2149" spans="14:17" x14ac:dyDescent="0.25">
      <c r="N2149" s="142"/>
      <c r="O2149" s="132"/>
      <c r="Q2149" s="119"/>
    </row>
    <row r="2150" spans="14:17" x14ac:dyDescent="0.25">
      <c r="N2150" s="142"/>
      <c r="O2150" s="132"/>
      <c r="Q2150" s="119"/>
    </row>
    <row r="2151" spans="14:17" x14ac:dyDescent="0.25">
      <c r="N2151" s="142"/>
      <c r="O2151" s="132"/>
      <c r="Q2151" s="119"/>
    </row>
    <row r="2152" spans="14:17" x14ac:dyDescent="0.25">
      <c r="N2152" s="142"/>
      <c r="O2152" s="132"/>
      <c r="Q2152" s="119"/>
    </row>
    <row r="2153" spans="14:17" x14ac:dyDescent="0.25">
      <c r="N2153" s="142"/>
      <c r="O2153" s="132"/>
      <c r="Q2153" s="119"/>
    </row>
    <row r="2154" spans="14:17" x14ac:dyDescent="0.25">
      <c r="N2154" s="142"/>
      <c r="O2154" s="132"/>
      <c r="Q2154" s="119"/>
    </row>
    <row r="2155" spans="14:17" x14ac:dyDescent="0.25">
      <c r="N2155" s="142"/>
      <c r="O2155" s="132"/>
      <c r="Q2155" s="119"/>
    </row>
    <row r="2156" spans="14:17" x14ac:dyDescent="0.25">
      <c r="N2156" s="142"/>
      <c r="O2156" s="132"/>
      <c r="Q2156" s="119"/>
    </row>
    <row r="2157" spans="14:17" x14ac:dyDescent="0.25">
      <c r="N2157" s="142"/>
      <c r="O2157" s="132"/>
      <c r="Q2157" s="119"/>
    </row>
    <row r="2158" spans="14:17" x14ac:dyDescent="0.25">
      <c r="N2158" s="142"/>
      <c r="O2158" s="132"/>
      <c r="Q2158" s="119"/>
    </row>
    <row r="2159" spans="14:17" x14ac:dyDescent="0.25">
      <c r="N2159" s="142"/>
      <c r="O2159" s="132"/>
      <c r="Q2159" s="119"/>
    </row>
    <row r="2160" spans="14:17" x14ac:dyDescent="0.25">
      <c r="N2160" s="142"/>
      <c r="O2160" s="132"/>
      <c r="Q2160" s="119"/>
    </row>
    <row r="2161" spans="14:17" x14ac:dyDescent="0.25">
      <c r="N2161" s="142"/>
      <c r="O2161" s="132"/>
      <c r="Q2161" s="119"/>
    </row>
    <row r="2162" spans="14:17" x14ac:dyDescent="0.25">
      <c r="N2162" s="142"/>
      <c r="O2162" s="132"/>
      <c r="Q2162" s="119"/>
    </row>
    <row r="2163" spans="14:17" x14ac:dyDescent="0.25">
      <c r="N2163" s="142"/>
      <c r="O2163" s="132"/>
      <c r="Q2163" s="119"/>
    </row>
    <row r="2164" spans="14:17" x14ac:dyDescent="0.25">
      <c r="N2164" s="142"/>
      <c r="O2164" s="132"/>
      <c r="Q2164" s="119"/>
    </row>
    <row r="2165" spans="14:17" x14ac:dyDescent="0.25">
      <c r="N2165" s="142"/>
      <c r="O2165" s="132"/>
      <c r="Q2165" s="119"/>
    </row>
    <row r="2166" spans="14:17" x14ac:dyDescent="0.25">
      <c r="N2166" s="142"/>
      <c r="O2166" s="132"/>
      <c r="Q2166" s="119"/>
    </row>
    <row r="2167" spans="14:17" x14ac:dyDescent="0.25">
      <c r="N2167" s="142"/>
      <c r="O2167" s="132"/>
      <c r="Q2167" s="119"/>
    </row>
    <row r="2168" spans="14:17" x14ac:dyDescent="0.25">
      <c r="N2168" s="142"/>
      <c r="O2168" s="132"/>
      <c r="Q2168" s="119"/>
    </row>
    <row r="2169" spans="14:17" x14ac:dyDescent="0.25">
      <c r="N2169" s="142"/>
      <c r="O2169" s="132"/>
      <c r="Q2169" s="119"/>
    </row>
    <row r="2170" spans="14:17" x14ac:dyDescent="0.25">
      <c r="N2170" s="142"/>
      <c r="O2170" s="132"/>
      <c r="Q2170" s="119"/>
    </row>
    <row r="2171" spans="14:17" x14ac:dyDescent="0.25">
      <c r="N2171" s="142"/>
      <c r="O2171" s="132"/>
      <c r="Q2171" s="119"/>
    </row>
    <row r="2172" spans="14:17" x14ac:dyDescent="0.25">
      <c r="N2172" s="142"/>
      <c r="O2172" s="132"/>
      <c r="Q2172" s="119"/>
    </row>
    <row r="2173" spans="14:17" x14ac:dyDescent="0.25">
      <c r="N2173" s="142"/>
      <c r="O2173" s="132"/>
      <c r="Q2173" s="119"/>
    </row>
    <row r="2174" spans="14:17" x14ac:dyDescent="0.25">
      <c r="N2174" s="142"/>
      <c r="O2174" s="132"/>
      <c r="Q2174" s="119"/>
    </row>
    <row r="2175" spans="14:17" x14ac:dyDescent="0.25">
      <c r="N2175" s="142"/>
      <c r="O2175" s="132"/>
      <c r="Q2175" s="119"/>
    </row>
    <row r="2176" spans="14:17" x14ac:dyDescent="0.25">
      <c r="N2176" s="142"/>
      <c r="O2176" s="132"/>
      <c r="Q2176" s="119"/>
    </row>
    <row r="2177" spans="14:17" x14ac:dyDescent="0.25">
      <c r="N2177" s="142"/>
      <c r="O2177" s="132"/>
      <c r="Q2177" s="119"/>
    </row>
    <row r="2178" spans="14:17" x14ac:dyDescent="0.25">
      <c r="N2178" s="142"/>
      <c r="O2178" s="132"/>
      <c r="Q2178" s="119"/>
    </row>
    <row r="2179" spans="14:17" x14ac:dyDescent="0.25">
      <c r="N2179" s="142"/>
      <c r="O2179" s="132"/>
      <c r="Q2179" s="119"/>
    </row>
    <row r="2180" spans="14:17" x14ac:dyDescent="0.25">
      <c r="N2180" s="142"/>
      <c r="O2180" s="132"/>
      <c r="Q2180" s="119"/>
    </row>
    <row r="2181" spans="14:17" x14ac:dyDescent="0.25">
      <c r="N2181" s="142"/>
      <c r="O2181" s="132"/>
      <c r="Q2181" s="119"/>
    </row>
    <row r="2182" spans="14:17" x14ac:dyDescent="0.25">
      <c r="N2182" s="142"/>
      <c r="O2182" s="132"/>
      <c r="Q2182" s="119"/>
    </row>
    <row r="2183" spans="14:17" x14ac:dyDescent="0.25">
      <c r="N2183" s="142"/>
      <c r="O2183" s="132"/>
      <c r="Q2183" s="119"/>
    </row>
    <row r="2184" spans="14:17" x14ac:dyDescent="0.25">
      <c r="N2184" s="142"/>
      <c r="O2184" s="132"/>
      <c r="Q2184" s="119"/>
    </row>
    <row r="2185" spans="14:17" x14ac:dyDescent="0.25">
      <c r="N2185" s="142"/>
      <c r="O2185" s="132"/>
      <c r="Q2185" s="119"/>
    </row>
    <row r="2186" spans="14:17" x14ac:dyDescent="0.25">
      <c r="N2186" s="142"/>
      <c r="O2186" s="132"/>
      <c r="Q2186" s="119"/>
    </row>
    <row r="2187" spans="14:17" x14ac:dyDescent="0.25">
      <c r="N2187" s="142"/>
      <c r="O2187" s="132"/>
      <c r="Q2187" s="119"/>
    </row>
    <row r="2188" spans="14:17" x14ac:dyDescent="0.25">
      <c r="N2188" s="142"/>
      <c r="O2188" s="132"/>
      <c r="Q2188" s="119"/>
    </row>
    <row r="2189" spans="14:17" x14ac:dyDescent="0.25">
      <c r="N2189" s="142"/>
      <c r="O2189" s="132"/>
      <c r="Q2189" s="119"/>
    </row>
    <row r="2190" spans="14:17" x14ac:dyDescent="0.25">
      <c r="N2190" s="142"/>
      <c r="O2190" s="132"/>
      <c r="Q2190" s="119"/>
    </row>
    <row r="2191" spans="14:17" x14ac:dyDescent="0.25">
      <c r="N2191" s="142"/>
      <c r="O2191" s="132"/>
      <c r="Q2191" s="119"/>
    </row>
    <row r="2192" spans="14:17" x14ac:dyDescent="0.25">
      <c r="N2192" s="142"/>
      <c r="O2192" s="132"/>
      <c r="Q2192" s="119"/>
    </row>
    <row r="2193" spans="14:17" x14ac:dyDescent="0.25">
      <c r="N2193" s="142"/>
      <c r="O2193" s="132"/>
      <c r="Q2193" s="119"/>
    </row>
    <row r="2194" spans="14:17" x14ac:dyDescent="0.25">
      <c r="N2194" s="142"/>
      <c r="O2194" s="132"/>
      <c r="Q2194" s="119"/>
    </row>
    <row r="2195" spans="14:17" x14ac:dyDescent="0.25">
      <c r="N2195" s="142"/>
      <c r="O2195" s="132"/>
      <c r="Q2195" s="119"/>
    </row>
    <row r="2196" spans="14:17" x14ac:dyDescent="0.25">
      <c r="N2196" s="142"/>
      <c r="O2196" s="132"/>
      <c r="Q2196" s="119"/>
    </row>
    <row r="2197" spans="14:17" x14ac:dyDescent="0.25">
      <c r="N2197" s="142"/>
      <c r="O2197" s="132"/>
      <c r="Q2197" s="119"/>
    </row>
    <row r="2198" spans="14:17" x14ac:dyDescent="0.25">
      <c r="N2198" s="142"/>
      <c r="O2198" s="132"/>
      <c r="Q2198" s="119"/>
    </row>
    <row r="2199" spans="14:17" x14ac:dyDescent="0.25">
      <c r="N2199" s="142"/>
      <c r="O2199" s="132"/>
      <c r="Q2199" s="119"/>
    </row>
    <row r="2200" spans="14:17" x14ac:dyDescent="0.25">
      <c r="N2200" s="142"/>
      <c r="O2200" s="132"/>
      <c r="Q2200" s="119"/>
    </row>
    <row r="2201" spans="14:17" x14ac:dyDescent="0.25">
      <c r="N2201" s="142"/>
      <c r="O2201" s="132"/>
      <c r="Q2201" s="119"/>
    </row>
    <row r="2202" spans="14:17" x14ac:dyDescent="0.25">
      <c r="N2202" s="142"/>
      <c r="O2202" s="132"/>
      <c r="Q2202" s="119"/>
    </row>
    <row r="2203" spans="14:17" x14ac:dyDescent="0.25">
      <c r="N2203" s="142"/>
      <c r="O2203" s="132"/>
      <c r="Q2203" s="119"/>
    </row>
    <row r="2204" spans="14:17" x14ac:dyDescent="0.25">
      <c r="N2204" s="142"/>
      <c r="O2204" s="132"/>
      <c r="Q2204" s="119"/>
    </row>
    <row r="2205" spans="14:17" x14ac:dyDescent="0.25">
      <c r="N2205" s="142"/>
      <c r="O2205" s="132"/>
      <c r="Q2205" s="119"/>
    </row>
    <row r="2206" spans="14:17" x14ac:dyDescent="0.25">
      <c r="N2206" s="142"/>
      <c r="O2206" s="132"/>
      <c r="Q2206" s="119"/>
    </row>
    <row r="2207" spans="14:17" x14ac:dyDescent="0.25">
      <c r="N2207" s="142"/>
      <c r="O2207" s="132"/>
      <c r="Q2207" s="119"/>
    </row>
    <row r="2208" spans="14:17" x14ac:dyDescent="0.25">
      <c r="N2208" s="142"/>
      <c r="O2208" s="132"/>
      <c r="Q2208" s="119"/>
    </row>
    <row r="2209" spans="14:17" x14ac:dyDescent="0.25">
      <c r="N2209" s="142"/>
      <c r="O2209" s="132"/>
      <c r="Q2209" s="119"/>
    </row>
    <row r="2210" spans="14:17" x14ac:dyDescent="0.25">
      <c r="N2210" s="142"/>
      <c r="O2210" s="132"/>
      <c r="Q2210" s="119"/>
    </row>
    <row r="2211" spans="14:17" x14ac:dyDescent="0.25">
      <c r="N2211" s="142"/>
      <c r="O2211" s="132"/>
      <c r="Q2211" s="119"/>
    </row>
    <row r="2212" spans="14:17" x14ac:dyDescent="0.25">
      <c r="N2212" s="142"/>
      <c r="O2212" s="132"/>
      <c r="Q2212" s="119"/>
    </row>
    <row r="2213" spans="14:17" x14ac:dyDescent="0.25">
      <c r="N2213" s="142"/>
      <c r="O2213" s="132"/>
      <c r="Q2213" s="119"/>
    </row>
    <row r="2214" spans="14:17" x14ac:dyDescent="0.25">
      <c r="N2214" s="142"/>
      <c r="O2214" s="132"/>
      <c r="Q2214" s="119"/>
    </row>
    <row r="2215" spans="14:17" x14ac:dyDescent="0.25">
      <c r="N2215" s="142"/>
      <c r="O2215" s="132"/>
      <c r="Q2215" s="119"/>
    </row>
    <row r="2216" spans="14:17" x14ac:dyDescent="0.25">
      <c r="N2216" s="142"/>
      <c r="O2216" s="132"/>
      <c r="Q2216" s="119"/>
    </row>
    <row r="2217" spans="14:17" x14ac:dyDescent="0.25">
      <c r="N2217" s="142"/>
      <c r="O2217" s="132"/>
      <c r="Q2217" s="119"/>
    </row>
    <row r="2218" spans="14:17" x14ac:dyDescent="0.25">
      <c r="N2218" s="142"/>
      <c r="O2218" s="132"/>
      <c r="Q2218" s="119"/>
    </row>
    <row r="2219" spans="14:17" x14ac:dyDescent="0.25">
      <c r="N2219" s="142"/>
      <c r="O2219" s="132"/>
      <c r="Q2219" s="119"/>
    </row>
    <row r="2220" spans="14:17" x14ac:dyDescent="0.25">
      <c r="N2220" s="142"/>
      <c r="O2220" s="132"/>
      <c r="Q2220" s="119"/>
    </row>
    <row r="2221" spans="14:17" x14ac:dyDescent="0.25">
      <c r="N2221" s="142"/>
      <c r="O2221" s="132"/>
      <c r="Q2221" s="119"/>
    </row>
    <row r="2222" spans="14:17" x14ac:dyDescent="0.25">
      <c r="N2222" s="142"/>
      <c r="O2222" s="132"/>
      <c r="Q2222" s="119"/>
    </row>
    <row r="2223" spans="14:17" x14ac:dyDescent="0.25">
      <c r="N2223" s="142"/>
      <c r="O2223" s="132"/>
      <c r="Q2223" s="119"/>
    </row>
    <row r="2224" spans="14:17" x14ac:dyDescent="0.25">
      <c r="N2224" s="142"/>
      <c r="O2224" s="132"/>
      <c r="Q2224" s="119"/>
    </row>
    <row r="2225" spans="14:17" x14ac:dyDescent="0.25">
      <c r="N2225" s="142"/>
      <c r="O2225" s="132"/>
      <c r="Q2225" s="119"/>
    </row>
    <row r="2226" spans="14:17" x14ac:dyDescent="0.25">
      <c r="N2226" s="142"/>
      <c r="O2226" s="132"/>
      <c r="Q2226" s="119"/>
    </row>
    <row r="2227" spans="14:17" x14ac:dyDescent="0.25">
      <c r="N2227" s="142"/>
      <c r="O2227" s="132"/>
      <c r="Q2227" s="119"/>
    </row>
    <row r="2228" spans="14:17" x14ac:dyDescent="0.25">
      <c r="N2228" s="142"/>
      <c r="O2228" s="132"/>
      <c r="Q2228" s="119"/>
    </row>
    <row r="2229" spans="14:17" x14ac:dyDescent="0.25">
      <c r="N2229" s="142"/>
      <c r="O2229" s="132"/>
      <c r="Q2229" s="119"/>
    </row>
    <row r="2230" spans="14:17" x14ac:dyDescent="0.25">
      <c r="N2230" s="142"/>
      <c r="O2230" s="132"/>
      <c r="Q2230" s="119"/>
    </row>
    <row r="2231" spans="14:17" x14ac:dyDescent="0.25">
      <c r="N2231" s="142"/>
      <c r="O2231" s="132"/>
      <c r="Q2231" s="119"/>
    </row>
    <row r="2232" spans="14:17" x14ac:dyDescent="0.25">
      <c r="N2232" s="142"/>
      <c r="O2232" s="132"/>
      <c r="Q2232" s="119"/>
    </row>
    <row r="2233" spans="14:17" x14ac:dyDescent="0.25">
      <c r="N2233" s="142"/>
      <c r="O2233" s="132"/>
      <c r="Q2233" s="119"/>
    </row>
    <row r="2234" spans="14:17" x14ac:dyDescent="0.25">
      <c r="N2234" s="142"/>
      <c r="O2234" s="132"/>
      <c r="Q2234" s="119"/>
    </row>
    <row r="2235" spans="14:17" x14ac:dyDescent="0.25">
      <c r="N2235" s="142"/>
      <c r="O2235" s="132"/>
      <c r="Q2235" s="119"/>
    </row>
    <row r="2236" spans="14:17" x14ac:dyDescent="0.25">
      <c r="N2236" s="142"/>
      <c r="O2236" s="132"/>
      <c r="Q2236" s="119"/>
    </row>
    <row r="2237" spans="14:17" x14ac:dyDescent="0.25">
      <c r="N2237" s="142"/>
      <c r="O2237" s="132"/>
      <c r="Q2237" s="119"/>
    </row>
    <row r="2238" spans="14:17" x14ac:dyDescent="0.25">
      <c r="N2238" s="142"/>
      <c r="O2238" s="132"/>
      <c r="Q2238" s="119"/>
    </row>
    <row r="2239" spans="14:17" x14ac:dyDescent="0.25">
      <c r="N2239" s="142"/>
      <c r="O2239" s="132"/>
      <c r="Q2239" s="119"/>
    </row>
    <row r="2240" spans="14:17" x14ac:dyDescent="0.25">
      <c r="N2240" s="142"/>
      <c r="O2240" s="132"/>
      <c r="Q2240" s="119"/>
    </row>
    <row r="2241" spans="14:17" x14ac:dyDescent="0.25">
      <c r="N2241" s="142"/>
      <c r="O2241" s="132"/>
      <c r="Q2241" s="119"/>
    </row>
    <row r="2242" spans="14:17" x14ac:dyDescent="0.25">
      <c r="N2242" s="142"/>
      <c r="O2242" s="132"/>
      <c r="Q2242" s="119"/>
    </row>
    <row r="2243" spans="14:17" x14ac:dyDescent="0.25">
      <c r="N2243" s="142"/>
      <c r="O2243" s="132"/>
      <c r="Q2243" s="119"/>
    </row>
    <row r="2244" spans="14:17" x14ac:dyDescent="0.25">
      <c r="N2244" s="142"/>
      <c r="O2244" s="132"/>
      <c r="Q2244" s="119"/>
    </row>
    <row r="2245" spans="14:17" x14ac:dyDescent="0.25">
      <c r="N2245" s="142"/>
      <c r="O2245" s="132"/>
      <c r="Q2245" s="119"/>
    </row>
    <row r="2246" spans="14:17" x14ac:dyDescent="0.25">
      <c r="N2246" s="142"/>
      <c r="O2246" s="132"/>
      <c r="Q2246" s="119"/>
    </row>
    <row r="2247" spans="14:17" x14ac:dyDescent="0.25">
      <c r="N2247" s="142"/>
      <c r="O2247" s="132"/>
      <c r="Q2247" s="119"/>
    </row>
    <row r="2248" spans="14:17" x14ac:dyDescent="0.25">
      <c r="N2248" s="142"/>
      <c r="O2248" s="132"/>
      <c r="Q2248" s="119"/>
    </row>
    <row r="2249" spans="14:17" x14ac:dyDescent="0.25">
      <c r="N2249" s="142"/>
      <c r="O2249" s="132"/>
      <c r="Q2249" s="119"/>
    </row>
    <row r="2250" spans="14:17" x14ac:dyDescent="0.25">
      <c r="N2250" s="142"/>
      <c r="O2250" s="132"/>
      <c r="Q2250" s="119"/>
    </row>
    <row r="2251" spans="14:17" x14ac:dyDescent="0.25">
      <c r="N2251" s="142"/>
      <c r="O2251" s="132"/>
      <c r="Q2251" s="119"/>
    </row>
    <row r="2252" spans="14:17" x14ac:dyDescent="0.25">
      <c r="N2252" s="142"/>
      <c r="O2252" s="132"/>
      <c r="Q2252" s="119"/>
    </row>
    <row r="2253" spans="14:17" x14ac:dyDescent="0.25">
      <c r="N2253" s="142"/>
      <c r="O2253" s="132"/>
      <c r="Q2253" s="119"/>
    </row>
    <row r="2254" spans="14:17" x14ac:dyDescent="0.25">
      <c r="N2254" s="142"/>
      <c r="O2254" s="132"/>
      <c r="Q2254" s="119"/>
    </row>
    <row r="2255" spans="14:17" x14ac:dyDescent="0.25">
      <c r="N2255" s="142"/>
      <c r="O2255" s="132"/>
      <c r="Q2255" s="119"/>
    </row>
    <row r="2256" spans="14:17" x14ac:dyDescent="0.25">
      <c r="N2256" s="142"/>
      <c r="O2256" s="132"/>
      <c r="Q2256" s="119"/>
    </row>
    <row r="2257" spans="14:17" x14ac:dyDescent="0.25">
      <c r="N2257" s="142"/>
      <c r="O2257" s="132"/>
      <c r="Q2257" s="119"/>
    </row>
    <row r="2258" spans="14:17" x14ac:dyDescent="0.25">
      <c r="N2258" s="142"/>
      <c r="O2258" s="132"/>
      <c r="Q2258" s="119"/>
    </row>
    <row r="2259" spans="14:17" x14ac:dyDescent="0.25">
      <c r="N2259" s="142"/>
      <c r="O2259" s="132"/>
      <c r="Q2259" s="119"/>
    </row>
    <row r="2260" spans="14:17" x14ac:dyDescent="0.25">
      <c r="N2260" s="142"/>
      <c r="O2260" s="132"/>
      <c r="Q2260" s="119"/>
    </row>
    <row r="2261" spans="14:17" x14ac:dyDescent="0.25">
      <c r="N2261" s="142"/>
      <c r="O2261" s="132"/>
      <c r="Q2261" s="119"/>
    </row>
    <row r="2262" spans="14:17" x14ac:dyDescent="0.25">
      <c r="N2262" s="142"/>
      <c r="O2262" s="132"/>
      <c r="Q2262" s="119"/>
    </row>
    <row r="2263" spans="14:17" x14ac:dyDescent="0.25">
      <c r="N2263" s="142"/>
      <c r="O2263" s="132"/>
      <c r="Q2263" s="119"/>
    </row>
    <row r="2264" spans="14:17" x14ac:dyDescent="0.25">
      <c r="N2264" s="142"/>
      <c r="O2264" s="132"/>
      <c r="Q2264" s="119"/>
    </row>
    <row r="2265" spans="14:17" x14ac:dyDescent="0.25">
      <c r="N2265" s="142"/>
      <c r="O2265" s="132"/>
      <c r="Q2265" s="119"/>
    </row>
    <row r="2266" spans="14:17" x14ac:dyDescent="0.25">
      <c r="N2266" s="142"/>
      <c r="O2266" s="132"/>
      <c r="Q2266" s="119"/>
    </row>
    <row r="2267" spans="14:17" x14ac:dyDescent="0.25">
      <c r="N2267" s="142"/>
      <c r="O2267" s="132"/>
      <c r="Q2267" s="119"/>
    </row>
    <row r="2268" spans="14:17" x14ac:dyDescent="0.25">
      <c r="N2268" s="142"/>
      <c r="O2268" s="132"/>
      <c r="Q2268" s="119"/>
    </row>
    <row r="2269" spans="14:17" x14ac:dyDescent="0.25">
      <c r="N2269" s="142"/>
      <c r="O2269" s="132"/>
      <c r="Q2269" s="119"/>
    </row>
    <row r="2270" spans="14:17" x14ac:dyDescent="0.25">
      <c r="N2270" s="142"/>
      <c r="O2270" s="132"/>
      <c r="Q2270" s="119"/>
    </row>
    <row r="2271" spans="14:17" x14ac:dyDescent="0.25">
      <c r="N2271" s="142"/>
      <c r="O2271" s="132"/>
      <c r="Q2271" s="119"/>
    </row>
    <row r="2272" spans="14:17" x14ac:dyDescent="0.25">
      <c r="N2272" s="142"/>
      <c r="O2272" s="132"/>
      <c r="Q2272" s="119"/>
    </row>
    <row r="2273" spans="14:17" x14ac:dyDescent="0.25">
      <c r="N2273" s="142"/>
      <c r="O2273" s="132"/>
      <c r="Q2273" s="119"/>
    </row>
    <row r="2274" spans="14:17" x14ac:dyDescent="0.25">
      <c r="N2274" s="142"/>
      <c r="O2274" s="132"/>
      <c r="Q2274" s="119"/>
    </row>
    <row r="2275" spans="14:17" x14ac:dyDescent="0.25">
      <c r="N2275" s="142"/>
      <c r="O2275" s="132"/>
      <c r="Q2275" s="119"/>
    </row>
    <row r="2276" spans="14:17" x14ac:dyDescent="0.25">
      <c r="N2276" s="142"/>
      <c r="O2276" s="132"/>
      <c r="Q2276" s="119"/>
    </row>
    <row r="2277" spans="14:17" x14ac:dyDescent="0.25">
      <c r="N2277" s="142"/>
      <c r="O2277" s="132"/>
      <c r="Q2277" s="119"/>
    </row>
    <row r="2278" spans="14:17" x14ac:dyDescent="0.25">
      <c r="N2278" s="142"/>
      <c r="O2278" s="132"/>
      <c r="Q2278" s="119"/>
    </row>
    <row r="2279" spans="14:17" x14ac:dyDescent="0.25">
      <c r="N2279" s="142"/>
      <c r="O2279" s="132"/>
      <c r="Q2279" s="119"/>
    </row>
    <row r="2280" spans="14:17" x14ac:dyDescent="0.25">
      <c r="N2280" s="142"/>
      <c r="O2280" s="132"/>
      <c r="Q2280" s="119"/>
    </row>
    <row r="2281" spans="14:17" x14ac:dyDescent="0.25">
      <c r="N2281" s="142"/>
      <c r="O2281" s="132"/>
      <c r="Q2281" s="119"/>
    </row>
    <row r="2282" spans="14:17" x14ac:dyDescent="0.25">
      <c r="N2282" s="142"/>
      <c r="O2282" s="132"/>
      <c r="Q2282" s="119"/>
    </row>
    <row r="2283" spans="14:17" x14ac:dyDescent="0.25">
      <c r="N2283" s="142"/>
      <c r="O2283" s="132"/>
      <c r="Q2283" s="119"/>
    </row>
    <row r="2284" spans="14:17" x14ac:dyDescent="0.25">
      <c r="N2284" s="142"/>
      <c r="O2284" s="132"/>
      <c r="Q2284" s="119"/>
    </row>
    <row r="2285" spans="14:17" x14ac:dyDescent="0.25">
      <c r="N2285" s="142"/>
      <c r="O2285" s="132"/>
      <c r="Q2285" s="119"/>
    </row>
    <row r="2286" spans="14:17" x14ac:dyDescent="0.25">
      <c r="N2286" s="142"/>
      <c r="O2286" s="132"/>
      <c r="Q2286" s="119"/>
    </row>
    <row r="2287" spans="14:17" x14ac:dyDescent="0.25">
      <c r="N2287" s="142"/>
      <c r="O2287" s="132"/>
      <c r="Q2287" s="119"/>
    </row>
    <row r="2288" spans="14:17" x14ac:dyDescent="0.25">
      <c r="N2288" s="142"/>
      <c r="O2288" s="132"/>
      <c r="Q2288" s="119"/>
    </row>
    <row r="2289" spans="14:17" x14ac:dyDescent="0.25">
      <c r="N2289" s="142"/>
      <c r="O2289" s="132"/>
      <c r="Q2289" s="119"/>
    </row>
    <row r="2290" spans="14:17" x14ac:dyDescent="0.25">
      <c r="N2290" s="142"/>
      <c r="O2290" s="132"/>
      <c r="Q2290" s="119"/>
    </row>
    <row r="2291" spans="14:17" x14ac:dyDescent="0.25">
      <c r="N2291" s="142"/>
      <c r="O2291" s="132"/>
      <c r="Q2291" s="119"/>
    </row>
    <row r="2292" spans="14:17" x14ac:dyDescent="0.25">
      <c r="N2292" s="142"/>
      <c r="O2292" s="132"/>
      <c r="Q2292" s="119"/>
    </row>
    <row r="2293" spans="14:17" x14ac:dyDescent="0.25">
      <c r="N2293" s="142"/>
      <c r="O2293" s="132"/>
      <c r="Q2293" s="119"/>
    </row>
    <row r="2294" spans="14:17" x14ac:dyDescent="0.25">
      <c r="N2294" s="142"/>
      <c r="O2294" s="132"/>
      <c r="Q2294" s="119"/>
    </row>
    <row r="2295" spans="14:17" x14ac:dyDescent="0.25">
      <c r="N2295" s="142"/>
      <c r="O2295" s="132"/>
      <c r="Q2295" s="119"/>
    </row>
    <row r="2296" spans="14:17" x14ac:dyDescent="0.25">
      <c r="N2296" s="142"/>
      <c r="O2296" s="132"/>
      <c r="Q2296" s="119"/>
    </row>
    <row r="2297" spans="14:17" x14ac:dyDescent="0.25">
      <c r="N2297" s="142"/>
      <c r="O2297" s="132"/>
      <c r="Q2297" s="119"/>
    </row>
    <row r="2298" spans="14:17" x14ac:dyDescent="0.25">
      <c r="N2298" s="142"/>
      <c r="O2298" s="132"/>
      <c r="Q2298" s="119"/>
    </row>
    <row r="2299" spans="14:17" x14ac:dyDescent="0.25">
      <c r="N2299" s="142"/>
      <c r="O2299" s="132"/>
      <c r="Q2299" s="119"/>
    </row>
    <row r="2300" spans="14:17" x14ac:dyDescent="0.25">
      <c r="N2300" s="142"/>
      <c r="O2300" s="132"/>
      <c r="Q2300" s="119"/>
    </row>
    <row r="2301" spans="14:17" x14ac:dyDescent="0.25">
      <c r="N2301" s="142"/>
      <c r="O2301" s="132"/>
      <c r="Q2301" s="119"/>
    </row>
    <row r="2302" spans="14:17" x14ac:dyDescent="0.25">
      <c r="N2302" s="142"/>
      <c r="O2302" s="132"/>
      <c r="Q2302" s="119"/>
    </row>
    <row r="2303" spans="14:17" x14ac:dyDescent="0.25">
      <c r="N2303" s="142"/>
      <c r="O2303" s="132"/>
      <c r="Q2303" s="119"/>
    </row>
    <row r="2304" spans="14:17" x14ac:dyDescent="0.25">
      <c r="N2304" s="142"/>
      <c r="O2304" s="132"/>
      <c r="Q2304" s="119"/>
    </row>
    <row r="2305" spans="14:17" x14ac:dyDescent="0.25">
      <c r="N2305" s="142"/>
      <c r="O2305" s="132"/>
      <c r="Q2305" s="119"/>
    </row>
    <row r="2306" spans="14:17" x14ac:dyDescent="0.25">
      <c r="N2306" s="142"/>
      <c r="O2306" s="132"/>
      <c r="Q2306" s="119"/>
    </row>
    <row r="2307" spans="14:17" x14ac:dyDescent="0.25">
      <c r="N2307" s="142"/>
      <c r="O2307" s="132"/>
      <c r="Q2307" s="119"/>
    </row>
    <row r="2308" spans="14:17" x14ac:dyDescent="0.25">
      <c r="N2308" s="142"/>
      <c r="O2308" s="132"/>
      <c r="Q2308" s="119"/>
    </row>
    <row r="2309" spans="14:17" x14ac:dyDescent="0.25">
      <c r="N2309" s="142"/>
      <c r="O2309" s="132"/>
      <c r="Q2309" s="119"/>
    </row>
    <row r="2310" spans="14:17" x14ac:dyDescent="0.25">
      <c r="N2310" s="142"/>
      <c r="O2310" s="132"/>
      <c r="Q2310" s="119"/>
    </row>
    <row r="2311" spans="14:17" x14ac:dyDescent="0.25">
      <c r="N2311" s="142"/>
      <c r="O2311" s="132"/>
      <c r="Q2311" s="119"/>
    </row>
    <row r="2312" spans="14:17" x14ac:dyDescent="0.25">
      <c r="N2312" s="142"/>
      <c r="O2312" s="132"/>
      <c r="Q2312" s="119"/>
    </row>
    <row r="2313" spans="14:17" x14ac:dyDescent="0.25">
      <c r="N2313" s="142"/>
      <c r="O2313" s="132"/>
      <c r="Q2313" s="119"/>
    </row>
    <row r="2314" spans="14:17" x14ac:dyDescent="0.25">
      <c r="N2314" s="142"/>
      <c r="O2314" s="132"/>
      <c r="Q2314" s="119"/>
    </row>
    <row r="2315" spans="14:17" x14ac:dyDescent="0.25">
      <c r="N2315" s="142"/>
      <c r="O2315" s="132"/>
      <c r="Q2315" s="119"/>
    </row>
    <row r="2316" spans="14:17" x14ac:dyDescent="0.25">
      <c r="N2316" s="142"/>
      <c r="O2316" s="132"/>
      <c r="Q2316" s="119"/>
    </row>
    <row r="2317" spans="14:17" x14ac:dyDescent="0.25">
      <c r="N2317" s="142"/>
      <c r="O2317" s="132"/>
      <c r="Q2317" s="119"/>
    </row>
    <row r="2318" spans="14:17" x14ac:dyDescent="0.25">
      <c r="N2318" s="142"/>
      <c r="O2318" s="132"/>
      <c r="Q2318" s="119"/>
    </row>
    <row r="2319" spans="14:17" x14ac:dyDescent="0.25">
      <c r="N2319" s="142"/>
      <c r="O2319" s="132"/>
      <c r="Q2319" s="119"/>
    </row>
    <row r="2320" spans="14:17" x14ac:dyDescent="0.25">
      <c r="N2320" s="142"/>
      <c r="O2320" s="132"/>
      <c r="Q2320" s="119"/>
    </row>
    <row r="2321" spans="14:17" x14ac:dyDescent="0.25">
      <c r="N2321" s="142"/>
      <c r="O2321" s="132"/>
      <c r="Q2321" s="119"/>
    </row>
    <row r="2322" spans="14:17" x14ac:dyDescent="0.25">
      <c r="N2322" s="142"/>
      <c r="O2322" s="132"/>
      <c r="Q2322" s="119"/>
    </row>
    <row r="2323" spans="14:17" x14ac:dyDescent="0.25">
      <c r="N2323" s="142"/>
      <c r="O2323" s="132"/>
      <c r="Q2323" s="119"/>
    </row>
    <row r="2324" spans="14:17" x14ac:dyDescent="0.25">
      <c r="N2324" s="142"/>
      <c r="O2324" s="132"/>
      <c r="Q2324" s="119"/>
    </row>
    <row r="2325" spans="14:17" x14ac:dyDescent="0.25">
      <c r="N2325" s="142"/>
      <c r="O2325" s="132"/>
      <c r="Q2325" s="119"/>
    </row>
    <row r="2326" spans="14:17" x14ac:dyDescent="0.25">
      <c r="N2326" s="142"/>
      <c r="O2326" s="132"/>
      <c r="Q2326" s="119"/>
    </row>
    <row r="2327" spans="14:17" x14ac:dyDescent="0.25">
      <c r="N2327" s="142"/>
      <c r="O2327" s="132"/>
      <c r="Q2327" s="119"/>
    </row>
    <row r="2328" spans="14:17" x14ac:dyDescent="0.25">
      <c r="N2328" s="142"/>
      <c r="O2328" s="132"/>
      <c r="Q2328" s="119"/>
    </row>
    <row r="2329" spans="14:17" x14ac:dyDescent="0.25">
      <c r="N2329" s="142"/>
      <c r="O2329" s="132"/>
      <c r="Q2329" s="119"/>
    </row>
    <row r="2330" spans="14:17" x14ac:dyDescent="0.25">
      <c r="N2330" s="142"/>
      <c r="O2330" s="132"/>
      <c r="Q2330" s="119"/>
    </row>
    <row r="2331" spans="14:17" x14ac:dyDescent="0.25">
      <c r="N2331" s="142"/>
      <c r="O2331" s="132"/>
      <c r="Q2331" s="119"/>
    </row>
    <row r="2332" spans="14:17" x14ac:dyDescent="0.25">
      <c r="N2332" s="142"/>
      <c r="O2332" s="132"/>
      <c r="Q2332" s="119"/>
    </row>
    <row r="2333" spans="14:17" x14ac:dyDescent="0.25">
      <c r="N2333" s="142"/>
      <c r="O2333" s="132"/>
      <c r="Q2333" s="119"/>
    </row>
    <row r="2334" spans="14:17" x14ac:dyDescent="0.25">
      <c r="N2334" s="142"/>
      <c r="O2334" s="132"/>
      <c r="Q2334" s="119"/>
    </row>
    <row r="2335" spans="14:17" x14ac:dyDescent="0.25">
      <c r="N2335" s="142"/>
      <c r="O2335" s="132"/>
      <c r="Q2335" s="119"/>
    </row>
    <row r="2336" spans="14:17" x14ac:dyDescent="0.25">
      <c r="N2336" s="142"/>
      <c r="O2336" s="132"/>
      <c r="Q2336" s="119"/>
    </row>
    <row r="2337" spans="14:17" x14ac:dyDescent="0.25">
      <c r="N2337" s="142"/>
      <c r="O2337" s="132"/>
      <c r="Q2337" s="119"/>
    </row>
    <row r="2338" spans="14:17" x14ac:dyDescent="0.25">
      <c r="N2338" s="142"/>
      <c r="O2338" s="132"/>
      <c r="Q2338" s="119"/>
    </row>
    <row r="2339" spans="14:17" x14ac:dyDescent="0.25">
      <c r="N2339" s="142"/>
      <c r="O2339" s="132"/>
      <c r="Q2339" s="119"/>
    </row>
    <row r="2340" spans="14:17" x14ac:dyDescent="0.25">
      <c r="N2340" s="142"/>
      <c r="O2340" s="132"/>
      <c r="Q2340" s="119"/>
    </row>
    <row r="2341" spans="14:17" x14ac:dyDescent="0.25">
      <c r="N2341" s="142"/>
      <c r="O2341" s="132"/>
      <c r="Q2341" s="119"/>
    </row>
    <row r="2342" spans="14:17" x14ac:dyDescent="0.25">
      <c r="N2342" s="142"/>
      <c r="O2342" s="132"/>
      <c r="Q2342" s="119"/>
    </row>
    <row r="2343" spans="14:17" x14ac:dyDescent="0.25">
      <c r="N2343" s="142"/>
      <c r="O2343" s="132"/>
      <c r="Q2343" s="119"/>
    </row>
    <row r="2344" spans="14:17" x14ac:dyDescent="0.25">
      <c r="N2344" s="142"/>
      <c r="O2344" s="132"/>
      <c r="Q2344" s="119"/>
    </row>
    <row r="2345" spans="14:17" x14ac:dyDescent="0.25">
      <c r="N2345" s="142"/>
      <c r="O2345" s="132"/>
      <c r="Q2345" s="119"/>
    </row>
    <row r="2346" spans="14:17" x14ac:dyDescent="0.25">
      <c r="N2346" s="142"/>
      <c r="O2346" s="132"/>
      <c r="Q2346" s="119"/>
    </row>
    <row r="2347" spans="14:17" x14ac:dyDescent="0.25">
      <c r="N2347" s="142"/>
      <c r="O2347" s="132"/>
      <c r="Q2347" s="119"/>
    </row>
    <row r="2348" spans="14:17" x14ac:dyDescent="0.25">
      <c r="N2348" s="142"/>
      <c r="O2348" s="132"/>
      <c r="Q2348" s="119"/>
    </row>
    <row r="2349" spans="14:17" x14ac:dyDescent="0.25">
      <c r="N2349" s="142"/>
      <c r="O2349" s="132"/>
      <c r="Q2349" s="119"/>
    </row>
    <row r="2350" spans="14:17" x14ac:dyDescent="0.25">
      <c r="N2350" s="142"/>
      <c r="O2350" s="132"/>
      <c r="Q2350" s="119"/>
    </row>
    <row r="2351" spans="14:17" x14ac:dyDescent="0.25">
      <c r="N2351" s="142"/>
      <c r="O2351" s="132"/>
      <c r="Q2351" s="119"/>
    </row>
    <row r="2352" spans="14:17" x14ac:dyDescent="0.25">
      <c r="N2352" s="142"/>
      <c r="O2352" s="132"/>
      <c r="Q2352" s="119"/>
    </row>
    <row r="2353" spans="14:17" x14ac:dyDescent="0.25">
      <c r="N2353" s="142"/>
      <c r="O2353" s="132"/>
      <c r="Q2353" s="119"/>
    </row>
    <row r="2354" spans="14:17" x14ac:dyDescent="0.25">
      <c r="N2354" s="142"/>
      <c r="O2354" s="132"/>
      <c r="Q2354" s="119"/>
    </row>
    <row r="2355" spans="14:17" x14ac:dyDescent="0.25">
      <c r="N2355" s="142"/>
      <c r="O2355" s="132"/>
      <c r="Q2355" s="119"/>
    </row>
    <row r="2356" spans="14:17" x14ac:dyDescent="0.25">
      <c r="N2356" s="142"/>
      <c r="O2356" s="132"/>
      <c r="Q2356" s="119"/>
    </row>
    <row r="2357" spans="14:17" x14ac:dyDescent="0.25">
      <c r="N2357" s="142"/>
      <c r="O2357" s="132"/>
      <c r="Q2357" s="119"/>
    </row>
    <row r="2358" spans="14:17" x14ac:dyDescent="0.25">
      <c r="N2358" s="142"/>
      <c r="O2358" s="132"/>
      <c r="Q2358" s="119"/>
    </row>
    <row r="2359" spans="14:17" x14ac:dyDescent="0.25">
      <c r="N2359" s="142"/>
      <c r="O2359" s="132"/>
      <c r="Q2359" s="119"/>
    </row>
    <row r="2360" spans="14:17" x14ac:dyDescent="0.25">
      <c r="N2360" s="142"/>
      <c r="O2360" s="132"/>
      <c r="Q2360" s="119"/>
    </row>
    <row r="2361" spans="14:17" x14ac:dyDescent="0.25">
      <c r="N2361" s="142"/>
      <c r="O2361" s="132"/>
      <c r="Q2361" s="119"/>
    </row>
    <row r="2362" spans="14:17" x14ac:dyDescent="0.25">
      <c r="N2362" s="142"/>
      <c r="O2362" s="132"/>
      <c r="Q2362" s="119"/>
    </row>
    <row r="2363" spans="14:17" x14ac:dyDescent="0.25">
      <c r="N2363" s="142"/>
      <c r="O2363" s="132"/>
      <c r="Q2363" s="119"/>
    </row>
    <row r="2364" spans="14:17" x14ac:dyDescent="0.25">
      <c r="N2364" s="142"/>
      <c r="O2364" s="132"/>
      <c r="Q2364" s="119"/>
    </row>
    <row r="2365" spans="14:17" x14ac:dyDescent="0.25">
      <c r="N2365" s="142"/>
      <c r="O2365" s="132"/>
      <c r="Q2365" s="119"/>
    </row>
    <row r="2366" spans="14:17" x14ac:dyDescent="0.25">
      <c r="N2366" s="142"/>
      <c r="O2366" s="132"/>
      <c r="Q2366" s="119"/>
    </row>
    <row r="2367" spans="14:17" x14ac:dyDescent="0.25">
      <c r="N2367" s="142"/>
      <c r="O2367" s="132"/>
      <c r="Q2367" s="119"/>
    </row>
    <row r="2368" spans="14:17" x14ac:dyDescent="0.25">
      <c r="N2368" s="142"/>
      <c r="O2368" s="132"/>
      <c r="Q2368" s="119"/>
    </row>
    <row r="2369" spans="14:17" x14ac:dyDescent="0.25">
      <c r="N2369" s="142"/>
      <c r="O2369" s="132"/>
      <c r="Q2369" s="119"/>
    </row>
    <row r="2370" spans="14:17" x14ac:dyDescent="0.25">
      <c r="N2370" s="142"/>
      <c r="O2370" s="132"/>
      <c r="Q2370" s="119"/>
    </row>
    <row r="2371" spans="14:17" x14ac:dyDescent="0.25">
      <c r="N2371" s="142"/>
      <c r="O2371" s="132"/>
      <c r="Q2371" s="119"/>
    </row>
    <row r="2372" spans="14:17" x14ac:dyDescent="0.25">
      <c r="N2372" s="142"/>
      <c r="O2372" s="132"/>
      <c r="Q2372" s="119"/>
    </row>
    <row r="2373" spans="14:17" x14ac:dyDescent="0.25">
      <c r="N2373" s="142"/>
      <c r="O2373" s="132"/>
      <c r="Q2373" s="119"/>
    </row>
    <row r="2374" spans="14:17" x14ac:dyDescent="0.25">
      <c r="N2374" s="142"/>
      <c r="O2374" s="132"/>
      <c r="Q2374" s="119"/>
    </row>
    <row r="2375" spans="14:17" x14ac:dyDescent="0.25">
      <c r="N2375" s="142"/>
      <c r="O2375" s="132"/>
      <c r="Q2375" s="119"/>
    </row>
    <row r="2376" spans="14:17" x14ac:dyDescent="0.25">
      <c r="N2376" s="142"/>
      <c r="O2376" s="132"/>
      <c r="Q2376" s="119"/>
    </row>
    <row r="2377" spans="14:17" x14ac:dyDescent="0.25">
      <c r="N2377" s="142"/>
      <c r="O2377" s="132"/>
      <c r="Q2377" s="119"/>
    </row>
    <row r="2378" spans="14:17" x14ac:dyDescent="0.25">
      <c r="N2378" s="142"/>
      <c r="O2378" s="132"/>
      <c r="Q2378" s="119"/>
    </row>
    <row r="2379" spans="14:17" x14ac:dyDescent="0.25">
      <c r="N2379" s="142"/>
      <c r="O2379" s="132"/>
      <c r="Q2379" s="119"/>
    </row>
    <row r="2380" spans="14:17" x14ac:dyDescent="0.25">
      <c r="N2380" s="142"/>
      <c r="O2380" s="132"/>
      <c r="Q2380" s="119"/>
    </row>
    <row r="2381" spans="14:17" x14ac:dyDescent="0.25">
      <c r="N2381" s="142"/>
      <c r="O2381" s="132"/>
      <c r="Q2381" s="119"/>
    </row>
    <row r="2382" spans="14:17" x14ac:dyDescent="0.25">
      <c r="N2382" s="142"/>
      <c r="O2382" s="132"/>
      <c r="Q2382" s="119"/>
    </row>
    <row r="2383" spans="14:17" x14ac:dyDescent="0.25">
      <c r="N2383" s="142"/>
      <c r="O2383" s="132"/>
      <c r="Q2383" s="119"/>
    </row>
    <row r="2384" spans="14:17" x14ac:dyDescent="0.25">
      <c r="N2384" s="142"/>
      <c r="O2384" s="132"/>
      <c r="Q2384" s="119"/>
    </row>
    <row r="2385" spans="14:17" x14ac:dyDescent="0.25">
      <c r="N2385" s="142"/>
      <c r="O2385" s="132"/>
      <c r="Q2385" s="119"/>
    </row>
    <row r="2386" spans="14:17" x14ac:dyDescent="0.25">
      <c r="N2386" s="142"/>
      <c r="O2386" s="132"/>
      <c r="Q2386" s="119"/>
    </row>
    <row r="2387" spans="14:17" x14ac:dyDescent="0.25">
      <c r="N2387" s="142"/>
      <c r="O2387" s="132"/>
      <c r="Q2387" s="119"/>
    </row>
    <row r="2388" spans="14:17" x14ac:dyDescent="0.25">
      <c r="N2388" s="142"/>
      <c r="O2388" s="132"/>
      <c r="Q2388" s="119"/>
    </row>
    <row r="2389" spans="14:17" x14ac:dyDescent="0.25">
      <c r="N2389" s="142"/>
      <c r="O2389" s="132"/>
      <c r="Q2389" s="119"/>
    </row>
    <row r="2390" spans="14:17" x14ac:dyDescent="0.25">
      <c r="N2390" s="142"/>
      <c r="O2390" s="132"/>
      <c r="Q2390" s="119"/>
    </row>
    <row r="2391" spans="14:17" x14ac:dyDescent="0.25">
      <c r="N2391" s="142"/>
      <c r="O2391" s="132"/>
      <c r="Q2391" s="119"/>
    </row>
    <row r="2392" spans="14:17" x14ac:dyDescent="0.25">
      <c r="N2392" s="142"/>
      <c r="O2392" s="132"/>
      <c r="Q2392" s="119"/>
    </row>
    <row r="2393" spans="14:17" x14ac:dyDescent="0.25">
      <c r="N2393" s="142"/>
      <c r="O2393" s="132"/>
      <c r="Q2393" s="119"/>
    </row>
    <row r="2394" spans="14:17" x14ac:dyDescent="0.25">
      <c r="N2394" s="142"/>
      <c r="O2394" s="132"/>
      <c r="Q2394" s="119"/>
    </row>
    <row r="2395" spans="14:17" x14ac:dyDescent="0.25">
      <c r="N2395" s="142"/>
      <c r="O2395" s="132"/>
      <c r="Q2395" s="119"/>
    </row>
    <row r="2396" spans="14:17" x14ac:dyDescent="0.25">
      <c r="N2396" s="142"/>
      <c r="O2396" s="132"/>
      <c r="Q2396" s="119"/>
    </row>
    <row r="2397" spans="14:17" x14ac:dyDescent="0.25">
      <c r="N2397" s="142"/>
      <c r="O2397" s="132"/>
      <c r="Q2397" s="119"/>
    </row>
    <row r="2398" spans="14:17" x14ac:dyDescent="0.25">
      <c r="N2398" s="142"/>
      <c r="O2398" s="132"/>
      <c r="Q2398" s="119"/>
    </row>
    <row r="2399" spans="14:17" x14ac:dyDescent="0.25">
      <c r="N2399" s="142"/>
      <c r="O2399" s="132"/>
      <c r="Q2399" s="119"/>
    </row>
    <row r="2400" spans="14:17" x14ac:dyDescent="0.25">
      <c r="N2400" s="142"/>
      <c r="O2400" s="132"/>
      <c r="Q2400" s="119"/>
    </row>
    <row r="2401" spans="14:17" x14ac:dyDescent="0.25">
      <c r="N2401" s="142"/>
      <c r="O2401" s="132"/>
      <c r="Q2401" s="119"/>
    </row>
    <row r="2402" spans="14:17" x14ac:dyDescent="0.25">
      <c r="N2402" s="142"/>
      <c r="O2402" s="132"/>
      <c r="Q2402" s="119"/>
    </row>
    <row r="2403" spans="14:17" x14ac:dyDescent="0.25">
      <c r="N2403" s="142"/>
      <c r="O2403" s="132"/>
      <c r="Q2403" s="119"/>
    </row>
    <row r="2404" spans="14:17" x14ac:dyDescent="0.25">
      <c r="N2404" s="142"/>
      <c r="O2404" s="132"/>
      <c r="Q2404" s="119"/>
    </row>
    <row r="2405" spans="14:17" x14ac:dyDescent="0.25">
      <c r="N2405" s="142"/>
      <c r="O2405" s="132"/>
      <c r="Q2405" s="119"/>
    </row>
    <row r="2406" spans="14:17" x14ac:dyDescent="0.25">
      <c r="N2406" s="142"/>
      <c r="O2406" s="132"/>
      <c r="Q2406" s="119"/>
    </row>
    <row r="2407" spans="14:17" x14ac:dyDescent="0.25">
      <c r="N2407" s="142"/>
      <c r="O2407" s="132"/>
      <c r="Q2407" s="119"/>
    </row>
    <row r="2408" spans="14:17" x14ac:dyDescent="0.25">
      <c r="N2408" s="142"/>
      <c r="O2408" s="132"/>
      <c r="Q2408" s="119"/>
    </row>
    <row r="2409" spans="14:17" x14ac:dyDescent="0.25">
      <c r="N2409" s="142"/>
      <c r="O2409" s="132"/>
      <c r="Q2409" s="119"/>
    </row>
    <row r="2410" spans="14:17" x14ac:dyDescent="0.25">
      <c r="N2410" s="142"/>
      <c r="O2410" s="132"/>
      <c r="Q2410" s="119"/>
    </row>
    <row r="2411" spans="14:17" x14ac:dyDescent="0.25">
      <c r="N2411" s="142"/>
      <c r="O2411" s="132"/>
      <c r="Q2411" s="119"/>
    </row>
    <row r="2412" spans="14:17" x14ac:dyDescent="0.25">
      <c r="N2412" s="142"/>
      <c r="O2412" s="132"/>
      <c r="Q2412" s="119"/>
    </row>
    <row r="2413" spans="14:17" x14ac:dyDescent="0.25">
      <c r="N2413" s="142"/>
      <c r="O2413" s="132"/>
      <c r="Q2413" s="119"/>
    </row>
    <row r="2414" spans="14:17" x14ac:dyDescent="0.25">
      <c r="N2414" s="142"/>
      <c r="O2414" s="132"/>
      <c r="Q2414" s="119"/>
    </row>
    <row r="2415" spans="14:17" x14ac:dyDescent="0.25">
      <c r="N2415" s="142"/>
      <c r="O2415" s="132"/>
      <c r="Q2415" s="119"/>
    </row>
    <row r="2416" spans="14:17" x14ac:dyDescent="0.25">
      <c r="N2416" s="142"/>
      <c r="O2416" s="132"/>
      <c r="Q2416" s="119"/>
    </row>
    <row r="2417" spans="14:17" x14ac:dyDescent="0.25">
      <c r="N2417" s="142"/>
      <c r="O2417" s="132"/>
      <c r="Q2417" s="119"/>
    </row>
    <row r="2418" spans="14:17" x14ac:dyDescent="0.25">
      <c r="N2418" s="142"/>
      <c r="O2418" s="132"/>
      <c r="Q2418" s="119"/>
    </row>
    <row r="2419" spans="14:17" x14ac:dyDescent="0.25">
      <c r="N2419" s="142"/>
      <c r="O2419" s="132"/>
      <c r="Q2419" s="119"/>
    </row>
    <row r="2420" spans="14:17" x14ac:dyDescent="0.25">
      <c r="N2420" s="142"/>
      <c r="O2420" s="132"/>
      <c r="Q2420" s="119"/>
    </row>
    <row r="2421" spans="14:17" x14ac:dyDescent="0.25">
      <c r="N2421" s="142"/>
      <c r="O2421" s="132"/>
      <c r="Q2421" s="119"/>
    </row>
    <row r="2422" spans="14:17" x14ac:dyDescent="0.25">
      <c r="N2422" s="142"/>
      <c r="O2422" s="132"/>
      <c r="Q2422" s="119"/>
    </row>
    <row r="2423" spans="14:17" x14ac:dyDescent="0.25">
      <c r="N2423" s="142"/>
      <c r="O2423" s="132"/>
      <c r="Q2423" s="119"/>
    </row>
    <row r="2424" spans="14:17" x14ac:dyDescent="0.25">
      <c r="N2424" s="142"/>
      <c r="O2424" s="132"/>
      <c r="Q2424" s="119"/>
    </row>
    <row r="2425" spans="14:17" x14ac:dyDescent="0.25">
      <c r="N2425" s="142"/>
      <c r="O2425" s="132"/>
      <c r="Q2425" s="119"/>
    </row>
    <row r="2426" spans="14:17" x14ac:dyDescent="0.25">
      <c r="N2426" s="142"/>
      <c r="O2426" s="132"/>
      <c r="Q2426" s="119"/>
    </row>
    <row r="2427" spans="14:17" x14ac:dyDescent="0.25">
      <c r="N2427" s="142"/>
      <c r="O2427" s="132"/>
      <c r="Q2427" s="119"/>
    </row>
    <row r="2428" spans="14:17" x14ac:dyDescent="0.25">
      <c r="N2428" s="142"/>
      <c r="O2428" s="132"/>
      <c r="Q2428" s="119"/>
    </row>
    <row r="2429" spans="14:17" x14ac:dyDescent="0.25">
      <c r="N2429" s="142"/>
      <c r="O2429" s="132"/>
      <c r="Q2429" s="119"/>
    </row>
    <row r="2430" spans="14:17" x14ac:dyDescent="0.25">
      <c r="N2430" s="142"/>
      <c r="O2430" s="132"/>
      <c r="Q2430" s="119"/>
    </row>
    <row r="2431" spans="14:17" x14ac:dyDescent="0.25">
      <c r="N2431" s="142"/>
      <c r="O2431" s="132"/>
      <c r="Q2431" s="119"/>
    </row>
    <row r="2432" spans="14:17" x14ac:dyDescent="0.25">
      <c r="N2432" s="142"/>
      <c r="O2432" s="132"/>
      <c r="Q2432" s="119"/>
    </row>
    <row r="2433" spans="14:17" x14ac:dyDescent="0.25">
      <c r="N2433" s="142"/>
      <c r="O2433" s="132"/>
      <c r="Q2433" s="119"/>
    </row>
    <row r="2434" spans="14:17" x14ac:dyDescent="0.25">
      <c r="N2434" s="142"/>
      <c r="O2434" s="132"/>
      <c r="Q2434" s="119"/>
    </row>
    <row r="2435" spans="14:17" x14ac:dyDescent="0.25">
      <c r="N2435" s="142"/>
      <c r="O2435" s="132"/>
      <c r="Q2435" s="119"/>
    </row>
    <row r="2436" spans="14:17" x14ac:dyDescent="0.25">
      <c r="N2436" s="142"/>
      <c r="O2436" s="132"/>
      <c r="Q2436" s="119"/>
    </row>
    <row r="2437" spans="14:17" x14ac:dyDescent="0.25">
      <c r="N2437" s="142"/>
      <c r="O2437" s="132"/>
      <c r="Q2437" s="119"/>
    </row>
    <row r="2438" spans="14:17" x14ac:dyDescent="0.25">
      <c r="N2438" s="142"/>
      <c r="O2438" s="132"/>
      <c r="Q2438" s="119"/>
    </row>
    <row r="2439" spans="14:17" x14ac:dyDescent="0.25">
      <c r="N2439" s="142"/>
      <c r="O2439" s="132"/>
      <c r="Q2439" s="119"/>
    </row>
    <row r="2440" spans="14:17" x14ac:dyDescent="0.25">
      <c r="N2440" s="142"/>
      <c r="O2440" s="132"/>
      <c r="Q2440" s="119"/>
    </row>
    <row r="2441" spans="14:17" x14ac:dyDescent="0.25">
      <c r="N2441" s="142"/>
      <c r="O2441" s="132"/>
      <c r="Q2441" s="119"/>
    </row>
    <row r="2442" spans="14:17" x14ac:dyDescent="0.25">
      <c r="N2442" s="142"/>
      <c r="O2442" s="132"/>
      <c r="Q2442" s="119"/>
    </row>
    <row r="2443" spans="14:17" x14ac:dyDescent="0.25">
      <c r="N2443" s="142"/>
      <c r="O2443" s="132"/>
      <c r="Q2443" s="119"/>
    </row>
    <row r="2444" spans="14:17" x14ac:dyDescent="0.25">
      <c r="N2444" s="142"/>
      <c r="O2444" s="132"/>
      <c r="Q2444" s="119"/>
    </row>
    <row r="2445" spans="14:17" x14ac:dyDescent="0.25">
      <c r="N2445" s="142"/>
      <c r="O2445" s="132"/>
      <c r="Q2445" s="119"/>
    </row>
    <row r="2446" spans="14:17" x14ac:dyDescent="0.25">
      <c r="N2446" s="142"/>
      <c r="O2446" s="132"/>
      <c r="Q2446" s="119"/>
    </row>
    <row r="2447" spans="14:17" x14ac:dyDescent="0.25">
      <c r="N2447" s="142"/>
      <c r="O2447" s="132"/>
      <c r="Q2447" s="119"/>
    </row>
    <row r="2448" spans="14:17" x14ac:dyDescent="0.25">
      <c r="N2448" s="142"/>
      <c r="O2448" s="132"/>
      <c r="Q2448" s="119"/>
    </row>
    <row r="2449" spans="14:17" x14ac:dyDescent="0.25">
      <c r="N2449" s="142"/>
      <c r="O2449" s="132"/>
      <c r="Q2449" s="119"/>
    </row>
    <row r="2450" spans="14:17" x14ac:dyDescent="0.25">
      <c r="N2450" s="142"/>
      <c r="O2450" s="132"/>
      <c r="Q2450" s="119"/>
    </row>
    <row r="2451" spans="14:17" x14ac:dyDescent="0.25">
      <c r="N2451" s="142"/>
      <c r="O2451" s="132"/>
      <c r="Q2451" s="119"/>
    </row>
    <row r="2452" spans="14:17" x14ac:dyDescent="0.25">
      <c r="N2452" s="142"/>
      <c r="O2452" s="132"/>
      <c r="Q2452" s="119"/>
    </row>
    <row r="2453" spans="14:17" x14ac:dyDescent="0.25">
      <c r="N2453" s="142"/>
      <c r="O2453" s="132"/>
      <c r="Q2453" s="119"/>
    </row>
    <row r="2454" spans="14:17" x14ac:dyDescent="0.25">
      <c r="N2454" s="142"/>
      <c r="O2454" s="132"/>
      <c r="Q2454" s="119"/>
    </row>
    <row r="2455" spans="14:17" x14ac:dyDescent="0.25">
      <c r="N2455" s="142"/>
      <c r="O2455" s="132"/>
      <c r="Q2455" s="119"/>
    </row>
    <row r="2456" spans="14:17" x14ac:dyDescent="0.25">
      <c r="N2456" s="142"/>
      <c r="O2456" s="132"/>
      <c r="Q2456" s="119"/>
    </row>
    <row r="2457" spans="14:17" x14ac:dyDescent="0.25">
      <c r="N2457" s="142"/>
      <c r="O2457" s="132"/>
      <c r="Q2457" s="119"/>
    </row>
    <row r="2458" spans="14:17" x14ac:dyDescent="0.25">
      <c r="N2458" s="142"/>
      <c r="O2458" s="132"/>
      <c r="Q2458" s="119"/>
    </row>
    <row r="2459" spans="14:17" x14ac:dyDescent="0.25">
      <c r="N2459" s="142"/>
      <c r="O2459" s="132"/>
      <c r="Q2459" s="119"/>
    </row>
    <row r="2460" spans="14:17" x14ac:dyDescent="0.25">
      <c r="N2460" s="142"/>
      <c r="O2460" s="132"/>
      <c r="Q2460" s="119"/>
    </row>
    <row r="2461" spans="14:17" x14ac:dyDescent="0.25">
      <c r="N2461" s="142"/>
      <c r="O2461" s="132"/>
      <c r="Q2461" s="119"/>
    </row>
    <row r="2462" spans="14:17" x14ac:dyDescent="0.25">
      <c r="N2462" s="142"/>
      <c r="O2462" s="132"/>
      <c r="Q2462" s="119"/>
    </row>
    <row r="2463" spans="14:17" x14ac:dyDescent="0.25">
      <c r="N2463" s="142"/>
      <c r="O2463" s="132"/>
      <c r="Q2463" s="119"/>
    </row>
    <row r="2464" spans="14:17" x14ac:dyDescent="0.25">
      <c r="N2464" s="142"/>
      <c r="O2464" s="132"/>
      <c r="Q2464" s="119"/>
    </row>
    <row r="2465" spans="14:17" x14ac:dyDescent="0.25">
      <c r="N2465" s="142"/>
      <c r="O2465" s="132"/>
      <c r="Q2465" s="119"/>
    </row>
    <row r="2466" spans="14:17" x14ac:dyDescent="0.25">
      <c r="N2466" s="142"/>
      <c r="O2466" s="132"/>
      <c r="Q2466" s="119"/>
    </row>
    <row r="2467" spans="14:17" x14ac:dyDescent="0.25">
      <c r="N2467" s="142"/>
      <c r="O2467" s="132"/>
      <c r="Q2467" s="119"/>
    </row>
    <row r="2468" spans="14:17" x14ac:dyDescent="0.25">
      <c r="N2468" s="142"/>
      <c r="O2468" s="132"/>
      <c r="Q2468" s="119"/>
    </row>
    <row r="2469" spans="14:17" x14ac:dyDescent="0.25">
      <c r="N2469" s="142"/>
      <c r="O2469" s="132"/>
      <c r="Q2469" s="119"/>
    </row>
    <row r="2470" spans="14:17" x14ac:dyDescent="0.25">
      <c r="N2470" s="142"/>
      <c r="O2470" s="132"/>
      <c r="Q2470" s="119"/>
    </row>
    <row r="2471" spans="14:17" x14ac:dyDescent="0.25">
      <c r="N2471" s="142"/>
      <c r="O2471" s="132"/>
      <c r="Q2471" s="119"/>
    </row>
    <row r="2472" spans="14:17" x14ac:dyDescent="0.25">
      <c r="N2472" s="142"/>
      <c r="O2472" s="132"/>
      <c r="Q2472" s="119"/>
    </row>
    <row r="2473" spans="14:17" x14ac:dyDescent="0.25">
      <c r="N2473" s="142"/>
      <c r="O2473" s="132"/>
      <c r="Q2473" s="119"/>
    </row>
    <row r="2474" spans="14:17" x14ac:dyDescent="0.25">
      <c r="N2474" s="142"/>
      <c r="O2474" s="132"/>
      <c r="Q2474" s="119"/>
    </row>
    <row r="2475" spans="14:17" x14ac:dyDescent="0.25">
      <c r="N2475" s="142"/>
      <c r="O2475" s="132"/>
      <c r="Q2475" s="119"/>
    </row>
    <row r="2476" spans="14:17" x14ac:dyDescent="0.25">
      <c r="N2476" s="142"/>
      <c r="O2476" s="132"/>
      <c r="Q2476" s="119"/>
    </row>
    <row r="2477" spans="14:17" x14ac:dyDescent="0.25">
      <c r="N2477" s="142"/>
      <c r="O2477" s="132"/>
      <c r="Q2477" s="119"/>
    </row>
    <row r="2478" spans="14:17" x14ac:dyDescent="0.25">
      <c r="N2478" s="142"/>
      <c r="O2478" s="132"/>
      <c r="Q2478" s="119"/>
    </row>
    <row r="2479" spans="14:17" x14ac:dyDescent="0.25">
      <c r="N2479" s="142"/>
      <c r="O2479" s="132"/>
      <c r="Q2479" s="119"/>
    </row>
    <row r="2480" spans="14:17" x14ac:dyDescent="0.25">
      <c r="N2480" s="142"/>
      <c r="O2480" s="132"/>
      <c r="Q2480" s="119"/>
    </row>
    <row r="2481" spans="14:17" x14ac:dyDescent="0.25">
      <c r="N2481" s="142"/>
      <c r="O2481" s="132"/>
      <c r="Q2481" s="119"/>
    </row>
    <row r="2482" spans="14:17" x14ac:dyDescent="0.25">
      <c r="N2482" s="142"/>
      <c r="O2482" s="132"/>
      <c r="Q2482" s="119"/>
    </row>
    <row r="2483" spans="14:17" x14ac:dyDescent="0.25">
      <c r="N2483" s="142"/>
      <c r="O2483" s="132"/>
      <c r="Q2483" s="119"/>
    </row>
    <row r="2484" spans="14:17" x14ac:dyDescent="0.25">
      <c r="N2484" s="142"/>
      <c r="O2484" s="132"/>
      <c r="Q2484" s="119"/>
    </row>
    <row r="2485" spans="14:17" x14ac:dyDescent="0.25">
      <c r="N2485" s="142"/>
      <c r="O2485" s="132"/>
      <c r="Q2485" s="119"/>
    </row>
    <row r="2486" spans="14:17" x14ac:dyDescent="0.25">
      <c r="N2486" s="142"/>
      <c r="O2486" s="132"/>
      <c r="Q2486" s="119"/>
    </row>
    <row r="2487" spans="14:17" x14ac:dyDescent="0.25">
      <c r="N2487" s="142"/>
      <c r="O2487" s="132"/>
      <c r="Q2487" s="119"/>
    </row>
    <row r="2488" spans="14:17" x14ac:dyDescent="0.25">
      <c r="N2488" s="142"/>
      <c r="O2488" s="132"/>
      <c r="Q2488" s="119"/>
    </row>
    <row r="2489" spans="14:17" x14ac:dyDescent="0.25">
      <c r="N2489" s="142"/>
      <c r="O2489" s="132"/>
      <c r="Q2489" s="119"/>
    </row>
    <row r="2490" spans="14:17" x14ac:dyDescent="0.25">
      <c r="N2490" s="142"/>
      <c r="O2490" s="132"/>
      <c r="Q2490" s="119"/>
    </row>
    <row r="2491" spans="14:17" x14ac:dyDescent="0.25">
      <c r="N2491" s="142"/>
      <c r="O2491" s="132"/>
      <c r="Q2491" s="119"/>
    </row>
    <row r="2492" spans="14:17" x14ac:dyDescent="0.25">
      <c r="N2492" s="142"/>
      <c r="O2492" s="132"/>
      <c r="Q2492" s="119"/>
    </row>
    <row r="2493" spans="14:17" x14ac:dyDescent="0.25">
      <c r="N2493" s="142"/>
      <c r="O2493" s="132"/>
      <c r="Q2493" s="119"/>
    </row>
    <row r="2494" spans="14:17" x14ac:dyDescent="0.25">
      <c r="N2494" s="142"/>
      <c r="O2494" s="132"/>
      <c r="Q2494" s="119"/>
    </row>
    <row r="2495" spans="14:17" x14ac:dyDescent="0.25">
      <c r="N2495" s="142"/>
      <c r="O2495" s="132"/>
      <c r="Q2495" s="119"/>
    </row>
    <row r="2496" spans="14:17" x14ac:dyDescent="0.25">
      <c r="N2496" s="142"/>
      <c r="O2496" s="132"/>
      <c r="Q2496" s="119"/>
    </row>
    <row r="2497" spans="14:17" x14ac:dyDescent="0.25">
      <c r="N2497" s="142"/>
      <c r="O2497" s="132"/>
      <c r="Q2497" s="119"/>
    </row>
    <row r="2498" spans="14:17" x14ac:dyDescent="0.25">
      <c r="N2498" s="142"/>
      <c r="O2498" s="132"/>
      <c r="Q2498" s="119"/>
    </row>
    <row r="2499" spans="14:17" x14ac:dyDescent="0.25">
      <c r="N2499" s="142"/>
      <c r="O2499" s="132"/>
      <c r="Q2499" s="119"/>
    </row>
    <row r="2500" spans="14:17" x14ac:dyDescent="0.25">
      <c r="N2500" s="142"/>
      <c r="O2500" s="132"/>
      <c r="Q2500" s="119"/>
    </row>
    <row r="2501" spans="14:17" x14ac:dyDescent="0.25">
      <c r="N2501" s="142"/>
      <c r="O2501" s="132"/>
      <c r="Q2501" s="119"/>
    </row>
    <row r="2502" spans="14:17" x14ac:dyDescent="0.25">
      <c r="N2502" s="142"/>
      <c r="O2502" s="132"/>
      <c r="Q2502" s="119"/>
    </row>
    <row r="2503" spans="14:17" x14ac:dyDescent="0.25">
      <c r="N2503" s="142"/>
      <c r="O2503" s="132"/>
      <c r="Q2503" s="119"/>
    </row>
    <row r="2504" spans="14:17" x14ac:dyDescent="0.25">
      <c r="N2504" s="142"/>
      <c r="O2504" s="132"/>
      <c r="Q2504" s="119"/>
    </row>
    <row r="2505" spans="14:17" x14ac:dyDescent="0.25">
      <c r="N2505" s="142"/>
      <c r="O2505" s="132"/>
      <c r="Q2505" s="119"/>
    </row>
    <row r="2506" spans="14:17" x14ac:dyDescent="0.25">
      <c r="N2506" s="142"/>
      <c r="O2506" s="132"/>
      <c r="Q2506" s="119"/>
    </row>
    <row r="2507" spans="14:17" x14ac:dyDescent="0.25">
      <c r="N2507" s="142"/>
      <c r="O2507" s="132"/>
      <c r="Q2507" s="119"/>
    </row>
    <row r="2508" spans="14:17" x14ac:dyDescent="0.25">
      <c r="N2508" s="142"/>
      <c r="O2508" s="132"/>
      <c r="Q2508" s="119"/>
    </row>
    <row r="2509" spans="14:17" x14ac:dyDescent="0.25">
      <c r="N2509" s="142"/>
      <c r="O2509" s="132"/>
      <c r="Q2509" s="119"/>
    </row>
    <row r="2510" spans="14:17" x14ac:dyDescent="0.25">
      <c r="N2510" s="142"/>
      <c r="O2510" s="132"/>
      <c r="Q2510" s="119"/>
    </row>
    <row r="2511" spans="14:17" x14ac:dyDescent="0.25">
      <c r="N2511" s="142"/>
      <c r="O2511" s="132"/>
      <c r="Q2511" s="119"/>
    </row>
    <row r="2512" spans="14:17" x14ac:dyDescent="0.25">
      <c r="N2512" s="142"/>
      <c r="O2512" s="132"/>
      <c r="Q2512" s="119"/>
    </row>
    <row r="2513" spans="14:17" x14ac:dyDescent="0.25">
      <c r="N2513" s="142"/>
      <c r="O2513" s="132"/>
      <c r="Q2513" s="119"/>
    </row>
    <row r="2514" spans="14:17" x14ac:dyDescent="0.25">
      <c r="N2514" s="142"/>
      <c r="O2514" s="132"/>
      <c r="Q2514" s="119"/>
    </row>
    <row r="2515" spans="14:17" x14ac:dyDescent="0.25">
      <c r="N2515" s="142"/>
      <c r="O2515" s="132"/>
      <c r="Q2515" s="119"/>
    </row>
    <row r="2516" spans="14:17" x14ac:dyDescent="0.25">
      <c r="N2516" s="142"/>
      <c r="O2516" s="132"/>
      <c r="Q2516" s="119"/>
    </row>
    <row r="2517" spans="14:17" x14ac:dyDescent="0.25">
      <c r="N2517" s="142"/>
      <c r="O2517" s="132"/>
      <c r="Q2517" s="119"/>
    </row>
    <row r="2518" spans="14:17" x14ac:dyDescent="0.25">
      <c r="N2518" s="142"/>
      <c r="O2518" s="132"/>
      <c r="Q2518" s="119"/>
    </row>
    <row r="2519" spans="14:17" x14ac:dyDescent="0.25">
      <c r="N2519" s="142"/>
      <c r="O2519" s="132"/>
      <c r="Q2519" s="119"/>
    </row>
    <row r="2520" spans="14:17" x14ac:dyDescent="0.25">
      <c r="N2520" s="142"/>
      <c r="O2520" s="132"/>
      <c r="Q2520" s="119"/>
    </row>
    <row r="2521" spans="14:17" x14ac:dyDescent="0.25">
      <c r="N2521" s="142"/>
      <c r="O2521" s="132"/>
      <c r="Q2521" s="119"/>
    </row>
    <row r="2522" spans="14:17" x14ac:dyDescent="0.25">
      <c r="N2522" s="142"/>
      <c r="O2522" s="132"/>
      <c r="Q2522" s="119"/>
    </row>
    <row r="2523" spans="14:17" x14ac:dyDescent="0.25">
      <c r="N2523" s="142"/>
      <c r="O2523" s="132"/>
      <c r="Q2523" s="119"/>
    </row>
    <row r="2524" spans="14:17" x14ac:dyDescent="0.25">
      <c r="N2524" s="142"/>
      <c r="O2524" s="132"/>
      <c r="Q2524" s="119"/>
    </row>
    <row r="2525" spans="14:17" x14ac:dyDescent="0.25">
      <c r="N2525" s="142"/>
      <c r="O2525" s="132"/>
      <c r="Q2525" s="119"/>
    </row>
    <row r="2526" spans="14:17" x14ac:dyDescent="0.25">
      <c r="N2526" s="142"/>
      <c r="O2526" s="132"/>
      <c r="Q2526" s="119"/>
    </row>
    <row r="2527" spans="14:17" x14ac:dyDescent="0.25">
      <c r="N2527" s="142"/>
      <c r="O2527" s="132"/>
      <c r="Q2527" s="119"/>
    </row>
    <row r="2528" spans="14:17" x14ac:dyDescent="0.25">
      <c r="N2528" s="142"/>
      <c r="O2528" s="132"/>
      <c r="Q2528" s="119"/>
    </row>
    <row r="2529" spans="14:17" x14ac:dyDescent="0.25">
      <c r="N2529" s="142"/>
      <c r="O2529" s="132"/>
      <c r="Q2529" s="119"/>
    </row>
    <row r="2530" spans="14:17" x14ac:dyDescent="0.25">
      <c r="N2530" s="142"/>
      <c r="O2530" s="132"/>
      <c r="Q2530" s="119"/>
    </row>
    <row r="2531" spans="14:17" x14ac:dyDescent="0.25">
      <c r="N2531" s="142"/>
      <c r="O2531" s="132"/>
      <c r="Q2531" s="119"/>
    </row>
    <row r="2532" spans="14:17" x14ac:dyDescent="0.25">
      <c r="N2532" s="142"/>
      <c r="O2532" s="132"/>
      <c r="Q2532" s="119"/>
    </row>
    <row r="2533" spans="14:17" x14ac:dyDescent="0.25">
      <c r="N2533" s="142"/>
      <c r="O2533" s="132"/>
      <c r="Q2533" s="119"/>
    </row>
    <row r="2534" spans="14:17" x14ac:dyDescent="0.25">
      <c r="N2534" s="142"/>
      <c r="O2534" s="132"/>
      <c r="Q2534" s="119"/>
    </row>
    <row r="2535" spans="14:17" x14ac:dyDescent="0.25">
      <c r="N2535" s="142"/>
      <c r="O2535" s="132"/>
      <c r="Q2535" s="119"/>
    </row>
    <row r="2536" spans="14:17" x14ac:dyDescent="0.25">
      <c r="N2536" s="142"/>
      <c r="O2536" s="132"/>
      <c r="Q2536" s="119"/>
    </row>
    <row r="2537" spans="14:17" x14ac:dyDescent="0.25">
      <c r="N2537" s="142"/>
      <c r="O2537" s="132"/>
      <c r="Q2537" s="119"/>
    </row>
    <row r="2538" spans="14:17" x14ac:dyDescent="0.25">
      <c r="N2538" s="142"/>
      <c r="O2538" s="132"/>
      <c r="Q2538" s="119"/>
    </row>
    <row r="2539" spans="14:17" x14ac:dyDescent="0.25">
      <c r="N2539" s="142"/>
      <c r="O2539" s="132"/>
      <c r="Q2539" s="119"/>
    </row>
    <row r="2540" spans="14:17" x14ac:dyDescent="0.25">
      <c r="N2540" s="142"/>
      <c r="O2540" s="132"/>
      <c r="Q2540" s="119"/>
    </row>
    <row r="2541" spans="14:17" x14ac:dyDescent="0.25">
      <c r="N2541" s="142"/>
      <c r="O2541" s="132"/>
      <c r="Q2541" s="119"/>
    </row>
    <row r="2542" spans="14:17" x14ac:dyDescent="0.25">
      <c r="N2542" s="142"/>
      <c r="O2542" s="132"/>
      <c r="Q2542" s="119"/>
    </row>
    <row r="2543" spans="14:17" x14ac:dyDescent="0.25">
      <c r="N2543" s="142"/>
      <c r="O2543" s="132"/>
      <c r="Q2543" s="119"/>
    </row>
    <row r="2544" spans="14:17" x14ac:dyDescent="0.25">
      <c r="N2544" s="142"/>
      <c r="O2544" s="132"/>
      <c r="Q2544" s="119"/>
    </row>
    <row r="2545" spans="14:17" x14ac:dyDescent="0.25">
      <c r="N2545" s="142"/>
      <c r="O2545" s="132"/>
      <c r="Q2545" s="119"/>
    </row>
    <row r="2546" spans="14:17" x14ac:dyDescent="0.25">
      <c r="N2546" s="142"/>
      <c r="O2546" s="132"/>
      <c r="Q2546" s="119"/>
    </row>
    <row r="2547" spans="14:17" x14ac:dyDescent="0.25">
      <c r="N2547" s="142"/>
      <c r="O2547" s="132"/>
      <c r="Q2547" s="119"/>
    </row>
    <row r="2548" spans="14:17" x14ac:dyDescent="0.25">
      <c r="N2548" s="142"/>
      <c r="O2548" s="132"/>
      <c r="Q2548" s="119"/>
    </row>
    <row r="2549" spans="14:17" x14ac:dyDescent="0.25">
      <c r="N2549" s="142"/>
      <c r="O2549" s="132"/>
      <c r="Q2549" s="119"/>
    </row>
    <row r="2550" spans="14:17" x14ac:dyDescent="0.25">
      <c r="N2550" s="142"/>
      <c r="O2550" s="132"/>
      <c r="Q2550" s="119"/>
    </row>
    <row r="2551" spans="14:17" x14ac:dyDescent="0.25">
      <c r="N2551" s="142"/>
      <c r="O2551" s="132"/>
      <c r="Q2551" s="119"/>
    </row>
    <row r="2552" spans="14:17" x14ac:dyDescent="0.25">
      <c r="N2552" s="142"/>
      <c r="O2552" s="132"/>
      <c r="Q2552" s="119"/>
    </row>
    <row r="2553" spans="14:17" x14ac:dyDescent="0.25">
      <c r="N2553" s="142"/>
      <c r="O2553" s="132"/>
      <c r="Q2553" s="119"/>
    </row>
    <row r="2554" spans="14:17" x14ac:dyDescent="0.25">
      <c r="N2554" s="142"/>
      <c r="O2554" s="132"/>
      <c r="Q2554" s="119"/>
    </row>
    <row r="2555" spans="14:17" x14ac:dyDescent="0.25">
      <c r="N2555" s="142"/>
      <c r="O2555" s="132"/>
      <c r="Q2555" s="119"/>
    </row>
    <row r="2556" spans="14:17" x14ac:dyDescent="0.25">
      <c r="N2556" s="142"/>
      <c r="O2556" s="132"/>
      <c r="Q2556" s="119"/>
    </row>
    <row r="2557" spans="14:17" x14ac:dyDescent="0.25">
      <c r="N2557" s="142"/>
      <c r="O2557" s="132"/>
      <c r="Q2557" s="119"/>
    </row>
    <row r="2558" spans="14:17" x14ac:dyDescent="0.25">
      <c r="N2558" s="142"/>
      <c r="O2558" s="132"/>
      <c r="Q2558" s="119"/>
    </row>
    <row r="2559" spans="14:17" x14ac:dyDescent="0.25">
      <c r="N2559" s="142"/>
      <c r="O2559" s="132"/>
      <c r="Q2559" s="119"/>
    </row>
    <row r="2560" spans="14:17" x14ac:dyDescent="0.25">
      <c r="N2560" s="142"/>
      <c r="O2560" s="132"/>
      <c r="Q2560" s="119"/>
    </row>
    <row r="2561" spans="14:17" x14ac:dyDescent="0.25">
      <c r="N2561" s="142"/>
      <c r="O2561" s="132"/>
      <c r="Q2561" s="119"/>
    </row>
    <row r="2562" spans="14:17" x14ac:dyDescent="0.25">
      <c r="N2562" s="142"/>
      <c r="O2562" s="132"/>
      <c r="Q2562" s="119"/>
    </row>
    <row r="2563" spans="14:17" x14ac:dyDescent="0.25">
      <c r="N2563" s="142"/>
      <c r="O2563" s="132"/>
      <c r="Q2563" s="119"/>
    </row>
    <row r="2564" spans="14:17" x14ac:dyDescent="0.25">
      <c r="N2564" s="142"/>
      <c r="O2564" s="132"/>
      <c r="Q2564" s="119"/>
    </row>
    <row r="2565" spans="14:17" x14ac:dyDescent="0.25">
      <c r="N2565" s="142"/>
      <c r="O2565" s="132"/>
      <c r="Q2565" s="119"/>
    </row>
    <row r="2566" spans="14:17" x14ac:dyDescent="0.25">
      <c r="N2566" s="142"/>
      <c r="O2566" s="132"/>
      <c r="Q2566" s="119"/>
    </row>
    <row r="2567" spans="14:17" x14ac:dyDescent="0.25">
      <c r="N2567" s="142"/>
      <c r="O2567" s="132"/>
      <c r="Q2567" s="119"/>
    </row>
    <row r="2568" spans="14:17" x14ac:dyDescent="0.25">
      <c r="N2568" s="142"/>
      <c r="O2568" s="132"/>
      <c r="Q2568" s="119"/>
    </row>
    <row r="2569" spans="14:17" x14ac:dyDescent="0.25">
      <c r="N2569" s="142"/>
      <c r="O2569" s="132"/>
      <c r="Q2569" s="119"/>
    </row>
    <row r="2570" spans="14:17" x14ac:dyDescent="0.25">
      <c r="N2570" s="142"/>
      <c r="O2570" s="132"/>
      <c r="Q2570" s="119"/>
    </row>
    <row r="2571" spans="14:17" x14ac:dyDescent="0.25">
      <c r="N2571" s="142"/>
      <c r="O2571" s="132"/>
      <c r="Q2571" s="119"/>
    </row>
    <row r="2572" spans="14:17" x14ac:dyDescent="0.25">
      <c r="N2572" s="142"/>
      <c r="O2572" s="132"/>
      <c r="Q2572" s="119"/>
    </row>
    <row r="2573" spans="14:17" x14ac:dyDescent="0.25">
      <c r="N2573" s="142"/>
      <c r="O2573" s="132"/>
      <c r="Q2573" s="119"/>
    </row>
    <row r="2574" spans="14:17" x14ac:dyDescent="0.25">
      <c r="N2574" s="142"/>
      <c r="O2574" s="132"/>
      <c r="Q2574" s="119"/>
    </row>
    <row r="2575" spans="14:17" x14ac:dyDescent="0.25">
      <c r="N2575" s="142"/>
      <c r="O2575" s="132"/>
      <c r="Q2575" s="119"/>
    </row>
    <row r="2576" spans="14:17" x14ac:dyDescent="0.25">
      <c r="N2576" s="142"/>
      <c r="O2576" s="132"/>
      <c r="Q2576" s="119"/>
    </row>
    <row r="2577" spans="14:17" x14ac:dyDescent="0.25">
      <c r="N2577" s="142"/>
      <c r="O2577" s="132"/>
      <c r="Q2577" s="119"/>
    </row>
    <row r="2578" spans="14:17" x14ac:dyDescent="0.25">
      <c r="N2578" s="142"/>
      <c r="O2578" s="132"/>
      <c r="Q2578" s="119"/>
    </row>
    <row r="2579" spans="14:17" x14ac:dyDescent="0.25">
      <c r="N2579" s="142"/>
      <c r="O2579" s="132"/>
      <c r="Q2579" s="119"/>
    </row>
    <row r="2580" spans="14:17" x14ac:dyDescent="0.25">
      <c r="N2580" s="142"/>
      <c r="O2580" s="132"/>
      <c r="Q2580" s="119"/>
    </row>
    <row r="2581" spans="14:17" x14ac:dyDescent="0.25">
      <c r="N2581" s="142"/>
      <c r="O2581" s="132"/>
      <c r="Q2581" s="119"/>
    </row>
    <row r="2582" spans="14:17" x14ac:dyDescent="0.25">
      <c r="N2582" s="142"/>
      <c r="O2582" s="132"/>
      <c r="Q2582" s="119"/>
    </row>
    <row r="2583" spans="14:17" x14ac:dyDescent="0.25">
      <c r="N2583" s="142"/>
      <c r="O2583" s="132"/>
      <c r="Q2583" s="119"/>
    </row>
    <row r="2584" spans="14:17" x14ac:dyDescent="0.25">
      <c r="N2584" s="142"/>
      <c r="O2584" s="132"/>
      <c r="Q2584" s="119"/>
    </row>
    <row r="2585" spans="14:17" x14ac:dyDescent="0.25">
      <c r="N2585" s="142"/>
      <c r="O2585" s="132"/>
      <c r="Q2585" s="119"/>
    </row>
    <row r="2586" spans="14:17" x14ac:dyDescent="0.25">
      <c r="N2586" s="142"/>
      <c r="O2586" s="132"/>
      <c r="Q2586" s="119"/>
    </row>
    <row r="2587" spans="14:17" x14ac:dyDescent="0.25">
      <c r="N2587" s="142"/>
      <c r="O2587" s="132"/>
      <c r="Q2587" s="119"/>
    </row>
    <row r="2588" spans="14:17" x14ac:dyDescent="0.25">
      <c r="N2588" s="142"/>
      <c r="O2588" s="132"/>
      <c r="Q2588" s="119"/>
    </row>
    <row r="2589" spans="14:17" x14ac:dyDescent="0.25">
      <c r="N2589" s="142"/>
      <c r="O2589" s="132"/>
      <c r="Q2589" s="119"/>
    </row>
    <row r="2590" spans="14:17" x14ac:dyDescent="0.25">
      <c r="N2590" s="142"/>
      <c r="O2590" s="132"/>
      <c r="Q2590" s="119"/>
    </row>
    <row r="2591" spans="14:17" x14ac:dyDescent="0.25">
      <c r="N2591" s="142"/>
      <c r="O2591" s="132"/>
      <c r="Q2591" s="119"/>
    </row>
    <row r="2592" spans="14:17" x14ac:dyDescent="0.25">
      <c r="N2592" s="142"/>
      <c r="O2592" s="132"/>
      <c r="Q2592" s="119"/>
    </row>
    <row r="2593" spans="14:17" x14ac:dyDescent="0.25">
      <c r="N2593" s="142"/>
      <c r="O2593" s="132"/>
      <c r="Q2593" s="119"/>
    </row>
    <row r="2594" spans="14:17" x14ac:dyDescent="0.25">
      <c r="N2594" s="142"/>
      <c r="O2594" s="132"/>
      <c r="Q2594" s="119"/>
    </row>
    <row r="2595" spans="14:17" x14ac:dyDescent="0.25">
      <c r="N2595" s="142"/>
      <c r="O2595" s="132"/>
      <c r="Q2595" s="119"/>
    </row>
    <row r="2596" spans="14:17" x14ac:dyDescent="0.25">
      <c r="N2596" s="142"/>
      <c r="O2596" s="132"/>
      <c r="Q2596" s="119"/>
    </row>
    <row r="2597" spans="14:17" x14ac:dyDescent="0.25">
      <c r="N2597" s="142"/>
      <c r="O2597" s="132"/>
      <c r="Q2597" s="119"/>
    </row>
    <row r="2598" spans="14:17" x14ac:dyDescent="0.25">
      <c r="N2598" s="142"/>
      <c r="O2598" s="132"/>
      <c r="Q2598" s="119"/>
    </row>
    <row r="2599" spans="14:17" x14ac:dyDescent="0.25">
      <c r="N2599" s="142"/>
      <c r="O2599" s="132"/>
      <c r="Q2599" s="119"/>
    </row>
    <row r="2600" spans="14:17" x14ac:dyDescent="0.25">
      <c r="N2600" s="142"/>
      <c r="O2600" s="132"/>
      <c r="Q2600" s="119"/>
    </row>
    <row r="2601" spans="14:17" x14ac:dyDescent="0.25">
      <c r="N2601" s="142"/>
      <c r="O2601" s="132"/>
      <c r="Q2601" s="119"/>
    </row>
    <row r="2602" spans="14:17" x14ac:dyDescent="0.25">
      <c r="N2602" s="142"/>
      <c r="O2602" s="132"/>
      <c r="Q2602" s="119"/>
    </row>
    <row r="2603" spans="14:17" x14ac:dyDescent="0.25">
      <c r="N2603" s="142"/>
      <c r="O2603" s="132"/>
      <c r="Q2603" s="119"/>
    </row>
    <row r="2604" spans="14:17" x14ac:dyDescent="0.25">
      <c r="N2604" s="142"/>
      <c r="O2604" s="132"/>
      <c r="Q2604" s="119"/>
    </row>
    <row r="2605" spans="14:17" x14ac:dyDescent="0.25">
      <c r="N2605" s="142"/>
      <c r="O2605" s="132"/>
      <c r="Q2605" s="119"/>
    </row>
    <row r="2606" spans="14:17" x14ac:dyDescent="0.25">
      <c r="N2606" s="142"/>
      <c r="O2606" s="132"/>
      <c r="Q2606" s="119"/>
    </row>
    <row r="2607" spans="14:17" x14ac:dyDescent="0.25">
      <c r="N2607" s="142"/>
      <c r="O2607" s="132"/>
      <c r="Q2607" s="119"/>
    </row>
    <row r="2608" spans="14:17" x14ac:dyDescent="0.25">
      <c r="N2608" s="142"/>
      <c r="O2608" s="132"/>
      <c r="Q2608" s="119"/>
    </row>
    <row r="2609" spans="14:17" x14ac:dyDescent="0.25">
      <c r="N2609" s="142"/>
      <c r="O2609" s="132"/>
      <c r="Q2609" s="119"/>
    </row>
    <row r="2610" spans="14:17" x14ac:dyDescent="0.25">
      <c r="N2610" s="142"/>
      <c r="O2610" s="132"/>
      <c r="Q2610" s="119"/>
    </row>
    <row r="2611" spans="14:17" x14ac:dyDescent="0.25">
      <c r="N2611" s="142"/>
      <c r="O2611" s="132"/>
      <c r="Q2611" s="119"/>
    </row>
    <row r="2612" spans="14:17" x14ac:dyDescent="0.25">
      <c r="N2612" s="142"/>
      <c r="O2612" s="132"/>
      <c r="Q2612" s="119"/>
    </row>
    <row r="2613" spans="14:17" x14ac:dyDescent="0.25">
      <c r="N2613" s="142"/>
      <c r="O2613" s="132"/>
      <c r="Q2613" s="119"/>
    </row>
    <row r="2614" spans="14:17" x14ac:dyDescent="0.25">
      <c r="N2614" s="142"/>
      <c r="O2614" s="132"/>
      <c r="Q2614" s="119"/>
    </row>
    <row r="2615" spans="14:17" x14ac:dyDescent="0.25">
      <c r="N2615" s="142"/>
      <c r="O2615" s="132"/>
      <c r="Q2615" s="119"/>
    </row>
    <row r="2616" spans="14:17" x14ac:dyDescent="0.25">
      <c r="N2616" s="142"/>
      <c r="O2616" s="132"/>
      <c r="Q2616" s="119"/>
    </row>
    <row r="2617" spans="14:17" x14ac:dyDescent="0.25">
      <c r="N2617" s="142"/>
      <c r="O2617" s="132"/>
      <c r="Q2617" s="119"/>
    </row>
    <row r="2618" spans="14:17" x14ac:dyDescent="0.25">
      <c r="N2618" s="142"/>
      <c r="O2618" s="132"/>
      <c r="Q2618" s="119"/>
    </row>
    <row r="2619" spans="14:17" x14ac:dyDescent="0.25">
      <c r="N2619" s="142"/>
      <c r="O2619" s="132"/>
      <c r="Q2619" s="119"/>
    </row>
    <row r="2620" spans="14:17" x14ac:dyDescent="0.25">
      <c r="N2620" s="142"/>
      <c r="O2620" s="132"/>
      <c r="Q2620" s="119"/>
    </row>
    <row r="2621" spans="14:17" x14ac:dyDescent="0.25">
      <c r="N2621" s="142"/>
      <c r="O2621" s="132"/>
      <c r="Q2621" s="119"/>
    </row>
    <row r="2622" spans="14:17" x14ac:dyDescent="0.25">
      <c r="N2622" s="142"/>
      <c r="O2622" s="132"/>
      <c r="Q2622" s="119"/>
    </row>
    <row r="2623" spans="14:17" x14ac:dyDescent="0.25">
      <c r="N2623" s="142"/>
      <c r="O2623" s="132"/>
      <c r="Q2623" s="119"/>
    </row>
    <row r="2624" spans="14:17" x14ac:dyDescent="0.25">
      <c r="N2624" s="142"/>
      <c r="O2624" s="132"/>
      <c r="Q2624" s="119"/>
    </row>
    <row r="2625" spans="14:17" x14ac:dyDescent="0.25">
      <c r="N2625" s="142"/>
      <c r="O2625" s="132"/>
      <c r="Q2625" s="119"/>
    </row>
    <row r="2626" spans="14:17" x14ac:dyDescent="0.25">
      <c r="N2626" s="142"/>
      <c r="O2626" s="132"/>
      <c r="Q2626" s="119"/>
    </row>
    <row r="2627" spans="14:17" x14ac:dyDescent="0.25">
      <c r="N2627" s="142"/>
      <c r="O2627" s="132"/>
      <c r="Q2627" s="119"/>
    </row>
    <row r="2628" spans="14:17" x14ac:dyDescent="0.25">
      <c r="N2628" s="142"/>
      <c r="O2628" s="132"/>
      <c r="Q2628" s="119"/>
    </row>
    <row r="2629" spans="14:17" x14ac:dyDescent="0.25">
      <c r="N2629" s="142"/>
      <c r="O2629" s="132"/>
      <c r="Q2629" s="119"/>
    </row>
    <row r="2630" spans="14:17" x14ac:dyDescent="0.25">
      <c r="N2630" s="142"/>
      <c r="O2630" s="132"/>
      <c r="Q2630" s="119"/>
    </row>
    <row r="2631" spans="14:17" x14ac:dyDescent="0.25">
      <c r="N2631" s="142"/>
      <c r="O2631" s="132"/>
      <c r="Q2631" s="119"/>
    </row>
    <row r="2632" spans="14:17" x14ac:dyDescent="0.25">
      <c r="N2632" s="142"/>
      <c r="O2632" s="132"/>
      <c r="Q2632" s="119"/>
    </row>
    <row r="2633" spans="14:17" x14ac:dyDescent="0.25">
      <c r="N2633" s="142"/>
      <c r="O2633" s="132"/>
      <c r="Q2633" s="119"/>
    </row>
    <row r="2634" spans="14:17" x14ac:dyDescent="0.25">
      <c r="N2634" s="142"/>
      <c r="O2634" s="132"/>
      <c r="Q2634" s="119"/>
    </row>
    <row r="2635" spans="14:17" x14ac:dyDescent="0.25">
      <c r="N2635" s="142"/>
      <c r="O2635" s="132"/>
      <c r="Q2635" s="119"/>
    </row>
    <row r="2636" spans="14:17" x14ac:dyDescent="0.25">
      <c r="N2636" s="142"/>
      <c r="O2636" s="132"/>
      <c r="Q2636" s="119"/>
    </row>
    <row r="2637" spans="14:17" x14ac:dyDescent="0.25">
      <c r="N2637" s="142"/>
      <c r="O2637" s="132"/>
      <c r="Q2637" s="119"/>
    </row>
    <row r="2638" spans="14:17" x14ac:dyDescent="0.25">
      <c r="N2638" s="142"/>
      <c r="O2638" s="132"/>
      <c r="Q2638" s="119"/>
    </row>
    <row r="2639" spans="14:17" x14ac:dyDescent="0.25">
      <c r="N2639" s="142"/>
      <c r="O2639" s="132"/>
      <c r="Q2639" s="119"/>
    </row>
    <row r="2640" spans="14:17" x14ac:dyDescent="0.25">
      <c r="N2640" s="142"/>
      <c r="O2640" s="132"/>
      <c r="Q2640" s="119"/>
    </row>
    <row r="2641" spans="14:17" x14ac:dyDescent="0.25">
      <c r="N2641" s="142"/>
      <c r="O2641" s="132"/>
      <c r="Q2641" s="119"/>
    </row>
    <row r="2642" spans="14:17" x14ac:dyDescent="0.25">
      <c r="N2642" s="142"/>
      <c r="O2642" s="132"/>
      <c r="Q2642" s="119"/>
    </row>
    <row r="2643" spans="14:17" x14ac:dyDescent="0.25">
      <c r="N2643" s="142"/>
      <c r="O2643" s="132"/>
      <c r="Q2643" s="119"/>
    </row>
    <row r="2644" spans="14:17" x14ac:dyDescent="0.25">
      <c r="N2644" s="142"/>
      <c r="O2644" s="132"/>
      <c r="Q2644" s="119"/>
    </row>
    <row r="2645" spans="14:17" x14ac:dyDescent="0.25">
      <c r="N2645" s="142"/>
      <c r="O2645" s="132"/>
      <c r="Q2645" s="119"/>
    </row>
    <row r="2646" spans="14:17" x14ac:dyDescent="0.25">
      <c r="N2646" s="142"/>
      <c r="O2646" s="132"/>
      <c r="Q2646" s="119"/>
    </row>
    <row r="2647" spans="14:17" x14ac:dyDescent="0.25">
      <c r="N2647" s="142"/>
      <c r="O2647" s="132"/>
      <c r="Q2647" s="119"/>
    </row>
    <row r="2648" spans="14:17" x14ac:dyDescent="0.25">
      <c r="N2648" s="142"/>
      <c r="O2648" s="132"/>
      <c r="Q2648" s="119"/>
    </row>
    <row r="2649" spans="14:17" x14ac:dyDescent="0.25">
      <c r="N2649" s="142"/>
      <c r="O2649" s="132"/>
      <c r="Q2649" s="119"/>
    </row>
    <row r="2650" spans="14:17" x14ac:dyDescent="0.25">
      <c r="N2650" s="142"/>
      <c r="O2650" s="132"/>
      <c r="Q2650" s="119"/>
    </row>
    <row r="2651" spans="14:17" x14ac:dyDescent="0.25">
      <c r="N2651" s="142"/>
      <c r="O2651" s="132"/>
      <c r="Q2651" s="119"/>
    </row>
    <row r="2652" spans="14:17" x14ac:dyDescent="0.25">
      <c r="N2652" s="142"/>
      <c r="O2652" s="132"/>
      <c r="Q2652" s="119"/>
    </row>
    <row r="2653" spans="14:17" x14ac:dyDescent="0.25">
      <c r="N2653" s="142"/>
      <c r="O2653" s="132"/>
      <c r="Q2653" s="119"/>
    </row>
    <row r="2654" spans="14:17" x14ac:dyDescent="0.25">
      <c r="N2654" s="142"/>
      <c r="O2654" s="132"/>
      <c r="Q2654" s="119"/>
    </row>
    <row r="2655" spans="14:17" x14ac:dyDescent="0.25">
      <c r="N2655" s="142"/>
      <c r="O2655" s="132"/>
      <c r="Q2655" s="119"/>
    </row>
    <row r="2656" spans="14:17" x14ac:dyDescent="0.25">
      <c r="N2656" s="142"/>
      <c r="O2656" s="132"/>
      <c r="Q2656" s="119"/>
    </row>
    <row r="2657" spans="14:17" x14ac:dyDescent="0.25">
      <c r="N2657" s="142"/>
      <c r="O2657" s="132"/>
      <c r="Q2657" s="119"/>
    </row>
    <row r="2658" spans="14:17" x14ac:dyDescent="0.25">
      <c r="N2658" s="142"/>
      <c r="O2658" s="132"/>
      <c r="Q2658" s="119"/>
    </row>
    <row r="2659" spans="14:17" x14ac:dyDescent="0.25">
      <c r="N2659" s="142"/>
      <c r="O2659" s="132"/>
      <c r="Q2659" s="119"/>
    </row>
    <row r="2660" spans="14:17" x14ac:dyDescent="0.25">
      <c r="N2660" s="142"/>
      <c r="O2660" s="132"/>
      <c r="Q2660" s="119"/>
    </row>
    <row r="2661" spans="14:17" x14ac:dyDescent="0.25">
      <c r="N2661" s="142"/>
      <c r="O2661" s="132"/>
      <c r="Q2661" s="119"/>
    </row>
    <row r="2662" spans="14:17" x14ac:dyDescent="0.25">
      <c r="N2662" s="142"/>
      <c r="O2662" s="132"/>
      <c r="Q2662" s="119"/>
    </row>
    <row r="2663" spans="14:17" x14ac:dyDescent="0.25">
      <c r="N2663" s="142"/>
      <c r="O2663" s="132"/>
      <c r="Q2663" s="119"/>
    </row>
    <row r="2664" spans="14:17" x14ac:dyDescent="0.25">
      <c r="N2664" s="142"/>
      <c r="O2664" s="132"/>
      <c r="Q2664" s="119"/>
    </row>
    <row r="2665" spans="14:17" x14ac:dyDescent="0.25">
      <c r="N2665" s="142"/>
      <c r="O2665" s="132"/>
      <c r="Q2665" s="119"/>
    </row>
    <row r="2666" spans="14:17" x14ac:dyDescent="0.25">
      <c r="N2666" s="142"/>
      <c r="O2666" s="132"/>
      <c r="Q2666" s="119"/>
    </row>
    <row r="2667" spans="14:17" x14ac:dyDescent="0.25">
      <c r="N2667" s="142"/>
      <c r="O2667" s="132"/>
      <c r="Q2667" s="119"/>
    </row>
    <row r="2668" spans="14:17" x14ac:dyDescent="0.25">
      <c r="N2668" s="142"/>
      <c r="O2668" s="132"/>
      <c r="Q2668" s="119"/>
    </row>
    <row r="2669" spans="14:17" x14ac:dyDescent="0.25">
      <c r="N2669" s="142"/>
      <c r="O2669" s="132"/>
      <c r="Q2669" s="119"/>
    </row>
    <row r="2670" spans="14:17" x14ac:dyDescent="0.25">
      <c r="N2670" s="142"/>
      <c r="O2670" s="132"/>
      <c r="Q2670" s="119"/>
    </row>
    <row r="2671" spans="14:17" x14ac:dyDescent="0.25">
      <c r="N2671" s="142"/>
      <c r="O2671" s="132"/>
      <c r="Q2671" s="119"/>
    </row>
    <row r="2672" spans="14:17" x14ac:dyDescent="0.25">
      <c r="N2672" s="142"/>
      <c r="O2672" s="132"/>
      <c r="Q2672" s="119"/>
    </row>
    <row r="2673" spans="14:17" x14ac:dyDescent="0.25">
      <c r="N2673" s="142"/>
      <c r="O2673" s="132"/>
      <c r="Q2673" s="119"/>
    </row>
    <row r="2674" spans="14:17" x14ac:dyDescent="0.25">
      <c r="N2674" s="142"/>
      <c r="O2674" s="132"/>
      <c r="Q2674" s="119"/>
    </row>
    <row r="2675" spans="14:17" x14ac:dyDescent="0.25">
      <c r="N2675" s="142"/>
      <c r="O2675" s="132"/>
      <c r="Q2675" s="119"/>
    </row>
    <row r="2676" spans="14:17" x14ac:dyDescent="0.25">
      <c r="N2676" s="142"/>
      <c r="O2676" s="132"/>
      <c r="Q2676" s="119"/>
    </row>
    <row r="2677" spans="14:17" x14ac:dyDescent="0.25">
      <c r="N2677" s="142"/>
      <c r="O2677" s="132"/>
      <c r="Q2677" s="119"/>
    </row>
    <row r="2678" spans="14:17" x14ac:dyDescent="0.25">
      <c r="N2678" s="142"/>
      <c r="O2678" s="132"/>
      <c r="Q2678" s="119"/>
    </row>
    <row r="2679" spans="14:17" x14ac:dyDescent="0.25">
      <c r="N2679" s="142"/>
      <c r="O2679" s="132"/>
      <c r="Q2679" s="119"/>
    </row>
    <row r="2680" spans="14:17" x14ac:dyDescent="0.25">
      <c r="N2680" s="142"/>
      <c r="O2680" s="132"/>
      <c r="Q2680" s="119"/>
    </row>
    <row r="2681" spans="14:17" x14ac:dyDescent="0.25">
      <c r="N2681" s="142"/>
      <c r="O2681" s="132"/>
      <c r="Q2681" s="119"/>
    </row>
    <row r="2682" spans="14:17" x14ac:dyDescent="0.25">
      <c r="N2682" s="142"/>
      <c r="O2682" s="132"/>
      <c r="Q2682" s="119"/>
    </row>
    <row r="2683" spans="14:17" x14ac:dyDescent="0.25">
      <c r="N2683" s="142"/>
      <c r="O2683" s="132"/>
      <c r="Q2683" s="119"/>
    </row>
    <row r="2684" spans="14:17" x14ac:dyDescent="0.25">
      <c r="N2684" s="142"/>
      <c r="O2684" s="132"/>
      <c r="Q2684" s="119"/>
    </row>
    <row r="2685" spans="14:17" x14ac:dyDescent="0.25">
      <c r="N2685" s="142"/>
      <c r="O2685" s="132"/>
      <c r="Q2685" s="119"/>
    </row>
    <row r="2686" spans="14:17" x14ac:dyDescent="0.25">
      <c r="N2686" s="142"/>
      <c r="O2686" s="132"/>
      <c r="Q2686" s="119"/>
    </row>
    <row r="2687" spans="14:17" x14ac:dyDescent="0.25">
      <c r="N2687" s="142"/>
      <c r="O2687" s="132"/>
      <c r="Q2687" s="119"/>
    </row>
    <row r="2688" spans="14:17" x14ac:dyDescent="0.25">
      <c r="N2688" s="142"/>
      <c r="O2688" s="132"/>
      <c r="Q2688" s="119"/>
    </row>
    <row r="2689" spans="14:17" x14ac:dyDescent="0.25">
      <c r="N2689" s="142"/>
      <c r="O2689" s="132"/>
      <c r="Q2689" s="119"/>
    </row>
    <row r="2690" spans="14:17" x14ac:dyDescent="0.25">
      <c r="N2690" s="142"/>
      <c r="O2690" s="132"/>
      <c r="Q2690" s="119"/>
    </row>
    <row r="2691" spans="14:17" x14ac:dyDescent="0.25">
      <c r="N2691" s="142"/>
      <c r="O2691" s="132"/>
      <c r="Q2691" s="119"/>
    </row>
    <row r="2692" spans="14:17" x14ac:dyDescent="0.25">
      <c r="N2692" s="142"/>
      <c r="O2692" s="132"/>
      <c r="Q2692" s="119"/>
    </row>
    <row r="2693" spans="14:17" x14ac:dyDescent="0.25">
      <c r="N2693" s="142"/>
      <c r="O2693" s="132"/>
      <c r="Q2693" s="119"/>
    </row>
    <row r="2694" spans="14:17" x14ac:dyDescent="0.25">
      <c r="N2694" s="142"/>
      <c r="O2694" s="132"/>
      <c r="Q2694" s="119"/>
    </row>
    <row r="2695" spans="14:17" x14ac:dyDescent="0.25">
      <c r="N2695" s="142"/>
      <c r="O2695" s="132"/>
      <c r="Q2695" s="119"/>
    </row>
    <row r="2696" spans="14:17" x14ac:dyDescent="0.25">
      <c r="N2696" s="142"/>
      <c r="O2696" s="132"/>
      <c r="Q2696" s="119"/>
    </row>
    <row r="2697" spans="14:17" x14ac:dyDescent="0.25">
      <c r="N2697" s="142"/>
      <c r="O2697" s="132"/>
      <c r="Q2697" s="119"/>
    </row>
    <row r="2698" spans="14:17" x14ac:dyDescent="0.25">
      <c r="N2698" s="142"/>
      <c r="O2698" s="132"/>
      <c r="Q2698" s="119"/>
    </row>
    <row r="2699" spans="14:17" x14ac:dyDescent="0.25">
      <c r="N2699" s="142"/>
      <c r="O2699" s="132"/>
      <c r="Q2699" s="119"/>
    </row>
    <row r="2700" spans="14:17" x14ac:dyDescent="0.25">
      <c r="N2700" s="142"/>
      <c r="O2700" s="132"/>
      <c r="Q2700" s="119"/>
    </row>
    <row r="2701" spans="14:17" x14ac:dyDescent="0.25">
      <c r="N2701" s="142"/>
      <c r="O2701" s="132"/>
      <c r="Q2701" s="119"/>
    </row>
    <row r="2702" spans="14:17" x14ac:dyDescent="0.25">
      <c r="N2702" s="142"/>
      <c r="O2702" s="132"/>
      <c r="Q2702" s="119"/>
    </row>
    <row r="2703" spans="14:17" x14ac:dyDescent="0.25">
      <c r="N2703" s="142"/>
      <c r="O2703" s="132"/>
      <c r="Q2703" s="119"/>
    </row>
    <row r="2704" spans="14:17" x14ac:dyDescent="0.25">
      <c r="N2704" s="142"/>
      <c r="O2704" s="132"/>
      <c r="Q2704" s="119"/>
    </row>
    <row r="2705" spans="14:17" x14ac:dyDescent="0.25">
      <c r="N2705" s="142"/>
      <c r="O2705" s="132"/>
      <c r="Q2705" s="119"/>
    </row>
    <row r="2706" spans="14:17" x14ac:dyDescent="0.25">
      <c r="N2706" s="142"/>
      <c r="O2706" s="132"/>
      <c r="Q2706" s="119"/>
    </row>
    <row r="2707" spans="14:17" x14ac:dyDescent="0.25">
      <c r="N2707" s="142"/>
      <c r="O2707" s="132"/>
      <c r="Q2707" s="119"/>
    </row>
    <row r="2708" spans="14:17" x14ac:dyDescent="0.25">
      <c r="N2708" s="142"/>
      <c r="O2708" s="132"/>
      <c r="Q2708" s="119"/>
    </row>
    <row r="2709" spans="14:17" x14ac:dyDescent="0.25">
      <c r="N2709" s="142"/>
      <c r="O2709" s="132"/>
      <c r="Q2709" s="119"/>
    </row>
    <row r="2710" spans="14:17" x14ac:dyDescent="0.25">
      <c r="N2710" s="142"/>
      <c r="O2710" s="132"/>
      <c r="Q2710" s="119"/>
    </row>
    <row r="2711" spans="14:17" x14ac:dyDescent="0.25">
      <c r="N2711" s="142"/>
      <c r="O2711" s="132"/>
      <c r="Q2711" s="119"/>
    </row>
    <row r="2712" spans="14:17" x14ac:dyDescent="0.25">
      <c r="N2712" s="142"/>
      <c r="O2712" s="132"/>
      <c r="Q2712" s="119"/>
    </row>
    <row r="2713" spans="14:17" x14ac:dyDescent="0.25">
      <c r="N2713" s="142"/>
      <c r="O2713" s="132"/>
      <c r="Q2713" s="119"/>
    </row>
    <row r="2714" spans="14:17" x14ac:dyDescent="0.25">
      <c r="N2714" s="142"/>
      <c r="O2714" s="132"/>
      <c r="Q2714" s="119"/>
    </row>
    <row r="2715" spans="14:17" x14ac:dyDescent="0.25">
      <c r="N2715" s="142"/>
      <c r="O2715" s="132"/>
      <c r="Q2715" s="119"/>
    </row>
    <row r="2716" spans="14:17" x14ac:dyDescent="0.25">
      <c r="N2716" s="142"/>
      <c r="O2716" s="132"/>
      <c r="Q2716" s="119"/>
    </row>
    <row r="2717" spans="14:17" x14ac:dyDescent="0.25">
      <c r="N2717" s="142"/>
      <c r="O2717" s="132"/>
      <c r="Q2717" s="119"/>
    </row>
    <row r="2718" spans="14:17" x14ac:dyDescent="0.25">
      <c r="N2718" s="142"/>
      <c r="O2718" s="132"/>
      <c r="Q2718" s="119"/>
    </row>
    <row r="2719" spans="14:17" x14ac:dyDescent="0.25">
      <c r="N2719" s="142"/>
      <c r="O2719" s="132"/>
      <c r="Q2719" s="119"/>
    </row>
    <row r="2720" spans="14:17" x14ac:dyDescent="0.25">
      <c r="N2720" s="142"/>
      <c r="O2720" s="132"/>
      <c r="Q2720" s="119"/>
    </row>
    <row r="2721" spans="14:17" x14ac:dyDescent="0.25">
      <c r="N2721" s="142"/>
      <c r="O2721" s="132"/>
      <c r="Q2721" s="119"/>
    </row>
    <row r="2722" spans="14:17" x14ac:dyDescent="0.25">
      <c r="N2722" s="142"/>
      <c r="O2722" s="132"/>
      <c r="Q2722" s="119"/>
    </row>
    <row r="2723" spans="14:17" x14ac:dyDescent="0.25">
      <c r="N2723" s="142"/>
      <c r="O2723" s="132"/>
      <c r="Q2723" s="119"/>
    </row>
    <row r="2724" spans="14:17" x14ac:dyDescent="0.25">
      <c r="N2724" s="142"/>
      <c r="O2724" s="132"/>
      <c r="Q2724" s="119"/>
    </row>
    <row r="2725" spans="14:17" x14ac:dyDescent="0.25">
      <c r="N2725" s="142"/>
      <c r="O2725" s="132"/>
      <c r="Q2725" s="119"/>
    </row>
    <row r="2726" spans="14:17" x14ac:dyDescent="0.25">
      <c r="N2726" s="142"/>
      <c r="O2726" s="132"/>
      <c r="Q2726" s="119"/>
    </row>
    <row r="2727" spans="14:17" x14ac:dyDescent="0.25">
      <c r="N2727" s="142"/>
      <c r="O2727" s="132"/>
      <c r="Q2727" s="119"/>
    </row>
    <row r="2728" spans="14:17" x14ac:dyDescent="0.25">
      <c r="N2728" s="142"/>
      <c r="O2728" s="132"/>
      <c r="Q2728" s="119"/>
    </row>
    <row r="2729" spans="14:17" x14ac:dyDescent="0.25">
      <c r="N2729" s="142"/>
      <c r="O2729" s="132"/>
      <c r="Q2729" s="119"/>
    </row>
    <row r="2730" spans="14:17" x14ac:dyDescent="0.25">
      <c r="N2730" s="142"/>
      <c r="O2730" s="132"/>
      <c r="Q2730" s="119"/>
    </row>
    <row r="2731" spans="14:17" x14ac:dyDescent="0.25">
      <c r="N2731" s="142"/>
      <c r="O2731" s="132"/>
      <c r="Q2731" s="119"/>
    </row>
    <row r="2732" spans="14:17" x14ac:dyDescent="0.25">
      <c r="N2732" s="142"/>
      <c r="O2732" s="132"/>
      <c r="Q2732" s="119"/>
    </row>
    <row r="2733" spans="14:17" x14ac:dyDescent="0.25">
      <c r="N2733" s="142"/>
      <c r="O2733" s="132"/>
      <c r="Q2733" s="119"/>
    </row>
    <row r="2734" spans="14:17" x14ac:dyDescent="0.25">
      <c r="N2734" s="142"/>
      <c r="O2734" s="132"/>
      <c r="Q2734" s="119"/>
    </row>
    <row r="2735" spans="14:17" x14ac:dyDescent="0.25">
      <c r="N2735" s="142"/>
      <c r="O2735" s="132"/>
      <c r="Q2735" s="119"/>
    </row>
    <row r="2736" spans="14:17" x14ac:dyDescent="0.25">
      <c r="N2736" s="142"/>
      <c r="O2736" s="132"/>
      <c r="Q2736" s="119"/>
    </row>
    <row r="2737" spans="14:17" x14ac:dyDescent="0.25">
      <c r="N2737" s="142"/>
      <c r="O2737" s="132"/>
      <c r="Q2737" s="119"/>
    </row>
    <row r="2738" spans="14:17" x14ac:dyDescent="0.25">
      <c r="N2738" s="142"/>
      <c r="O2738" s="132"/>
      <c r="Q2738" s="119"/>
    </row>
    <row r="2739" spans="14:17" x14ac:dyDescent="0.25">
      <c r="N2739" s="142"/>
      <c r="O2739" s="132"/>
      <c r="Q2739" s="119"/>
    </row>
    <row r="2740" spans="14:17" x14ac:dyDescent="0.25">
      <c r="N2740" s="142"/>
      <c r="O2740" s="132"/>
      <c r="Q2740" s="119"/>
    </row>
    <row r="2741" spans="14:17" x14ac:dyDescent="0.25">
      <c r="N2741" s="142"/>
      <c r="O2741" s="132"/>
      <c r="Q2741" s="119"/>
    </row>
    <row r="2742" spans="14:17" x14ac:dyDescent="0.25">
      <c r="N2742" s="142"/>
      <c r="O2742" s="132"/>
      <c r="Q2742" s="119"/>
    </row>
    <row r="2743" spans="14:17" x14ac:dyDescent="0.25">
      <c r="N2743" s="142"/>
      <c r="O2743" s="132"/>
      <c r="Q2743" s="119"/>
    </row>
    <row r="2744" spans="14:17" x14ac:dyDescent="0.25">
      <c r="N2744" s="142"/>
      <c r="O2744" s="132"/>
      <c r="Q2744" s="119"/>
    </row>
    <row r="2745" spans="14:17" x14ac:dyDescent="0.25">
      <c r="N2745" s="142"/>
      <c r="O2745" s="132"/>
      <c r="Q2745" s="119"/>
    </row>
    <row r="2746" spans="14:17" x14ac:dyDescent="0.25">
      <c r="N2746" s="142"/>
      <c r="O2746" s="132"/>
      <c r="Q2746" s="119"/>
    </row>
    <row r="2747" spans="14:17" x14ac:dyDescent="0.25">
      <c r="N2747" s="142"/>
      <c r="O2747" s="132"/>
      <c r="Q2747" s="119"/>
    </row>
    <row r="2748" spans="14:17" x14ac:dyDescent="0.25">
      <c r="N2748" s="142"/>
      <c r="O2748" s="132"/>
      <c r="Q2748" s="119"/>
    </row>
    <row r="2749" spans="14:17" x14ac:dyDescent="0.25">
      <c r="N2749" s="142"/>
      <c r="O2749" s="132"/>
      <c r="Q2749" s="119"/>
    </row>
    <row r="2750" spans="14:17" x14ac:dyDescent="0.25">
      <c r="N2750" s="142"/>
      <c r="O2750" s="132"/>
      <c r="Q2750" s="119"/>
    </row>
    <row r="2751" spans="14:17" x14ac:dyDescent="0.25">
      <c r="N2751" s="142"/>
      <c r="O2751" s="132"/>
      <c r="Q2751" s="119"/>
    </row>
    <row r="2752" spans="14:17" x14ac:dyDescent="0.25">
      <c r="N2752" s="142"/>
      <c r="O2752" s="132"/>
      <c r="Q2752" s="119"/>
    </row>
    <row r="2753" spans="14:17" x14ac:dyDescent="0.25">
      <c r="N2753" s="142"/>
      <c r="O2753" s="132"/>
      <c r="Q2753" s="119"/>
    </row>
    <row r="2754" spans="14:17" x14ac:dyDescent="0.25">
      <c r="N2754" s="142"/>
      <c r="O2754" s="132"/>
      <c r="Q2754" s="119"/>
    </row>
    <row r="2755" spans="14:17" x14ac:dyDescent="0.25">
      <c r="N2755" s="142"/>
      <c r="O2755" s="132"/>
      <c r="Q2755" s="119"/>
    </row>
    <row r="2756" spans="14:17" x14ac:dyDescent="0.25">
      <c r="N2756" s="142"/>
      <c r="O2756" s="132"/>
      <c r="Q2756" s="119"/>
    </row>
    <row r="2757" spans="14:17" x14ac:dyDescent="0.25">
      <c r="N2757" s="142"/>
      <c r="O2757" s="132"/>
      <c r="Q2757" s="119"/>
    </row>
    <row r="2758" spans="14:17" x14ac:dyDescent="0.25">
      <c r="N2758" s="142"/>
      <c r="O2758" s="132"/>
      <c r="Q2758" s="119"/>
    </row>
    <row r="2759" spans="14:17" x14ac:dyDescent="0.25">
      <c r="N2759" s="142"/>
      <c r="O2759" s="132"/>
      <c r="Q2759" s="119"/>
    </row>
    <row r="2760" spans="14:17" x14ac:dyDescent="0.25">
      <c r="N2760" s="142"/>
      <c r="O2760" s="132"/>
      <c r="Q2760" s="119"/>
    </row>
    <row r="2761" spans="14:17" x14ac:dyDescent="0.25">
      <c r="N2761" s="142"/>
      <c r="O2761" s="132"/>
      <c r="Q2761" s="119"/>
    </row>
    <row r="2762" spans="14:17" x14ac:dyDescent="0.25">
      <c r="N2762" s="142"/>
      <c r="O2762" s="132"/>
      <c r="Q2762" s="119"/>
    </row>
    <row r="2763" spans="14:17" x14ac:dyDescent="0.25">
      <c r="N2763" s="142"/>
      <c r="O2763" s="132"/>
      <c r="Q2763" s="119"/>
    </row>
    <row r="2764" spans="14:17" x14ac:dyDescent="0.25">
      <c r="N2764" s="142"/>
      <c r="O2764" s="132"/>
      <c r="Q2764" s="119"/>
    </row>
    <row r="2765" spans="14:17" x14ac:dyDescent="0.25">
      <c r="N2765" s="142"/>
      <c r="O2765" s="132"/>
      <c r="Q2765" s="119"/>
    </row>
    <row r="2766" spans="14:17" x14ac:dyDescent="0.25">
      <c r="N2766" s="142"/>
      <c r="O2766" s="132"/>
      <c r="Q2766" s="119"/>
    </row>
    <row r="2767" spans="14:17" x14ac:dyDescent="0.25">
      <c r="N2767" s="142"/>
      <c r="O2767" s="132"/>
      <c r="Q2767" s="119"/>
    </row>
    <row r="2768" spans="14:17" x14ac:dyDescent="0.25">
      <c r="N2768" s="142"/>
      <c r="O2768" s="132"/>
      <c r="Q2768" s="119"/>
    </row>
    <row r="2769" spans="14:17" x14ac:dyDescent="0.25">
      <c r="N2769" s="142"/>
      <c r="O2769" s="132"/>
      <c r="Q2769" s="119"/>
    </row>
    <row r="2770" spans="14:17" x14ac:dyDescent="0.25">
      <c r="N2770" s="142"/>
      <c r="O2770" s="132"/>
      <c r="Q2770" s="119"/>
    </row>
    <row r="2771" spans="14:17" x14ac:dyDescent="0.25">
      <c r="N2771" s="142"/>
      <c r="O2771" s="132"/>
      <c r="Q2771" s="119"/>
    </row>
    <row r="2772" spans="14:17" x14ac:dyDescent="0.25">
      <c r="N2772" s="142"/>
      <c r="O2772" s="132"/>
      <c r="Q2772" s="119"/>
    </row>
    <row r="2773" spans="14:17" x14ac:dyDescent="0.25">
      <c r="N2773" s="142"/>
      <c r="O2773" s="132"/>
      <c r="Q2773" s="119"/>
    </row>
    <row r="2774" spans="14:17" x14ac:dyDescent="0.25">
      <c r="N2774" s="142"/>
      <c r="O2774" s="132"/>
      <c r="Q2774" s="119"/>
    </row>
    <row r="2775" spans="14:17" x14ac:dyDescent="0.25">
      <c r="N2775" s="142"/>
      <c r="O2775" s="132"/>
      <c r="Q2775" s="119"/>
    </row>
    <row r="2776" spans="14:17" x14ac:dyDescent="0.25">
      <c r="N2776" s="142"/>
      <c r="O2776" s="132"/>
      <c r="Q2776" s="119"/>
    </row>
    <row r="2777" spans="14:17" x14ac:dyDescent="0.25">
      <c r="N2777" s="142"/>
      <c r="O2777" s="132"/>
      <c r="Q2777" s="119"/>
    </row>
    <row r="2778" spans="14:17" x14ac:dyDescent="0.25">
      <c r="N2778" s="142"/>
      <c r="O2778" s="132"/>
      <c r="Q2778" s="119"/>
    </row>
    <row r="2779" spans="14:17" x14ac:dyDescent="0.25">
      <c r="N2779" s="142"/>
      <c r="O2779" s="132"/>
      <c r="Q2779" s="119"/>
    </row>
    <row r="2780" spans="14:17" x14ac:dyDescent="0.25">
      <c r="N2780" s="142"/>
      <c r="O2780" s="132"/>
      <c r="Q2780" s="119"/>
    </row>
    <row r="2781" spans="14:17" x14ac:dyDescent="0.25">
      <c r="N2781" s="142"/>
      <c r="O2781" s="132"/>
      <c r="Q2781" s="119"/>
    </row>
    <row r="2782" spans="14:17" x14ac:dyDescent="0.25">
      <c r="N2782" s="142"/>
      <c r="O2782" s="132"/>
      <c r="Q2782" s="119"/>
    </row>
    <row r="2783" spans="14:17" x14ac:dyDescent="0.25">
      <c r="N2783" s="142"/>
      <c r="O2783" s="132"/>
      <c r="Q2783" s="119"/>
    </row>
    <row r="2784" spans="14:17" x14ac:dyDescent="0.25">
      <c r="N2784" s="142"/>
      <c r="O2784" s="132"/>
      <c r="Q2784" s="119"/>
    </row>
    <row r="2785" spans="14:17" x14ac:dyDescent="0.25">
      <c r="N2785" s="142"/>
      <c r="O2785" s="132"/>
      <c r="Q2785" s="119"/>
    </row>
    <row r="2786" spans="14:17" x14ac:dyDescent="0.25">
      <c r="N2786" s="142"/>
      <c r="O2786" s="132"/>
      <c r="Q2786" s="119"/>
    </row>
    <row r="2787" spans="14:17" x14ac:dyDescent="0.25">
      <c r="N2787" s="142"/>
      <c r="O2787" s="132"/>
      <c r="Q2787" s="119"/>
    </row>
    <row r="2788" spans="14:17" x14ac:dyDescent="0.25">
      <c r="N2788" s="142"/>
      <c r="O2788" s="132"/>
      <c r="Q2788" s="119"/>
    </row>
    <row r="2789" spans="14:17" x14ac:dyDescent="0.25">
      <c r="N2789" s="142"/>
      <c r="O2789" s="132"/>
      <c r="Q2789" s="119"/>
    </row>
    <row r="2790" spans="14:17" x14ac:dyDescent="0.25">
      <c r="N2790" s="142"/>
      <c r="O2790" s="132"/>
      <c r="Q2790" s="119"/>
    </row>
    <row r="2791" spans="14:17" x14ac:dyDescent="0.25">
      <c r="N2791" s="142"/>
      <c r="O2791" s="132"/>
      <c r="Q2791" s="119"/>
    </row>
    <row r="2792" spans="14:17" x14ac:dyDescent="0.25">
      <c r="N2792" s="142"/>
      <c r="O2792" s="132"/>
      <c r="Q2792" s="119"/>
    </row>
    <row r="2793" spans="14:17" x14ac:dyDescent="0.25">
      <c r="N2793" s="142"/>
      <c r="O2793" s="132"/>
      <c r="Q2793" s="119"/>
    </row>
    <row r="2794" spans="14:17" x14ac:dyDescent="0.25">
      <c r="N2794" s="142"/>
      <c r="O2794" s="132"/>
      <c r="Q2794" s="119"/>
    </row>
    <row r="2795" spans="14:17" x14ac:dyDescent="0.25">
      <c r="N2795" s="142"/>
      <c r="O2795" s="132"/>
      <c r="Q2795" s="119"/>
    </row>
    <row r="2796" spans="14:17" x14ac:dyDescent="0.25">
      <c r="N2796" s="142"/>
      <c r="O2796" s="132"/>
      <c r="Q2796" s="119"/>
    </row>
    <row r="2797" spans="14:17" x14ac:dyDescent="0.25">
      <c r="N2797" s="142"/>
      <c r="O2797" s="132"/>
      <c r="Q2797" s="119"/>
    </row>
    <row r="2798" spans="14:17" x14ac:dyDescent="0.25">
      <c r="N2798" s="142"/>
      <c r="O2798" s="132"/>
      <c r="Q2798" s="119"/>
    </row>
    <row r="2799" spans="14:17" x14ac:dyDescent="0.25">
      <c r="N2799" s="142"/>
      <c r="O2799" s="132"/>
      <c r="Q2799" s="119"/>
    </row>
    <row r="2800" spans="14:17" x14ac:dyDescent="0.25">
      <c r="N2800" s="142"/>
      <c r="O2800" s="132"/>
      <c r="Q2800" s="119"/>
    </row>
    <row r="2801" spans="14:17" x14ac:dyDescent="0.25">
      <c r="N2801" s="142"/>
      <c r="O2801" s="132"/>
      <c r="Q2801" s="119"/>
    </row>
    <row r="2802" spans="14:17" x14ac:dyDescent="0.25">
      <c r="N2802" s="142"/>
      <c r="O2802" s="132"/>
      <c r="Q2802" s="119"/>
    </row>
    <row r="2803" spans="14:17" x14ac:dyDescent="0.25">
      <c r="N2803" s="142"/>
      <c r="O2803" s="132"/>
      <c r="Q2803" s="119"/>
    </row>
    <row r="2804" spans="14:17" x14ac:dyDescent="0.25">
      <c r="N2804" s="142"/>
      <c r="O2804" s="132"/>
      <c r="Q2804" s="119"/>
    </row>
    <row r="2805" spans="14:17" x14ac:dyDescent="0.25">
      <c r="N2805" s="142"/>
      <c r="O2805" s="132"/>
      <c r="Q2805" s="119"/>
    </row>
    <row r="2806" spans="14:17" x14ac:dyDescent="0.25">
      <c r="N2806" s="142"/>
      <c r="O2806" s="132"/>
      <c r="Q2806" s="119"/>
    </row>
    <row r="2807" spans="14:17" x14ac:dyDescent="0.25">
      <c r="N2807" s="142"/>
      <c r="O2807" s="132"/>
      <c r="Q2807" s="119"/>
    </row>
    <row r="2808" spans="14:17" x14ac:dyDescent="0.25">
      <c r="N2808" s="142"/>
      <c r="O2808" s="132"/>
      <c r="Q2808" s="119"/>
    </row>
    <row r="2809" spans="14:17" x14ac:dyDescent="0.25">
      <c r="N2809" s="142"/>
      <c r="O2809" s="132"/>
      <c r="Q2809" s="119"/>
    </row>
    <row r="2810" spans="14:17" x14ac:dyDescent="0.25">
      <c r="N2810" s="142"/>
      <c r="O2810" s="132"/>
      <c r="Q2810" s="119"/>
    </row>
    <row r="2811" spans="14:17" x14ac:dyDescent="0.25">
      <c r="N2811" s="142"/>
      <c r="O2811" s="132"/>
      <c r="Q2811" s="119"/>
    </row>
    <row r="2812" spans="14:17" x14ac:dyDescent="0.25">
      <c r="N2812" s="142"/>
      <c r="O2812" s="132"/>
      <c r="Q2812" s="119"/>
    </row>
    <row r="2813" spans="14:17" x14ac:dyDescent="0.25">
      <c r="N2813" s="142"/>
      <c r="O2813" s="132"/>
      <c r="Q2813" s="119"/>
    </row>
    <row r="2814" spans="14:17" x14ac:dyDescent="0.25">
      <c r="N2814" s="142"/>
      <c r="O2814" s="132"/>
      <c r="Q2814" s="119"/>
    </row>
    <row r="2815" spans="14:17" x14ac:dyDescent="0.25">
      <c r="N2815" s="142"/>
      <c r="O2815" s="132"/>
      <c r="Q2815" s="119"/>
    </row>
    <row r="2816" spans="14:17" x14ac:dyDescent="0.25">
      <c r="N2816" s="142"/>
      <c r="O2816" s="132"/>
      <c r="Q2816" s="119"/>
    </row>
    <row r="2817" spans="14:17" x14ac:dyDescent="0.25">
      <c r="N2817" s="142"/>
      <c r="O2817" s="132"/>
      <c r="Q2817" s="119"/>
    </row>
    <row r="2818" spans="14:17" x14ac:dyDescent="0.25">
      <c r="N2818" s="142"/>
      <c r="O2818" s="132"/>
      <c r="Q2818" s="119"/>
    </row>
    <row r="2819" spans="14:17" x14ac:dyDescent="0.25">
      <c r="N2819" s="142"/>
      <c r="O2819" s="132"/>
      <c r="Q2819" s="119"/>
    </row>
    <row r="2820" spans="14:17" x14ac:dyDescent="0.25">
      <c r="N2820" s="142"/>
      <c r="O2820" s="132"/>
      <c r="Q2820" s="119"/>
    </row>
    <row r="2821" spans="14:17" x14ac:dyDescent="0.25">
      <c r="N2821" s="142"/>
      <c r="O2821" s="132"/>
      <c r="Q2821" s="119"/>
    </row>
    <row r="2822" spans="14:17" x14ac:dyDescent="0.25">
      <c r="N2822" s="142"/>
      <c r="O2822" s="132"/>
      <c r="Q2822" s="119"/>
    </row>
    <row r="2823" spans="14:17" x14ac:dyDescent="0.25">
      <c r="N2823" s="142"/>
      <c r="O2823" s="132"/>
      <c r="Q2823" s="119"/>
    </row>
    <row r="2824" spans="14:17" x14ac:dyDescent="0.25">
      <c r="N2824" s="142"/>
      <c r="O2824" s="132"/>
      <c r="Q2824" s="119"/>
    </row>
    <row r="2825" spans="14:17" x14ac:dyDescent="0.25">
      <c r="N2825" s="142"/>
      <c r="O2825" s="132"/>
      <c r="Q2825" s="119"/>
    </row>
    <row r="2826" spans="14:17" x14ac:dyDescent="0.25">
      <c r="N2826" s="142"/>
      <c r="O2826" s="132"/>
      <c r="Q2826" s="119"/>
    </row>
    <row r="2827" spans="14:17" x14ac:dyDescent="0.25">
      <c r="N2827" s="142"/>
      <c r="O2827" s="132"/>
      <c r="Q2827" s="119"/>
    </row>
    <row r="2828" spans="14:17" x14ac:dyDescent="0.25">
      <c r="N2828" s="142"/>
      <c r="O2828" s="132"/>
      <c r="Q2828" s="119"/>
    </row>
    <row r="2829" spans="14:17" x14ac:dyDescent="0.25">
      <c r="N2829" s="142"/>
      <c r="O2829" s="132"/>
      <c r="Q2829" s="119"/>
    </row>
    <row r="2830" spans="14:17" x14ac:dyDescent="0.25">
      <c r="N2830" s="142"/>
      <c r="O2830" s="132"/>
      <c r="Q2830" s="119"/>
    </row>
    <row r="2831" spans="14:17" x14ac:dyDescent="0.25">
      <c r="N2831" s="142"/>
      <c r="O2831" s="132"/>
      <c r="Q2831" s="119"/>
    </row>
    <row r="2832" spans="14:17" x14ac:dyDescent="0.25">
      <c r="N2832" s="142"/>
      <c r="O2832" s="132"/>
      <c r="Q2832" s="119"/>
    </row>
    <row r="2833" spans="14:17" x14ac:dyDescent="0.25">
      <c r="N2833" s="142"/>
      <c r="O2833" s="132"/>
      <c r="Q2833" s="119"/>
    </row>
    <row r="2834" spans="14:17" x14ac:dyDescent="0.25">
      <c r="N2834" s="142"/>
      <c r="O2834" s="132"/>
      <c r="Q2834" s="119"/>
    </row>
    <row r="2835" spans="14:17" x14ac:dyDescent="0.25">
      <c r="N2835" s="142"/>
      <c r="O2835" s="132"/>
      <c r="Q2835" s="119"/>
    </row>
    <row r="2836" spans="14:17" x14ac:dyDescent="0.25">
      <c r="N2836" s="142"/>
      <c r="O2836" s="132"/>
      <c r="Q2836" s="119"/>
    </row>
    <row r="2837" spans="14:17" x14ac:dyDescent="0.25">
      <c r="N2837" s="142"/>
      <c r="O2837" s="132"/>
      <c r="Q2837" s="119"/>
    </row>
    <row r="2838" spans="14:17" x14ac:dyDescent="0.25">
      <c r="N2838" s="142"/>
      <c r="O2838" s="132"/>
      <c r="Q2838" s="119"/>
    </row>
    <row r="2839" spans="14:17" x14ac:dyDescent="0.25">
      <c r="N2839" s="142"/>
      <c r="O2839" s="132"/>
      <c r="Q2839" s="119"/>
    </row>
    <row r="2840" spans="14:17" x14ac:dyDescent="0.25">
      <c r="N2840" s="142"/>
      <c r="O2840" s="132"/>
      <c r="Q2840" s="119"/>
    </row>
    <row r="2841" spans="14:17" x14ac:dyDescent="0.25">
      <c r="N2841" s="142"/>
      <c r="O2841" s="132"/>
      <c r="Q2841" s="119"/>
    </row>
    <row r="2842" spans="14:17" x14ac:dyDescent="0.25">
      <c r="N2842" s="142"/>
      <c r="O2842" s="132"/>
      <c r="Q2842" s="119"/>
    </row>
    <row r="2843" spans="14:17" x14ac:dyDescent="0.25">
      <c r="N2843" s="142"/>
      <c r="O2843" s="132"/>
      <c r="Q2843" s="119"/>
    </row>
    <row r="2844" spans="14:17" x14ac:dyDescent="0.25">
      <c r="N2844" s="142"/>
      <c r="O2844" s="132"/>
      <c r="Q2844" s="119"/>
    </row>
    <row r="2845" spans="14:17" x14ac:dyDescent="0.25">
      <c r="N2845" s="142"/>
      <c r="O2845" s="132"/>
      <c r="Q2845" s="119"/>
    </row>
    <row r="2846" spans="14:17" x14ac:dyDescent="0.25">
      <c r="N2846" s="142"/>
      <c r="O2846" s="132"/>
      <c r="Q2846" s="119"/>
    </row>
    <row r="2847" spans="14:17" x14ac:dyDescent="0.25">
      <c r="N2847" s="142"/>
      <c r="O2847" s="132"/>
      <c r="Q2847" s="119"/>
    </row>
    <row r="2848" spans="14:17" x14ac:dyDescent="0.25">
      <c r="N2848" s="142"/>
      <c r="O2848" s="132"/>
      <c r="Q2848" s="119"/>
    </row>
    <row r="2849" spans="14:17" x14ac:dyDescent="0.25">
      <c r="N2849" s="142"/>
      <c r="O2849" s="132"/>
      <c r="Q2849" s="119"/>
    </row>
    <row r="2850" spans="14:17" x14ac:dyDescent="0.25">
      <c r="N2850" s="142"/>
      <c r="O2850" s="132"/>
      <c r="Q2850" s="119"/>
    </row>
    <row r="2851" spans="14:17" x14ac:dyDescent="0.25">
      <c r="N2851" s="142"/>
      <c r="O2851" s="132"/>
      <c r="Q2851" s="119"/>
    </row>
    <row r="2852" spans="14:17" x14ac:dyDescent="0.25">
      <c r="N2852" s="142"/>
      <c r="O2852" s="132"/>
      <c r="Q2852" s="119"/>
    </row>
    <row r="2853" spans="14:17" x14ac:dyDescent="0.25">
      <c r="N2853" s="142"/>
      <c r="O2853" s="132"/>
      <c r="Q2853" s="119"/>
    </row>
    <row r="2854" spans="14:17" x14ac:dyDescent="0.25">
      <c r="N2854" s="142"/>
      <c r="O2854" s="132"/>
      <c r="Q2854" s="119"/>
    </row>
    <row r="2855" spans="14:17" x14ac:dyDescent="0.25">
      <c r="N2855" s="142"/>
      <c r="O2855" s="132"/>
      <c r="Q2855" s="119"/>
    </row>
    <row r="2856" spans="14:17" x14ac:dyDescent="0.25">
      <c r="N2856" s="142"/>
      <c r="O2856" s="132"/>
      <c r="Q2856" s="119"/>
    </row>
    <row r="2857" spans="14:17" x14ac:dyDescent="0.25">
      <c r="N2857" s="142"/>
      <c r="O2857" s="132"/>
      <c r="Q2857" s="119"/>
    </row>
    <row r="2858" spans="14:17" x14ac:dyDescent="0.25">
      <c r="N2858" s="142"/>
      <c r="O2858" s="132"/>
      <c r="Q2858" s="119"/>
    </row>
    <row r="2859" spans="14:17" x14ac:dyDescent="0.25">
      <c r="N2859" s="142"/>
      <c r="O2859" s="132"/>
      <c r="Q2859" s="119"/>
    </row>
    <row r="2860" spans="14:17" x14ac:dyDescent="0.25">
      <c r="N2860" s="142"/>
      <c r="O2860" s="132"/>
      <c r="Q2860" s="119"/>
    </row>
    <row r="2861" spans="14:17" x14ac:dyDescent="0.25">
      <c r="N2861" s="142"/>
      <c r="O2861" s="132"/>
      <c r="Q2861" s="119"/>
    </row>
    <row r="2862" spans="14:17" x14ac:dyDescent="0.25">
      <c r="N2862" s="142"/>
      <c r="O2862" s="132"/>
      <c r="Q2862" s="119"/>
    </row>
    <row r="2863" spans="14:17" x14ac:dyDescent="0.25">
      <c r="N2863" s="142"/>
      <c r="O2863" s="132"/>
      <c r="Q2863" s="119"/>
    </row>
    <row r="2864" spans="14:17" x14ac:dyDescent="0.25">
      <c r="N2864" s="142"/>
      <c r="O2864" s="132"/>
      <c r="Q2864" s="119"/>
    </row>
    <row r="2865" spans="14:17" x14ac:dyDescent="0.25">
      <c r="N2865" s="142"/>
      <c r="O2865" s="132"/>
      <c r="Q2865" s="119"/>
    </row>
    <row r="2866" spans="14:17" x14ac:dyDescent="0.25">
      <c r="N2866" s="142"/>
      <c r="O2866" s="132"/>
      <c r="Q2866" s="119"/>
    </row>
    <row r="2867" spans="14:17" x14ac:dyDescent="0.25">
      <c r="N2867" s="142"/>
      <c r="O2867" s="132"/>
      <c r="Q2867" s="119"/>
    </row>
    <row r="2868" spans="14:17" x14ac:dyDescent="0.25">
      <c r="N2868" s="142"/>
      <c r="O2868" s="132"/>
      <c r="Q2868" s="119"/>
    </row>
    <row r="2869" spans="14:17" x14ac:dyDescent="0.25">
      <c r="N2869" s="142"/>
      <c r="O2869" s="132"/>
      <c r="Q2869" s="119"/>
    </row>
    <row r="2870" spans="14:17" x14ac:dyDescent="0.25">
      <c r="N2870" s="142"/>
      <c r="O2870" s="132"/>
      <c r="Q2870" s="119"/>
    </row>
    <row r="2871" spans="14:17" x14ac:dyDescent="0.25">
      <c r="N2871" s="142"/>
      <c r="O2871" s="132"/>
      <c r="Q2871" s="119"/>
    </row>
    <row r="2872" spans="14:17" x14ac:dyDescent="0.25">
      <c r="N2872" s="142"/>
      <c r="O2872" s="132"/>
      <c r="Q2872" s="119"/>
    </row>
    <row r="2873" spans="14:17" x14ac:dyDescent="0.25">
      <c r="N2873" s="142"/>
      <c r="O2873" s="132"/>
      <c r="Q2873" s="119"/>
    </row>
    <row r="2874" spans="14:17" x14ac:dyDescent="0.25">
      <c r="N2874" s="142"/>
      <c r="O2874" s="132"/>
      <c r="Q2874" s="119"/>
    </row>
    <row r="2875" spans="14:17" x14ac:dyDescent="0.25">
      <c r="N2875" s="142"/>
      <c r="O2875" s="132"/>
      <c r="Q2875" s="119"/>
    </row>
    <row r="2876" spans="14:17" x14ac:dyDescent="0.25">
      <c r="N2876" s="142"/>
      <c r="O2876" s="132"/>
      <c r="Q2876" s="119"/>
    </row>
    <row r="2877" spans="14:17" x14ac:dyDescent="0.25">
      <c r="N2877" s="142"/>
      <c r="O2877" s="132"/>
      <c r="Q2877" s="119"/>
    </row>
    <row r="2878" spans="14:17" x14ac:dyDescent="0.25">
      <c r="N2878" s="142"/>
      <c r="O2878" s="132"/>
      <c r="Q2878" s="119"/>
    </row>
    <row r="2879" spans="14:17" x14ac:dyDescent="0.25">
      <c r="N2879" s="142"/>
      <c r="O2879" s="132"/>
      <c r="Q2879" s="119"/>
    </row>
    <row r="2880" spans="14:17" x14ac:dyDescent="0.25">
      <c r="N2880" s="142"/>
      <c r="O2880" s="132"/>
      <c r="Q2880" s="119"/>
    </row>
    <row r="2881" spans="14:17" x14ac:dyDescent="0.25">
      <c r="N2881" s="142"/>
      <c r="O2881" s="132"/>
      <c r="Q2881" s="119"/>
    </row>
    <row r="2882" spans="14:17" x14ac:dyDescent="0.25">
      <c r="N2882" s="142"/>
      <c r="O2882" s="132"/>
      <c r="Q2882" s="119"/>
    </row>
    <row r="2883" spans="14:17" x14ac:dyDescent="0.25">
      <c r="N2883" s="142"/>
      <c r="O2883" s="132"/>
      <c r="Q2883" s="119"/>
    </row>
    <row r="2884" spans="14:17" x14ac:dyDescent="0.25">
      <c r="N2884" s="142"/>
      <c r="O2884" s="132"/>
      <c r="Q2884" s="119"/>
    </row>
    <row r="2885" spans="14:17" x14ac:dyDescent="0.25">
      <c r="N2885" s="142"/>
      <c r="O2885" s="132"/>
      <c r="Q2885" s="119"/>
    </row>
    <row r="2886" spans="14:17" x14ac:dyDescent="0.25">
      <c r="N2886" s="142"/>
      <c r="O2886" s="132"/>
      <c r="Q2886" s="119"/>
    </row>
    <row r="2887" spans="14:17" x14ac:dyDescent="0.25">
      <c r="N2887" s="142"/>
      <c r="O2887" s="132"/>
      <c r="Q2887" s="119"/>
    </row>
    <row r="2888" spans="14:17" x14ac:dyDescent="0.25">
      <c r="N2888" s="142"/>
      <c r="O2888" s="132"/>
      <c r="Q2888" s="119"/>
    </row>
    <row r="2889" spans="14:17" x14ac:dyDescent="0.25">
      <c r="N2889" s="142"/>
      <c r="O2889" s="132"/>
      <c r="Q2889" s="119"/>
    </row>
    <row r="2890" spans="14:17" x14ac:dyDescent="0.25">
      <c r="N2890" s="142"/>
      <c r="O2890" s="132"/>
      <c r="Q2890" s="119"/>
    </row>
    <row r="2891" spans="14:17" x14ac:dyDescent="0.25">
      <c r="N2891" s="142"/>
      <c r="O2891" s="132"/>
      <c r="Q2891" s="119"/>
    </row>
    <row r="2892" spans="14:17" x14ac:dyDescent="0.25">
      <c r="N2892" s="142"/>
      <c r="O2892" s="132"/>
      <c r="Q2892" s="119"/>
    </row>
    <row r="2893" spans="14:17" x14ac:dyDescent="0.25">
      <c r="N2893" s="142"/>
      <c r="O2893" s="132"/>
      <c r="Q2893" s="119"/>
    </row>
    <row r="2894" spans="14:17" x14ac:dyDescent="0.25">
      <c r="N2894" s="142"/>
      <c r="O2894" s="132"/>
      <c r="Q2894" s="119"/>
    </row>
    <row r="2895" spans="14:17" x14ac:dyDescent="0.25">
      <c r="N2895" s="142"/>
      <c r="O2895" s="132"/>
      <c r="Q2895" s="119"/>
    </row>
    <row r="2896" spans="14:17" x14ac:dyDescent="0.25">
      <c r="N2896" s="142"/>
      <c r="O2896" s="132"/>
      <c r="Q2896" s="119"/>
    </row>
    <row r="2897" spans="14:17" x14ac:dyDescent="0.25">
      <c r="N2897" s="142"/>
      <c r="O2897" s="132"/>
      <c r="Q2897" s="119"/>
    </row>
    <row r="2898" spans="14:17" x14ac:dyDescent="0.25">
      <c r="N2898" s="142"/>
      <c r="O2898" s="132"/>
      <c r="Q2898" s="119"/>
    </row>
    <row r="2899" spans="14:17" x14ac:dyDescent="0.25">
      <c r="N2899" s="142"/>
      <c r="O2899" s="132"/>
      <c r="Q2899" s="119"/>
    </row>
    <row r="2900" spans="14:17" x14ac:dyDescent="0.25">
      <c r="N2900" s="142"/>
      <c r="O2900" s="132"/>
      <c r="Q2900" s="119"/>
    </row>
    <row r="2901" spans="14:17" x14ac:dyDescent="0.25">
      <c r="N2901" s="142"/>
      <c r="O2901" s="132"/>
      <c r="Q2901" s="119"/>
    </row>
    <row r="2902" spans="14:17" x14ac:dyDescent="0.25">
      <c r="N2902" s="142"/>
      <c r="O2902" s="132"/>
      <c r="Q2902" s="119"/>
    </row>
    <row r="2903" spans="14:17" x14ac:dyDescent="0.25">
      <c r="N2903" s="142"/>
      <c r="O2903" s="132"/>
      <c r="Q2903" s="119"/>
    </row>
    <row r="2904" spans="14:17" x14ac:dyDescent="0.25">
      <c r="N2904" s="142"/>
      <c r="O2904" s="132"/>
      <c r="Q2904" s="119"/>
    </row>
    <row r="2905" spans="14:17" x14ac:dyDescent="0.25">
      <c r="N2905" s="142"/>
      <c r="O2905" s="132"/>
      <c r="Q2905" s="119"/>
    </row>
    <row r="2906" spans="14:17" x14ac:dyDescent="0.25">
      <c r="N2906" s="142"/>
      <c r="O2906" s="132"/>
      <c r="Q2906" s="119"/>
    </row>
    <row r="2907" spans="14:17" x14ac:dyDescent="0.25">
      <c r="N2907" s="142"/>
      <c r="O2907" s="132"/>
      <c r="Q2907" s="119"/>
    </row>
    <row r="2908" spans="14:17" x14ac:dyDescent="0.25">
      <c r="N2908" s="142"/>
      <c r="O2908" s="132"/>
      <c r="Q2908" s="119"/>
    </row>
    <row r="2909" spans="14:17" x14ac:dyDescent="0.25">
      <c r="N2909" s="142"/>
      <c r="O2909" s="132"/>
      <c r="Q2909" s="119"/>
    </row>
    <row r="2910" spans="14:17" x14ac:dyDescent="0.25">
      <c r="N2910" s="142"/>
      <c r="O2910" s="132"/>
      <c r="Q2910" s="119"/>
    </row>
    <row r="2911" spans="14:17" x14ac:dyDescent="0.25">
      <c r="N2911" s="142"/>
      <c r="O2911" s="132"/>
      <c r="Q2911" s="119"/>
    </row>
    <row r="2912" spans="14:17" x14ac:dyDescent="0.25">
      <c r="N2912" s="142"/>
      <c r="O2912" s="132"/>
      <c r="Q2912" s="119"/>
    </row>
    <row r="2913" spans="14:17" x14ac:dyDescent="0.25">
      <c r="N2913" s="142"/>
      <c r="O2913" s="132"/>
      <c r="Q2913" s="119"/>
    </row>
    <row r="2914" spans="14:17" x14ac:dyDescent="0.25">
      <c r="N2914" s="142"/>
      <c r="O2914" s="132"/>
      <c r="Q2914" s="119"/>
    </row>
    <row r="2915" spans="14:17" x14ac:dyDescent="0.25">
      <c r="N2915" s="142"/>
      <c r="O2915" s="132"/>
      <c r="Q2915" s="119"/>
    </row>
    <row r="2916" spans="14:17" x14ac:dyDescent="0.25">
      <c r="N2916" s="142"/>
      <c r="O2916" s="132"/>
      <c r="Q2916" s="119"/>
    </row>
    <row r="2917" spans="14:17" x14ac:dyDescent="0.25">
      <c r="N2917" s="142"/>
      <c r="O2917" s="132"/>
      <c r="Q2917" s="119"/>
    </row>
    <row r="2918" spans="14:17" x14ac:dyDescent="0.25">
      <c r="N2918" s="142"/>
      <c r="O2918" s="132"/>
      <c r="Q2918" s="119"/>
    </row>
    <row r="2919" spans="14:17" x14ac:dyDescent="0.25">
      <c r="N2919" s="142"/>
      <c r="O2919" s="132"/>
      <c r="Q2919" s="119"/>
    </row>
    <row r="2920" spans="14:17" x14ac:dyDescent="0.25">
      <c r="N2920" s="142"/>
      <c r="O2920" s="132"/>
      <c r="Q2920" s="119"/>
    </row>
    <row r="2921" spans="14:17" x14ac:dyDescent="0.25">
      <c r="N2921" s="142"/>
      <c r="O2921" s="132"/>
      <c r="Q2921" s="119"/>
    </row>
    <row r="2922" spans="14:17" x14ac:dyDescent="0.25">
      <c r="N2922" s="142"/>
      <c r="O2922" s="132"/>
      <c r="Q2922" s="119"/>
    </row>
    <row r="2923" spans="14:17" x14ac:dyDescent="0.25">
      <c r="N2923" s="142"/>
      <c r="O2923" s="132"/>
      <c r="Q2923" s="119"/>
    </row>
    <row r="2924" spans="14:17" x14ac:dyDescent="0.25">
      <c r="N2924" s="142"/>
      <c r="O2924" s="132"/>
      <c r="Q2924" s="119"/>
    </row>
    <row r="2925" spans="14:17" x14ac:dyDescent="0.25">
      <c r="N2925" s="142"/>
      <c r="O2925" s="132"/>
      <c r="Q2925" s="119"/>
    </row>
    <row r="2926" spans="14:17" x14ac:dyDescent="0.25">
      <c r="N2926" s="142"/>
      <c r="O2926" s="132"/>
      <c r="Q2926" s="119"/>
    </row>
    <row r="2927" spans="14:17" x14ac:dyDescent="0.25">
      <c r="N2927" s="142"/>
      <c r="O2927" s="132"/>
      <c r="Q2927" s="119"/>
    </row>
    <row r="2928" spans="14:17" x14ac:dyDescent="0.25">
      <c r="N2928" s="142"/>
      <c r="O2928" s="132"/>
      <c r="Q2928" s="119"/>
    </row>
    <row r="2929" spans="14:17" x14ac:dyDescent="0.25">
      <c r="N2929" s="142"/>
      <c r="O2929" s="132"/>
      <c r="Q2929" s="119"/>
    </row>
    <row r="2930" spans="14:17" x14ac:dyDescent="0.25">
      <c r="N2930" s="142"/>
      <c r="O2930" s="132"/>
      <c r="Q2930" s="119"/>
    </row>
    <row r="2931" spans="14:17" x14ac:dyDescent="0.25">
      <c r="N2931" s="142"/>
      <c r="O2931" s="132"/>
      <c r="Q2931" s="119"/>
    </row>
    <row r="2932" spans="14:17" x14ac:dyDescent="0.25">
      <c r="N2932" s="142"/>
      <c r="O2932" s="132"/>
      <c r="Q2932" s="119"/>
    </row>
    <row r="2933" spans="14:17" x14ac:dyDescent="0.25">
      <c r="N2933" s="142"/>
      <c r="O2933" s="132"/>
      <c r="Q2933" s="119"/>
    </row>
    <row r="2934" spans="14:17" x14ac:dyDescent="0.25">
      <c r="N2934" s="142"/>
      <c r="O2934" s="132"/>
      <c r="Q2934" s="119"/>
    </row>
    <row r="2935" spans="14:17" x14ac:dyDescent="0.25">
      <c r="N2935" s="142"/>
      <c r="O2935" s="132"/>
      <c r="Q2935" s="119"/>
    </row>
    <row r="2936" spans="14:17" x14ac:dyDescent="0.25">
      <c r="N2936" s="142"/>
      <c r="O2936" s="132"/>
      <c r="Q2936" s="119"/>
    </row>
    <row r="2937" spans="14:17" x14ac:dyDescent="0.25">
      <c r="N2937" s="142"/>
      <c r="O2937" s="132"/>
      <c r="Q2937" s="119"/>
    </row>
    <row r="2938" spans="14:17" x14ac:dyDescent="0.25">
      <c r="N2938" s="142"/>
      <c r="O2938" s="132"/>
      <c r="Q2938" s="119"/>
    </row>
    <row r="2939" spans="14:17" x14ac:dyDescent="0.25">
      <c r="N2939" s="142"/>
      <c r="O2939" s="132"/>
      <c r="Q2939" s="119"/>
    </row>
    <row r="2940" spans="14:17" x14ac:dyDescent="0.25">
      <c r="N2940" s="142"/>
      <c r="O2940" s="132"/>
      <c r="Q2940" s="119"/>
    </row>
    <row r="2941" spans="14:17" x14ac:dyDescent="0.25">
      <c r="N2941" s="142"/>
      <c r="O2941" s="132"/>
      <c r="Q2941" s="119"/>
    </row>
    <row r="2942" spans="14:17" x14ac:dyDescent="0.25">
      <c r="N2942" s="142"/>
      <c r="O2942" s="132"/>
      <c r="Q2942" s="119"/>
    </row>
    <row r="2943" spans="14:17" x14ac:dyDescent="0.25">
      <c r="N2943" s="142"/>
      <c r="O2943" s="132"/>
      <c r="Q2943" s="119"/>
    </row>
    <row r="2944" spans="14:17" x14ac:dyDescent="0.25">
      <c r="N2944" s="142"/>
      <c r="O2944" s="132"/>
      <c r="Q2944" s="119"/>
    </row>
    <row r="2945" spans="14:17" x14ac:dyDescent="0.25">
      <c r="N2945" s="142"/>
      <c r="O2945" s="132"/>
      <c r="Q2945" s="119"/>
    </row>
    <row r="2946" spans="14:17" x14ac:dyDescent="0.25">
      <c r="N2946" s="142"/>
      <c r="O2946" s="132"/>
      <c r="Q2946" s="119"/>
    </row>
    <row r="2947" spans="14:17" x14ac:dyDescent="0.25">
      <c r="N2947" s="142"/>
      <c r="O2947" s="132"/>
      <c r="Q2947" s="119"/>
    </row>
    <row r="2948" spans="14:17" x14ac:dyDescent="0.25">
      <c r="N2948" s="142"/>
      <c r="O2948" s="132"/>
      <c r="Q2948" s="119"/>
    </row>
    <row r="2949" spans="14:17" x14ac:dyDescent="0.25">
      <c r="N2949" s="142"/>
      <c r="O2949" s="132"/>
      <c r="Q2949" s="119"/>
    </row>
    <row r="2950" spans="14:17" x14ac:dyDescent="0.25">
      <c r="N2950" s="142"/>
      <c r="O2950" s="132"/>
      <c r="Q2950" s="119"/>
    </row>
    <row r="2951" spans="14:17" x14ac:dyDescent="0.25">
      <c r="N2951" s="142"/>
      <c r="O2951" s="132"/>
      <c r="Q2951" s="119"/>
    </row>
    <row r="2952" spans="14:17" x14ac:dyDescent="0.25">
      <c r="N2952" s="142"/>
      <c r="O2952" s="132"/>
      <c r="Q2952" s="119"/>
    </row>
    <row r="2953" spans="14:17" x14ac:dyDescent="0.25">
      <c r="N2953" s="142"/>
      <c r="O2953" s="132"/>
      <c r="Q2953" s="119"/>
    </row>
    <row r="2954" spans="14:17" x14ac:dyDescent="0.25">
      <c r="N2954" s="142"/>
      <c r="O2954" s="132"/>
      <c r="Q2954" s="119"/>
    </row>
    <row r="2955" spans="14:17" x14ac:dyDescent="0.25">
      <c r="N2955" s="142"/>
      <c r="O2955" s="132"/>
      <c r="Q2955" s="119"/>
    </row>
    <row r="2956" spans="14:17" x14ac:dyDescent="0.25">
      <c r="N2956" s="142"/>
      <c r="O2956" s="132"/>
      <c r="Q2956" s="119"/>
    </row>
    <row r="2957" spans="14:17" x14ac:dyDescent="0.25">
      <c r="N2957" s="142"/>
      <c r="O2957" s="132"/>
      <c r="Q2957" s="119"/>
    </row>
    <row r="2958" spans="14:17" x14ac:dyDescent="0.25">
      <c r="N2958" s="142"/>
      <c r="O2958" s="132"/>
      <c r="Q2958" s="119"/>
    </row>
    <row r="2959" spans="14:17" x14ac:dyDescent="0.25">
      <c r="N2959" s="142"/>
      <c r="O2959" s="132"/>
      <c r="Q2959" s="119"/>
    </row>
    <row r="2960" spans="14:17" x14ac:dyDescent="0.25">
      <c r="N2960" s="142"/>
      <c r="O2960" s="132"/>
      <c r="Q2960" s="119"/>
    </row>
    <row r="2961" spans="14:17" x14ac:dyDescent="0.25">
      <c r="N2961" s="142"/>
      <c r="O2961" s="132"/>
      <c r="Q2961" s="119"/>
    </row>
    <row r="2962" spans="14:17" x14ac:dyDescent="0.25">
      <c r="N2962" s="142"/>
      <c r="O2962" s="132"/>
      <c r="Q2962" s="119"/>
    </row>
    <row r="2963" spans="14:17" x14ac:dyDescent="0.25">
      <c r="N2963" s="142"/>
      <c r="O2963" s="132"/>
      <c r="Q2963" s="119"/>
    </row>
    <row r="2964" spans="14:17" x14ac:dyDescent="0.25">
      <c r="N2964" s="142"/>
      <c r="O2964" s="132"/>
      <c r="Q2964" s="119"/>
    </row>
    <row r="2965" spans="14:17" x14ac:dyDescent="0.25">
      <c r="N2965" s="142"/>
      <c r="O2965" s="132"/>
      <c r="Q2965" s="119"/>
    </row>
    <row r="2966" spans="14:17" x14ac:dyDescent="0.25">
      <c r="N2966" s="142"/>
      <c r="O2966" s="132"/>
      <c r="Q2966" s="119"/>
    </row>
    <row r="2967" spans="14:17" x14ac:dyDescent="0.25">
      <c r="N2967" s="142"/>
      <c r="O2967" s="132"/>
      <c r="Q2967" s="119"/>
    </row>
    <row r="2968" spans="14:17" x14ac:dyDescent="0.25">
      <c r="N2968" s="142"/>
      <c r="O2968" s="132"/>
      <c r="Q2968" s="119"/>
    </row>
    <row r="2969" spans="14:17" x14ac:dyDescent="0.25">
      <c r="N2969" s="142"/>
      <c r="O2969" s="132"/>
      <c r="Q2969" s="119"/>
    </row>
    <row r="2970" spans="14:17" x14ac:dyDescent="0.25">
      <c r="N2970" s="142"/>
      <c r="O2970" s="132"/>
      <c r="Q2970" s="119"/>
    </row>
    <row r="2971" spans="14:17" x14ac:dyDescent="0.25">
      <c r="N2971" s="142"/>
      <c r="O2971" s="132"/>
      <c r="Q2971" s="119"/>
    </row>
    <row r="2972" spans="14:17" x14ac:dyDescent="0.25">
      <c r="N2972" s="142"/>
      <c r="O2972" s="132"/>
      <c r="Q2972" s="119"/>
    </row>
    <row r="2973" spans="14:17" x14ac:dyDescent="0.25">
      <c r="N2973" s="142"/>
      <c r="O2973" s="132"/>
      <c r="Q2973" s="119"/>
    </row>
    <row r="2974" spans="14:17" x14ac:dyDescent="0.25">
      <c r="N2974" s="142"/>
      <c r="O2974" s="132"/>
      <c r="Q2974" s="119"/>
    </row>
    <row r="2975" spans="14:17" x14ac:dyDescent="0.25">
      <c r="N2975" s="142"/>
      <c r="O2975" s="132"/>
      <c r="Q2975" s="119"/>
    </row>
    <row r="2976" spans="14:17" x14ac:dyDescent="0.25">
      <c r="N2976" s="142"/>
      <c r="O2976" s="132"/>
      <c r="Q2976" s="119"/>
    </row>
    <row r="2977" spans="14:17" x14ac:dyDescent="0.25">
      <c r="N2977" s="142"/>
      <c r="O2977" s="132"/>
      <c r="Q2977" s="119"/>
    </row>
    <row r="2978" spans="14:17" x14ac:dyDescent="0.25">
      <c r="N2978" s="142"/>
      <c r="O2978" s="132"/>
      <c r="Q2978" s="119"/>
    </row>
    <row r="2979" spans="14:17" x14ac:dyDescent="0.25">
      <c r="N2979" s="142"/>
      <c r="O2979" s="132"/>
      <c r="Q2979" s="119"/>
    </row>
    <row r="2980" spans="14:17" x14ac:dyDescent="0.25">
      <c r="N2980" s="142"/>
      <c r="O2980" s="132"/>
      <c r="Q2980" s="119"/>
    </row>
    <row r="2981" spans="14:17" x14ac:dyDescent="0.25">
      <c r="N2981" s="142"/>
      <c r="O2981" s="132"/>
      <c r="Q2981" s="119"/>
    </row>
    <row r="2982" spans="14:17" x14ac:dyDescent="0.25">
      <c r="N2982" s="142"/>
      <c r="O2982" s="132"/>
      <c r="Q2982" s="119"/>
    </row>
    <row r="2983" spans="14:17" x14ac:dyDescent="0.25">
      <c r="N2983" s="142"/>
      <c r="O2983" s="132"/>
      <c r="Q2983" s="119"/>
    </row>
    <row r="2984" spans="14:17" x14ac:dyDescent="0.25">
      <c r="N2984" s="142"/>
      <c r="O2984" s="132"/>
      <c r="Q2984" s="119"/>
    </row>
    <row r="2985" spans="14:17" x14ac:dyDescent="0.25">
      <c r="N2985" s="142"/>
      <c r="O2985" s="132"/>
      <c r="Q2985" s="119"/>
    </row>
    <row r="2986" spans="14:17" x14ac:dyDescent="0.25">
      <c r="N2986" s="142"/>
      <c r="O2986" s="132"/>
      <c r="Q2986" s="119"/>
    </row>
    <row r="2987" spans="14:17" x14ac:dyDescent="0.25">
      <c r="N2987" s="142"/>
      <c r="O2987" s="132"/>
      <c r="Q2987" s="119"/>
    </row>
    <row r="2988" spans="14:17" x14ac:dyDescent="0.25">
      <c r="N2988" s="142"/>
      <c r="O2988" s="132"/>
      <c r="Q2988" s="119"/>
    </row>
    <row r="2989" spans="14:17" x14ac:dyDescent="0.25">
      <c r="N2989" s="142"/>
      <c r="O2989" s="132"/>
      <c r="Q2989" s="119"/>
    </row>
    <row r="2990" spans="14:17" x14ac:dyDescent="0.25">
      <c r="N2990" s="142"/>
      <c r="O2990" s="132"/>
      <c r="Q2990" s="119"/>
    </row>
    <row r="2991" spans="14:17" x14ac:dyDescent="0.25">
      <c r="N2991" s="142"/>
      <c r="O2991" s="132"/>
      <c r="Q2991" s="119"/>
    </row>
    <row r="2992" spans="14:17" x14ac:dyDescent="0.25">
      <c r="N2992" s="142"/>
      <c r="O2992" s="132"/>
      <c r="Q2992" s="119"/>
    </row>
    <row r="2993" spans="14:17" x14ac:dyDescent="0.25">
      <c r="N2993" s="142"/>
      <c r="O2993" s="132"/>
      <c r="Q2993" s="119"/>
    </row>
    <row r="2994" spans="14:17" x14ac:dyDescent="0.25">
      <c r="N2994" s="142"/>
      <c r="O2994" s="132"/>
      <c r="Q2994" s="119"/>
    </row>
    <row r="2995" spans="14:17" x14ac:dyDescent="0.25">
      <c r="N2995" s="142"/>
      <c r="O2995" s="132"/>
      <c r="Q2995" s="119"/>
    </row>
    <row r="2996" spans="14:17" x14ac:dyDescent="0.25">
      <c r="N2996" s="142"/>
      <c r="O2996" s="132"/>
      <c r="Q2996" s="119"/>
    </row>
    <row r="2997" spans="14:17" x14ac:dyDescent="0.25">
      <c r="N2997" s="142"/>
      <c r="O2997" s="132"/>
      <c r="Q2997" s="119"/>
    </row>
    <row r="2998" spans="14:17" x14ac:dyDescent="0.25">
      <c r="N2998" s="142"/>
      <c r="O2998" s="132"/>
      <c r="Q2998" s="119"/>
    </row>
    <row r="2999" spans="14:17" x14ac:dyDescent="0.25">
      <c r="N2999" s="142"/>
      <c r="O2999" s="132"/>
      <c r="Q2999" s="119"/>
    </row>
    <row r="3000" spans="14:17" x14ac:dyDescent="0.25">
      <c r="N3000" s="142"/>
      <c r="O3000" s="132"/>
      <c r="Q3000" s="119"/>
    </row>
    <row r="3001" spans="14:17" x14ac:dyDescent="0.25">
      <c r="N3001" s="142"/>
      <c r="O3001" s="132"/>
      <c r="Q3001" s="119"/>
    </row>
    <row r="3002" spans="14:17" x14ac:dyDescent="0.25">
      <c r="N3002" s="142"/>
      <c r="O3002" s="132"/>
      <c r="Q3002" s="119"/>
    </row>
    <row r="3003" spans="14:17" x14ac:dyDescent="0.25">
      <c r="N3003" s="142"/>
      <c r="O3003" s="132"/>
      <c r="Q3003" s="119"/>
    </row>
    <row r="3004" spans="14:17" x14ac:dyDescent="0.25">
      <c r="N3004" s="142"/>
      <c r="O3004" s="132"/>
      <c r="Q3004" s="119"/>
    </row>
    <row r="3005" spans="14:17" x14ac:dyDescent="0.25">
      <c r="N3005" s="142"/>
      <c r="O3005" s="132"/>
      <c r="Q3005" s="119"/>
    </row>
    <row r="3006" spans="14:17" x14ac:dyDescent="0.25">
      <c r="N3006" s="142"/>
      <c r="O3006" s="132"/>
      <c r="Q3006" s="119"/>
    </row>
    <row r="3007" spans="14:17" x14ac:dyDescent="0.25">
      <c r="N3007" s="142"/>
      <c r="O3007" s="132"/>
      <c r="Q3007" s="119"/>
    </row>
    <row r="3008" spans="14:17" x14ac:dyDescent="0.25">
      <c r="N3008" s="142"/>
      <c r="O3008" s="132"/>
      <c r="Q3008" s="119"/>
    </row>
    <row r="3009" spans="14:17" x14ac:dyDescent="0.25">
      <c r="N3009" s="142"/>
      <c r="O3009" s="132"/>
      <c r="Q3009" s="119"/>
    </row>
    <row r="3010" spans="14:17" x14ac:dyDescent="0.25">
      <c r="N3010" s="142"/>
      <c r="O3010" s="132"/>
      <c r="Q3010" s="119"/>
    </row>
    <row r="3011" spans="14:17" x14ac:dyDescent="0.25">
      <c r="N3011" s="142"/>
      <c r="O3011" s="132"/>
      <c r="Q3011" s="119"/>
    </row>
    <row r="3012" spans="14:17" x14ac:dyDescent="0.25">
      <c r="N3012" s="142"/>
      <c r="O3012" s="132"/>
      <c r="Q3012" s="119"/>
    </row>
    <row r="3013" spans="14:17" x14ac:dyDescent="0.25">
      <c r="N3013" s="142"/>
      <c r="O3013" s="132"/>
      <c r="Q3013" s="119"/>
    </row>
    <row r="3014" spans="14:17" x14ac:dyDescent="0.25">
      <c r="N3014" s="142"/>
      <c r="O3014" s="132"/>
      <c r="Q3014" s="119"/>
    </row>
    <row r="3015" spans="14:17" x14ac:dyDescent="0.25">
      <c r="N3015" s="142"/>
      <c r="O3015" s="132"/>
      <c r="Q3015" s="119"/>
    </row>
    <row r="3016" spans="14:17" x14ac:dyDescent="0.25">
      <c r="N3016" s="142"/>
      <c r="O3016" s="132"/>
      <c r="Q3016" s="119"/>
    </row>
    <row r="3017" spans="14:17" x14ac:dyDescent="0.25">
      <c r="N3017" s="142"/>
      <c r="O3017" s="132"/>
      <c r="Q3017" s="119"/>
    </row>
    <row r="3018" spans="14:17" x14ac:dyDescent="0.25">
      <c r="N3018" s="142"/>
      <c r="O3018" s="132"/>
      <c r="Q3018" s="119"/>
    </row>
    <row r="3019" spans="14:17" x14ac:dyDescent="0.25">
      <c r="N3019" s="142"/>
      <c r="O3019" s="132"/>
      <c r="Q3019" s="119"/>
    </row>
    <row r="3020" spans="14:17" x14ac:dyDescent="0.25">
      <c r="N3020" s="142"/>
      <c r="O3020" s="132"/>
      <c r="Q3020" s="119"/>
    </row>
    <row r="3021" spans="14:17" x14ac:dyDescent="0.25">
      <c r="N3021" s="142"/>
      <c r="O3021" s="132"/>
      <c r="Q3021" s="119"/>
    </row>
    <row r="3022" spans="14:17" x14ac:dyDescent="0.25">
      <c r="N3022" s="142"/>
      <c r="O3022" s="132"/>
      <c r="Q3022" s="119"/>
    </row>
    <row r="3023" spans="14:17" x14ac:dyDescent="0.25">
      <c r="N3023" s="142"/>
      <c r="O3023" s="132"/>
      <c r="Q3023" s="119"/>
    </row>
    <row r="3024" spans="14:17" x14ac:dyDescent="0.25">
      <c r="N3024" s="142"/>
      <c r="O3024" s="132"/>
      <c r="Q3024" s="119"/>
    </row>
    <row r="3025" spans="14:17" x14ac:dyDescent="0.25">
      <c r="N3025" s="142"/>
      <c r="O3025" s="132"/>
      <c r="Q3025" s="119"/>
    </row>
    <row r="3026" spans="14:17" x14ac:dyDescent="0.25">
      <c r="N3026" s="142"/>
      <c r="O3026" s="132"/>
      <c r="Q3026" s="119"/>
    </row>
    <row r="3027" spans="14:17" x14ac:dyDescent="0.25">
      <c r="N3027" s="142"/>
      <c r="O3027" s="132"/>
      <c r="Q3027" s="119"/>
    </row>
    <row r="3028" spans="14:17" x14ac:dyDescent="0.25">
      <c r="N3028" s="142"/>
      <c r="O3028" s="132"/>
      <c r="Q3028" s="119"/>
    </row>
    <row r="3029" spans="14:17" x14ac:dyDescent="0.25">
      <c r="N3029" s="142"/>
      <c r="O3029" s="132"/>
      <c r="Q3029" s="119"/>
    </row>
    <row r="3030" spans="14:17" x14ac:dyDescent="0.25">
      <c r="N3030" s="142"/>
      <c r="O3030" s="132"/>
      <c r="Q3030" s="119"/>
    </row>
    <row r="3031" spans="14:17" x14ac:dyDescent="0.25">
      <c r="N3031" s="142"/>
      <c r="O3031" s="132"/>
      <c r="Q3031" s="119"/>
    </row>
    <row r="3032" spans="14:17" x14ac:dyDescent="0.25">
      <c r="N3032" s="142"/>
      <c r="O3032" s="132"/>
      <c r="Q3032" s="119"/>
    </row>
    <row r="3033" spans="14:17" x14ac:dyDescent="0.25">
      <c r="N3033" s="142"/>
      <c r="O3033" s="132"/>
      <c r="Q3033" s="119"/>
    </row>
    <row r="3034" spans="14:17" x14ac:dyDescent="0.25">
      <c r="N3034" s="142"/>
      <c r="O3034" s="132"/>
      <c r="Q3034" s="119"/>
    </row>
    <row r="3035" spans="14:17" x14ac:dyDescent="0.25">
      <c r="N3035" s="142"/>
      <c r="O3035" s="132"/>
      <c r="Q3035" s="119"/>
    </row>
    <row r="3036" spans="14:17" x14ac:dyDescent="0.25">
      <c r="N3036" s="142"/>
      <c r="O3036" s="132"/>
      <c r="Q3036" s="119"/>
    </row>
    <row r="3037" spans="14:17" x14ac:dyDescent="0.25">
      <c r="N3037" s="142"/>
      <c r="O3037" s="132"/>
      <c r="Q3037" s="119"/>
    </row>
    <row r="3038" spans="14:17" x14ac:dyDescent="0.25">
      <c r="N3038" s="142"/>
      <c r="O3038" s="132"/>
      <c r="Q3038" s="119"/>
    </row>
    <row r="3039" spans="14:17" x14ac:dyDescent="0.25">
      <c r="N3039" s="142"/>
      <c r="O3039" s="132"/>
      <c r="Q3039" s="119"/>
    </row>
    <row r="3040" spans="14:17" x14ac:dyDescent="0.25">
      <c r="N3040" s="142"/>
      <c r="O3040" s="132"/>
      <c r="Q3040" s="119"/>
    </row>
    <row r="3041" spans="14:17" x14ac:dyDescent="0.25">
      <c r="N3041" s="142"/>
      <c r="O3041" s="132"/>
      <c r="Q3041" s="119"/>
    </row>
    <row r="3042" spans="14:17" x14ac:dyDescent="0.25">
      <c r="N3042" s="142"/>
      <c r="O3042" s="132"/>
      <c r="Q3042" s="119"/>
    </row>
    <row r="3043" spans="14:17" x14ac:dyDescent="0.25">
      <c r="N3043" s="142"/>
      <c r="O3043" s="132"/>
      <c r="Q3043" s="119"/>
    </row>
    <row r="3044" spans="14:17" x14ac:dyDescent="0.25">
      <c r="N3044" s="142"/>
      <c r="O3044" s="132"/>
      <c r="Q3044" s="119"/>
    </row>
    <row r="3045" spans="14:17" x14ac:dyDescent="0.25">
      <c r="N3045" s="142"/>
      <c r="O3045" s="132"/>
      <c r="Q3045" s="119"/>
    </row>
    <row r="3046" spans="14:17" x14ac:dyDescent="0.25">
      <c r="N3046" s="142"/>
      <c r="O3046" s="132"/>
      <c r="Q3046" s="119"/>
    </row>
    <row r="3047" spans="14:17" x14ac:dyDescent="0.25">
      <c r="N3047" s="142"/>
      <c r="O3047" s="132"/>
      <c r="Q3047" s="119"/>
    </row>
    <row r="3048" spans="14:17" x14ac:dyDescent="0.25">
      <c r="N3048" s="142"/>
      <c r="O3048" s="132"/>
      <c r="Q3048" s="119"/>
    </row>
    <row r="3049" spans="14:17" x14ac:dyDescent="0.25">
      <c r="N3049" s="142"/>
      <c r="O3049" s="132"/>
      <c r="Q3049" s="119"/>
    </row>
    <row r="3050" spans="14:17" x14ac:dyDescent="0.25">
      <c r="N3050" s="142"/>
      <c r="O3050" s="132"/>
      <c r="Q3050" s="119"/>
    </row>
    <row r="3051" spans="14:17" x14ac:dyDescent="0.25">
      <c r="N3051" s="142"/>
      <c r="O3051" s="132"/>
      <c r="Q3051" s="119"/>
    </row>
    <row r="3052" spans="14:17" x14ac:dyDescent="0.25">
      <c r="N3052" s="142"/>
      <c r="O3052" s="132"/>
      <c r="Q3052" s="119"/>
    </row>
    <row r="3053" spans="14:17" x14ac:dyDescent="0.25">
      <c r="N3053" s="142"/>
      <c r="O3053" s="132"/>
      <c r="Q3053" s="119"/>
    </row>
    <row r="3054" spans="14:17" x14ac:dyDescent="0.25">
      <c r="N3054" s="142"/>
      <c r="O3054" s="132"/>
      <c r="Q3054" s="119"/>
    </row>
    <row r="3055" spans="14:17" x14ac:dyDescent="0.25">
      <c r="N3055" s="142"/>
      <c r="O3055" s="132"/>
      <c r="Q3055" s="119"/>
    </row>
    <row r="3056" spans="14:17" x14ac:dyDescent="0.25">
      <c r="N3056" s="142"/>
      <c r="O3056" s="132"/>
      <c r="Q3056" s="119"/>
    </row>
    <row r="3057" spans="14:17" x14ac:dyDescent="0.25">
      <c r="N3057" s="142"/>
      <c r="O3057" s="132"/>
      <c r="Q3057" s="119"/>
    </row>
    <row r="3058" spans="14:17" x14ac:dyDescent="0.25">
      <c r="N3058" s="142"/>
      <c r="O3058" s="132"/>
      <c r="Q3058" s="119"/>
    </row>
    <row r="3059" spans="14:17" x14ac:dyDescent="0.25">
      <c r="N3059" s="142"/>
      <c r="O3059" s="132"/>
      <c r="Q3059" s="119"/>
    </row>
    <row r="3060" spans="14:17" x14ac:dyDescent="0.25">
      <c r="N3060" s="142"/>
      <c r="O3060" s="132"/>
      <c r="Q3060" s="119"/>
    </row>
    <row r="3061" spans="14:17" x14ac:dyDescent="0.25">
      <c r="N3061" s="142"/>
      <c r="O3061" s="132"/>
      <c r="Q3061" s="119"/>
    </row>
    <row r="3062" spans="14:17" x14ac:dyDescent="0.25">
      <c r="N3062" s="142"/>
      <c r="O3062" s="132"/>
      <c r="Q3062" s="119"/>
    </row>
    <row r="3063" spans="14:17" x14ac:dyDescent="0.25">
      <c r="N3063" s="142"/>
      <c r="O3063" s="132"/>
      <c r="Q3063" s="119"/>
    </row>
    <row r="3064" spans="14:17" x14ac:dyDescent="0.25">
      <c r="N3064" s="142"/>
      <c r="O3064" s="132"/>
      <c r="Q3064" s="119"/>
    </row>
    <row r="3065" spans="14:17" x14ac:dyDescent="0.25">
      <c r="N3065" s="142"/>
      <c r="O3065" s="132"/>
      <c r="Q3065" s="119"/>
    </row>
    <row r="3066" spans="14:17" x14ac:dyDescent="0.25">
      <c r="N3066" s="142"/>
      <c r="O3066" s="132"/>
      <c r="Q3066" s="119"/>
    </row>
    <row r="3067" spans="14:17" x14ac:dyDescent="0.25">
      <c r="N3067" s="142"/>
      <c r="O3067" s="132"/>
      <c r="Q3067" s="119"/>
    </row>
    <row r="3068" spans="14:17" x14ac:dyDescent="0.25">
      <c r="N3068" s="142"/>
      <c r="O3068" s="132"/>
      <c r="Q3068" s="119"/>
    </row>
    <row r="3069" spans="14:17" x14ac:dyDescent="0.25">
      <c r="N3069" s="142"/>
      <c r="O3069" s="132"/>
      <c r="Q3069" s="119"/>
    </row>
    <row r="3070" spans="14:17" x14ac:dyDescent="0.25">
      <c r="N3070" s="142"/>
      <c r="O3070" s="132"/>
      <c r="Q3070" s="119"/>
    </row>
    <row r="3071" spans="14:17" x14ac:dyDescent="0.25">
      <c r="N3071" s="142"/>
      <c r="O3071" s="132"/>
      <c r="Q3071" s="119"/>
    </row>
    <row r="3072" spans="14:17" x14ac:dyDescent="0.25">
      <c r="N3072" s="142"/>
      <c r="O3072" s="132"/>
      <c r="Q3072" s="119"/>
    </row>
    <row r="3073" spans="14:17" x14ac:dyDescent="0.25">
      <c r="N3073" s="142"/>
      <c r="O3073" s="132"/>
      <c r="Q3073" s="119"/>
    </row>
    <row r="3074" spans="14:17" x14ac:dyDescent="0.25">
      <c r="N3074" s="142"/>
      <c r="O3074" s="132"/>
      <c r="Q3074" s="119"/>
    </row>
    <row r="3075" spans="14:17" x14ac:dyDescent="0.25">
      <c r="N3075" s="142"/>
      <c r="O3075" s="132"/>
      <c r="Q3075" s="119"/>
    </row>
    <row r="3076" spans="14:17" x14ac:dyDescent="0.25">
      <c r="N3076" s="142"/>
      <c r="O3076" s="132"/>
      <c r="Q3076" s="119"/>
    </row>
    <row r="3077" spans="14:17" x14ac:dyDescent="0.25">
      <c r="N3077" s="142"/>
      <c r="O3077" s="132"/>
      <c r="Q3077" s="119"/>
    </row>
    <row r="3078" spans="14:17" x14ac:dyDescent="0.25">
      <c r="N3078" s="142"/>
      <c r="O3078" s="132"/>
      <c r="Q3078" s="119"/>
    </row>
    <row r="3079" spans="14:17" x14ac:dyDescent="0.25">
      <c r="N3079" s="142"/>
      <c r="O3079" s="132"/>
      <c r="Q3079" s="119"/>
    </row>
    <row r="3080" spans="14:17" x14ac:dyDescent="0.25">
      <c r="N3080" s="142"/>
      <c r="O3080" s="132"/>
      <c r="Q3080" s="119"/>
    </row>
    <row r="3081" spans="14:17" x14ac:dyDescent="0.25">
      <c r="N3081" s="142"/>
      <c r="O3081" s="132"/>
      <c r="Q3081" s="119"/>
    </row>
    <row r="3082" spans="14:17" x14ac:dyDescent="0.25">
      <c r="N3082" s="142"/>
      <c r="O3082" s="132"/>
      <c r="Q3082" s="119"/>
    </row>
    <row r="3083" spans="14:17" x14ac:dyDescent="0.25">
      <c r="N3083" s="142"/>
      <c r="O3083" s="132"/>
      <c r="Q3083" s="119"/>
    </row>
    <row r="3084" spans="14:17" x14ac:dyDescent="0.25">
      <c r="N3084" s="142"/>
      <c r="O3084" s="132"/>
      <c r="Q3084" s="119"/>
    </row>
    <row r="3085" spans="14:17" x14ac:dyDescent="0.25">
      <c r="N3085" s="142"/>
      <c r="O3085" s="132"/>
      <c r="Q3085" s="119"/>
    </row>
    <row r="3086" spans="14:17" x14ac:dyDescent="0.25">
      <c r="N3086" s="142"/>
      <c r="O3086" s="132"/>
      <c r="Q3086" s="119"/>
    </row>
    <row r="3087" spans="14:17" x14ac:dyDescent="0.25">
      <c r="N3087" s="142"/>
      <c r="O3087" s="132"/>
      <c r="Q3087" s="119"/>
    </row>
    <row r="3088" spans="14:17" x14ac:dyDescent="0.25">
      <c r="N3088" s="142"/>
      <c r="O3088" s="132"/>
      <c r="Q3088" s="119"/>
    </row>
    <row r="3089" spans="14:17" x14ac:dyDescent="0.25">
      <c r="N3089" s="142"/>
      <c r="O3089" s="132"/>
      <c r="Q3089" s="119"/>
    </row>
    <row r="3090" spans="14:17" x14ac:dyDescent="0.25">
      <c r="N3090" s="142"/>
      <c r="O3090" s="132"/>
      <c r="Q3090" s="119"/>
    </row>
    <row r="3091" spans="14:17" x14ac:dyDescent="0.25">
      <c r="N3091" s="142"/>
      <c r="O3091" s="132"/>
      <c r="Q3091" s="119"/>
    </row>
    <row r="3092" spans="14:17" x14ac:dyDescent="0.25">
      <c r="N3092" s="142"/>
      <c r="O3092" s="132"/>
      <c r="Q3092" s="119"/>
    </row>
    <row r="3093" spans="14:17" x14ac:dyDescent="0.25">
      <c r="N3093" s="142"/>
      <c r="O3093" s="132"/>
      <c r="Q3093" s="119"/>
    </row>
    <row r="3094" spans="14:17" x14ac:dyDescent="0.25">
      <c r="N3094" s="142"/>
      <c r="O3094" s="132"/>
      <c r="Q3094" s="119"/>
    </row>
    <row r="3095" spans="14:17" x14ac:dyDescent="0.25">
      <c r="N3095" s="142"/>
      <c r="O3095" s="132"/>
      <c r="Q3095" s="119"/>
    </row>
    <row r="3096" spans="14:17" x14ac:dyDescent="0.25">
      <c r="N3096" s="142"/>
      <c r="O3096" s="132"/>
      <c r="Q3096" s="119"/>
    </row>
    <row r="3097" spans="14:17" x14ac:dyDescent="0.25">
      <c r="N3097" s="142"/>
      <c r="O3097" s="132"/>
      <c r="Q3097" s="119"/>
    </row>
    <row r="3098" spans="14:17" x14ac:dyDescent="0.25">
      <c r="N3098" s="142"/>
      <c r="O3098" s="132"/>
      <c r="Q3098" s="119"/>
    </row>
    <row r="3099" spans="14:17" x14ac:dyDescent="0.25">
      <c r="N3099" s="142"/>
      <c r="O3099" s="132"/>
      <c r="Q3099" s="119"/>
    </row>
    <row r="3100" spans="14:17" x14ac:dyDescent="0.25">
      <c r="N3100" s="142"/>
      <c r="O3100" s="132"/>
      <c r="Q3100" s="119"/>
    </row>
    <row r="3101" spans="14:17" x14ac:dyDescent="0.25">
      <c r="N3101" s="142"/>
      <c r="O3101" s="132"/>
      <c r="Q3101" s="119"/>
    </row>
    <row r="3102" spans="14:17" x14ac:dyDescent="0.25">
      <c r="N3102" s="142"/>
      <c r="O3102" s="132"/>
      <c r="Q3102" s="119"/>
    </row>
    <row r="3103" spans="14:17" x14ac:dyDescent="0.25">
      <c r="N3103" s="142"/>
      <c r="O3103" s="132"/>
      <c r="Q3103" s="119"/>
    </row>
    <row r="3104" spans="14:17" x14ac:dyDescent="0.25">
      <c r="N3104" s="142"/>
      <c r="O3104" s="132"/>
      <c r="Q3104" s="119"/>
    </row>
    <row r="3105" spans="14:17" x14ac:dyDescent="0.25">
      <c r="N3105" s="142"/>
      <c r="O3105" s="132"/>
      <c r="Q3105" s="119"/>
    </row>
    <row r="3106" spans="14:17" x14ac:dyDescent="0.25">
      <c r="N3106" s="142"/>
      <c r="O3106" s="132"/>
      <c r="Q3106" s="119"/>
    </row>
    <row r="3107" spans="14:17" x14ac:dyDescent="0.25">
      <c r="N3107" s="142"/>
      <c r="O3107" s="132"/>
      <c r="Q3107" s="119"/>
    </row>
    <row r="3108" spans="14:17" x14ac:dyDescent="0.25">
      <c r="N3108" s="142"/>
      <c r="O3108" s="132"/>
      <c r="Q3108" s="119"/>
    </row>
    <row r="3109" spans="14:17" x14ac:dyDescent="0.25">
      <c r="N3109" s="142"/>
      <c r="O3109" s="132"/>
      <c r="Q3109" s="119"/>
    </row>
    <row r="3110" spans="14:17" x14ac:dyDescent="0.25">
      <c r="N3110" s="142"/>
      <c r="O3110" s="132"/>
      <c r="Q3110" s="119"/>
    </row>
    <row r="3111" spans="14:17" x14ac:dyDescent="0.25">
      <c r="N3111" s="142"/>
      <c r="O3111" s="132"/>
      <c r="Q3111" s="119"/>
    </row>
    <row r="3112" spans="14:17" x14ac:dyDescent="0.25">
      <c r="N3112" s="142"/>
      <c r="O3112" s="132"/>
      <c r="Q3112" s="119"/>
    </row>
    <row r="3113" spans="14:17" x14ac:dyDescent="0.25">
      <c r="N3113" s="142"/>
      <c r="O3113" s="132"/>
      <c r="Q3113" s="119"/>
    </row>
    <row r="3114" spans="14:17" x14ac:dyDescent="0.25">
      <c r="N3114" s="142"/>
      <c r="O3114" s="132"/>
      <c r="Q3114" s="119"/>
    </row>
    <row r="3115" spans="14:17" x14ac:dyDescent="0.25">
      <c r="N3115" s="142"/>
      <c r="O3115" s="132"/>
      <c r="Q3115" s="119"/>
    </row>
    <row r="3116" spans="14:17" x14ac:dyDescent="0.25">
      <c r="N3116" s="142"/>
      <c r="O3116" s="132"/>
      <c r="Q3116" s="119"/>
    </row>
    <row r="3117" spans="14:17" x14ac:dyDescent="0.25">
      <c r="N3117" s="142"/>
      <c r="O3117" s="132"/>
      <c r="Q3117" s="119"/>
    </row>
    <row r="3118" spans="14:17" x14ac:dyDescent="0.25">
      <c r="N3118" s="142"/>
      <c r="O3118" s="132"/>
      <c r="Q3118" s="119"/>
    </row>
    <row r="3119" spans="14:17" x14ac:dyDescent="0.25">
      <c r="N3119" s="142"/>
      <c r="O3119" s="132"/>
      <c r="Q3119" s="119"/>
    </row>
    <row r="3120" spans="14:17" x14ac:dyDescent="0.25">
      <c r="N3120" s="142"/>
      <c r="O3120" s="132"/>
      <c r="Q3120" s="119"/>
    </row>
    <row r="3121" spans="14:17" x14ac:dyDescent="0.25">
      <c r="N3121" s="142"/>
      <c r="O3121" s="132"/>
      <c r="Q3121" s="119"/>
    </row>
    <row r="3122" spans="14:17" x14ac:dyDescent="0.25">
      <c r="N3122" s="142"/>
      <c r="O3122" s="132"/>
      <c r="Q3122" s="119"/>
    </row>
    <row r="3123" spans="14:17" x14ac:dyDescent="0.25">
      <c r="N3123" s="142"/>
      <c r="O3123" s="132"/>
      <c r="Q3123" s="119"/>
    </row>
    <row r="3124" spans="14:17" x14ac:dyDescent="0.25">
      <c r="N3124" s="142"/>
      <c r="O3124" s="132"/>
      <c r="Q3124" s="119"/>
    </row>
    <row r="3125" spans="14:17" x14ac:dyDescent="0.25">
      <c r="N3125" s="142"/>
      <c r="O3125" s="132"/>
      <c r="Q3125" s="119"/>
    </row>
    <row r="3126" spans="14:17" x14ac:dyDescent="0.25">
      <c r="N3126" s="142"/>
      <c r="O3126" s="132"/>
      <c r="Q3126" s="119"/>
    </row>
    <row r="3127" spans="14:17" x14ac:dyDescent="0.25">
      <c r="N3127" s="142"/>
      <c r="O3127" s="132"/>
      <c r="Q3127" s="119"/>
    </row>
    <row r="3128" spans="14:17" x14ac:dyDescent="0.25">
      <c r="N3128" s="142"/>
      <c r="O3128" s="132"/>
      <c r="Q3128" s="119"/>
    </row>
    <row r="3129" spans="14:17" x14ac:dyDescent="0.25">
      <c r="N3129" s="142"/>
      <c r="O3129" s="132"/>
      <c r="Q3129" s="119"/>
    </row>
    <row r="3130" spans="14:17" x14ac:dyDescent="0.25">
      <c r="N3130" s="142"/>
      <c r="O3130" s="132"/>
      <c r="Q3130" s="119"/>
    </row>
    <row r="3131" spans="14:17" x14ac:dyDescent="0.25">
      <c r="N3131" s="142"/>
      <c r="O3131" s="132"/>
      <c r="Q3131" s="119"/>
    </row>
    <row r="3132" spans="14:17" x14ac:dyDescent="0.25">
      <c r="N3132" s="142"/>
      <c r="O3132" s="132"/>
      <c r="Q3132" s="119"/>
    </row>
    <row r="3133" spans="14:17" x14ac:dyDescent="0.25">
      <c r="N3133" s="142"/>
      <c r="O3133" s="132"/>
      <c r="Q3133" s="119"/>
    </row>
    <row r="3134" spans="14:17" x14ac:dyDescent="0.25">
      <c r="N3134" s="142"/>
      <c r="O3134" s="132"/>
      <c r="Q3134" s="119"/>
    </row>
    <row r="3135" spans="14:17" x14ac:dyDescent="0.25">
      <c r="N3135" s="142"/>
      <c r="O3135" s="132"/>
      <c r="Q3135" s="119"/>
    </row>
    <row r="3136" spans="14:17" x14ac:dyDescent="0.25">
      <c r="N3136" s="142"/>
      <c r="O3136" s="132"/>
      <c r="Q3136" s="119"/>
    </row>
    <row r="3137" spans="14:17" x14ac:dyDescent="0.25">
      <c r="N3137" s="142"/>
      <c r="O3137" s="132"/>
      <c r="Q3137" s="119"/>
    </row>
    <row r="3138" spans="14:17" x14ac:dyDescent="0.25">
      <c r="N3138" s="142"/>
      <c r="O3138" s="132"/>
      <c r="Q3138" s="119"/>
    </row>
    <row r="3139" spans="14:17" x14ac:dyDescent="0.25">
      <c r="N3139" s="142"/>
      <c r="O3139" s="132"/>
      <c r="Q3139" s="119"/>
    </row>
    <row r="3140" spans="14:17" x14ac:dyDescent="0.25">
      <c r="N3140" s="142"/>
      <c r="O3140" s="132"/>
      <c r="Q3140" s="119"/>
    </row>
    <row r="3141" spans="14:17" x14ac:dyDescent="0.25">
      <c r="N3141" s="142"/>
      <c r="O3141" s="132"/>
      <c r="Q3141" s="119"/>
    </row>
    <row r="3142" spans="14:17" x14ac:dyDescent="0.25">
      <c r="N3142" s="142"/>
      <c r="O3142" s="132"/>
      <c r="Q3142" s="119"/>
    </row>
    <row r="3143" spans="14:17" x14ac:dyDescent="0.25">
      <c r="N3143" s="142"/>
      <c r="O3143" s="132"/>
      <c r="Q3143" s="119"/>
    </row>
    <row r="3144" spans="14:17" x14ac:dyDescent="0.25">
      <c r="N3144" s="142"/>
      <c r="O3144" s="132"/>
      <c r="Q3144" s="119"/>
    </row>
    <row r="3145" spans="14:17" x14ac:dyDescent="0.25">
      <c r="N3145" s="142"/>
      <c r="O3145" s="132"/>
      <c r="Q3145" s="119"/>
    </row>
    <row r="3146" spans="14:17" x14ac:dyDescent="0.25">
      <c r="N3146" s="142"/>
      <c r="O3146" s="132"/>
      <c r="Q3146" s="119"/>
    </row>
    <row r="3147" spans="14:17" x14ac:dyDescent="0.25">
      <c r="N3147" s="142"/>
      <c r="O3147" s="132"/>
      <c r="Q3147" s="119"/>
    </row>
    <row r="3148" spans="14:17" x14ac:dyDescent="0.25">
      <c r="N3148" s="142"/>
      <c r="O3148" s="132"/>
      <c r="Q3148" s="119"/>
    </row>
    <row r="3149" spans="14:17" x14ac:dyDescent="0.25">
      <c r="N3149" s="142"/>
      <c r="O3149" s="132"/>
      <c r="Q3149" s="119"/>
    </row>
    <row r="3150" spans="14:17" x14ac:dyDescent="0.25">
      <c r="N3150" s="142"/>
      <c r="O3150" s="132"/>
      <c r="Q3150" s="119"/>
    </row>
    <row r="3151" spans="14:17" x14ac:dyDescent="0.25">
      <c r="N3151" s="142"/>
      <c r="O3151" s="132"/>
      <c r="Q3151" s="119"/>
    </row>
    <row r="3152" spans="14:17" x14ac:dyDescent="0.25">
      <c r="N3152" s="142"/>
      <c r="O3152" s="132"/>
      <c r="Q3152" s="119"/>
    </row>
    <row r="3153" spans="14:17" x14ac:dyDescent="0.25">
      <c r="N3153" s="142"/>
      <c r="O3153" s="132"/>
      <c r="Q3153" s="119"/>
    </row>
    <row r="3154" spans="14:17" x14ac:dyDescent="0.25">
      <c r="N3154" s="142"/>
      <c r="O3154" s="132"/>
      <c r="Q3154" s="119"/>
    </row>
    <row r="3155" spans="14:17" x14ac:dyDescent="0.25">
      <c r="N3155" s="142"/>
      <c r="O3155" s="132"/>
      <c r="Q3155" s="119"/>
    </row>
    <row r="3156" spans="14:17" x14ac:dyDescent="0.25">
      <c r="N3156" s="142"/>
      <c r="O3156" s="132"/>
      <c r="Q3156" s="119"/>
    </row>
    <row r="3157" spans="14:17" x14ac:dyDescent="0.25">
      <c r="N3157" s="142"/>
      <c r="O3157" s="132"/>
      <c r="Q3157" s="119"/>
    </row>
    <row r="3158" spans="14:17" x14ac:dyDescent="0.25">
      <c r="N3158" s="142"/>
      <c r="O3158" s="132"/>
      <c r="Q3158" s="119"/>
    </row>
    <row r="3159" spans="14:17" x14ac:dyDescent="0.25">
      <c r="N3159" s="142"/>
      <c r="O3159" s="132"/>
      <c r="Q3159" s="119"/>
    </row>
    <row r="3160" spans="14:17" x14ac:dyDescent="0.25">
      <c r="N3160" s="142"/>
      <c r="O3160" s="132"/>
      <c r="Q3160" s="119"/>
    </row>
    <row r="3161" spans="14:17" x14ac:dyDescent="0.25">
      <c r="N3161" s="142"/>
      <c r="O3161" s="132"/>
      <c r="Q3161" s="119"/>
    </row>
    <row r="3162" spans="14:17" x14ac:dyDescent="0.25">
      <c r="N3162" s="142"/>
      <c r="O3162" s="132"/>
      <c r="Q3162" s="119"/>
    </row>
    <row r="3163" spans="14:17" x14ac:dyDescent="0.25">
      <c r="N3163" s="142"/>
      <c r="O3163" s="132"/>
      <c r="Q3163" s="119"/>
    </row>
    <row r="3164" spans="14:17" x14ac:dyDescent="0.25">
      <c r="N3164" s="142"/>
      <c r="O3164" s="132"/>
      <c r="Q3164" s="119"/>
    </row>
    <row r="3165" spans="14:17" x14ac:dyDescent="0.25">
      <c r="N3165" s="142"/>
      <c r="O3165" s="132"/>
      <c r="Q3165" s="119"/>
    </row>
    <row r="3166" spans="14:17" x14ac:dyDescent="0.25">
      <c r="N3166" s="142"/>
      <c r="O3166" s="132"/>
      <c r="Q3166" s="119"/>
    </row>
    <row r="3167" spans="14:17" x14ac:dyDescent="0.25">
      <c r="N3167" s="142"/>
      <c r="O3167" s="132"/>
      <c r="Q3167" s="119"/>
    </row>
    <row r="3168" spans="14:17" x14ac:dyDescent="0.25">
      <c r="N3168" s="142"/>
      <c r="O3168" s="132"/>
      <c r="Q3168" s="119"/>
    </row>
    <row r="3169" spans="14:17" x14ac:dyDescent="0.25">
      <c r="N3169" s="142"/>
      <c r="O3169" s="132"/>
      <c r="Q3169" s="119"/>
    </row>
    <row r="3170" spans="14:17" x14ac:dyDescent="0.25">
      <c r="N3170" s="142"/>
      <c r="O3170" s="132"/>
      <c r="Q3170" s="119"/>
    </row>
    <row r="3171" spans="14:17" x14ac:dyDescent="0.25">
      <c r="N3171" s="142"/>
      <c r="O3171" s="132"/>
      <c r="Q3171" s="119"/>
    </row>
    <row r="3172" spans="14:17" x14ac:dyDescent="0.25">
      <c r="N3172" s="142"/>
      <c r="O3172" s="132"/>
      <c r="Q3172" s="119"/>
    </row>
    <row r="3173" spans="14:17" x14ac:dyDescent="0.25">
      <c r="N3173" s="142"/>
      <c r="O3173" s="132"/>
      <c r="Q3173" s="119"/>
    </row>
    <row r="3174" spans="14:17" x14ac:dyDescent="0.25">
      <c r="N3174" s="142"/>
      <c r="O3174" s="132"/>
      <c r="Q3174" s="119"/>
    </row>
    <row r="3175" spans="14:17" x14ac:dyDescent="0.25">
      <c r="N3175" s="142"/>
      <c r="O3175" s="132"/>
      <c r="Q3175" s="119"/>
    </row>
    <row r="3176" spans="14:17" x14ac:dyDescent="0.25">
      <c r="N3176" s="142"/>
      <c r="O3176" s="132"/>
      <c r="Q3176" s="119"/>
    </row>
    <row r="3177" spans="14:17" x14ac:dyDescent="0.25">
      <c r="N3177" s="142"/>
      <c r="O3177" s="132"/>
      <c r="Q3177" s="119"/>
    </row>
    <row r="3178" spans="14:17" x14ac:dyDescent="0.25">
      <c r="N3178" s="142"/>
      <c r="O3178" s="132"/>
      <c r="Q3178" s="119"/>
    </row>
    <row r="3179" spans="14:17" x14ac:dyDescent="0.25">
      <c r="N3179" s="142"/>
      <c r="O3179" s="132"/>
      <c r="Q3179" s="119"/>
    </row>
    <row r="3180" spans="14:17" x14ac:dyDescent="0.25">
      <c r="N3180" s="142"/>
      <c r="O3180" s="132"/>
      <c r="Q3180" s="119"/>
    </row>
    <row r="3181" spans="14:17" x14ac:dyDescent="0.25">
      <c r="N3181" s="142"/>
      <c r="O3181" s="132"/>
      <c r="Q3181" s="119"/>
    </row>
    <row r="3182" spans="14:17" x14ac:dyDescent="0.25">
      <c r="N3182" s="142"/>
      <c r="O3182" s="132"/>
      <c r="Q3182" s="119"/>
    </row>
    <row r="3183" spans="14:17" x14ac:dyDescent="0.25">
      <c r="N3183" s="142"/>
      <c r="O3183" s="132"/>
      <c r="Q3183" s="119"/>
    </row>
    <row r="3184" spans="14:17" x14ac:dyDescent="0.25">
      <c r="N3184" s="142"/>
      <c r="O3184" s="132"/>
      <c r="Q3184" s="119"/>
    </row>
    <row r="3185" spans="14:17" x14ac:dyDescent="0.25">
      <c r="N3185" s="142"/>
      <c r="O3185" s="132"/>
      <c r="Q3185" s="119"/>
    </row>
    <row r="3186" spans="14:17" x14ac:dyDescent="0.25">
      <c r="N3186" s="142"/>
      <c r="O3186" s="132"/>
      <c r="Q3186" s="119"/>
    </row>
    <row r="3187" spans="14:17" x14ac:dyDescent="0.25">
      <c r="N3187" s="142"/>
      <c r="O3187" s="132"/>
      <c r="Q3187" s="119"/>
    </row>
    <row r="3188" spans="14:17" x14ac:dyDescent="0.25">
      <c r="N3188" s="142"/>
      <c r="O3188" s="132"/>
      <c r="Q3188" s="119"/>
    </row>
    <row r="3189" spans="14:17" x14ac:dyDescent="0.25">
      <c r="N3189" s="142"/>
      <c r="O3189" s="132"/>
      <c r="Q3189" s="119"/>
    </row>
    <row r="3190" spans="14:17" x14ac:dyDescent="0.25">
      <c r="N3190" s="142"/>
      <c r="O3190" s="132"/>
      <c r="Q3190" s="119"/>
    </row>
    <row r="3191" spans="14:17" x14ac:dyDescent="0.25">
      <c r="N3191" s="142"/>
      <c r="O3191" s="132"/>
      <c r="Q3191" s="119"/>
    </row>
    <row r="3192" spans="14:17" x14ac:dyDescent="0.25">
      <c r="N3192" s="142"/>
      <c r="O3192" s="132"/>
      <c r="Q3192" s="119"/>
    </row>
    <row r="3193" spans="14:17" x14ac:dyDescent="0.25">
      <c r="N3193" s="142"/>
      <c r="O3193" s="132"/>
      <c r="Q3193" s="119"/>
    </row>
    <row r="3194" spans="14:17" x14ac:dyDescent="0.25">
      <c r="N3194" s="142"/>
      <c r="O3194" s="132"/>
      <c r="Q3194" s="119"/>
    </row>
    <row r="3195" spans="14:17" x14ac:dyDescent="0.25">
      <c r="N3195" s="142"/>
      <c r="O3195" s="132"/>
      <c r="Q3195" s="119"/>
    </row>
    <row r="3196" spans="14:17" x14ac:dyDescent="0.25">
      <c r="N3196" s="142"/>
      <c r="O3196" s="132"/>
      <c r="Q3196" s="119"/>
    </row>
    <row r="3197" spans="14:17" x14ac:dyDescent="0.25">
      <c r="N3197" s="142"/>
      <c r="O3197" s="132"/>
      <c r="Q3197" s="119"/>
    </row>
    <row r="3198" spans="14:17" x14ac:dyDescent="0.25">
      <c r="N3198" s="142"/>
      <c r="O3198" s="132"/>
      <c r="Q3198" s="119"/>
    </row>
    <row r="3199" spans="14:17" x14ac:dyDescent="0.25">
      <c r="N3199" s="142"/>
      <c r="O3199" s="132"/>
      <c r="Q3199" s="119"/>
    </row>
    <row r="3200" spans="14:17" x14ac:dyDescent="0.25">
      <c r="N3200" s="142"/>
      <c r="O3200" s="132"/>
      <c r="Q3200" s="119"/>
    </row>
    <row r="3201" spans="14:17" x14ac:dyDescent="0.25">
      <c r="N3201" s="142"/>
      <c r="O3201" s="132"/>
      <c r="Q3201" s="119"/>
    </row>
    <row r="3202" spans="14:17" x14ac:dyDescent="0.25">
      <c r="N3202" s="142"/>
      <c r="O3202" s="132"/>
      <c r="Q3202" s="119"/>
    </row>
    <row r="3203" spans="14:17" x14ac:dyDescent="0.25">
      <c r="N3203" s="142"/>
      <c r="O3203" s="132"/>
      <c r="Q3203" s="119"/>
    </row>
    <row r="3204" spans="14:17" x14ac:dyDescent="0.25">
      <c r="N3204" s="142"/>
      <c r="O3204" s="132"/>
      <c r="Q3204" s="119"/>
    </row>
    <row r="3205" spans="14:17" x14ac:dyDescent="0.25">
      <c r="N3205" s="142"/>
      <c r="O3205" s="132"/>
      <c r="Q3205" s="119"/>
    </row>
    <row r="3206" spans="14:17" x14ac:dyDescent="0.25">
      <c r="N3206" s="142"/>
      <c r="O3206" s="132"/>
      <c r="Q3206" s="119"/>
    </row>
    <row r="3207" spans="14:17" x14ac:dyDescent="0.25">
      <c r="N3207" s="142"/>
      <c r="O3207" s="132"/>
      <c r="Q3207" s="119"/>
    </row>
    <row r="3208" spans="14:17" x14ac:dyDescent="0.25">
      <c r="N3208" s="142"/>
      <c r="O3208" s="132"/>
      <c r="Q3208" s="119"/>
    </row>
    <row r="3209" spans="14:17" x14ac:dyDescent="0.25">
      <c r="N3209" s="142"/>
      <c r="O3209" s="132"/>
      <c r="Q3209" s="119"/>
    </row>
    <row r="3210" spans="14:17" x14ac:dyDescent="0.25">
      <c r="N3210" s="142"/>
      <c r="O3210" s="132"/>
      <c r="Q3210" s="119"/>
    </row>
    <row r="3211" spans="14:17" x14ac:dyDescent="0.25">
      <c r="N3211" s="142"/>
      <c r="O3211" s="132"/>
      <c r="Q3211" s="119"/>
    </row>
    <row r="3212" spans="14:17" x14ac:dyDescent="0.25">
      <c r="N3212" s="142"/>
      <c r="O3212" s="132"/>
      <c r="Q3212" s="119"/>
    </row>
    <row r="3213" spans="14:17" x14ac:dyDescent="0.25">
      <c r="N3213" s="142"/>
      <c r="O3213" s="132"/>
      <c r="Q3213" s="119"/>
    </row>
    <row r="3214" spans="14:17" x14ac:dyDescent="0.25">
      <c r="N3214" s="142"/>
      <c r="O3214" s="132"/>
      <c r="Q3214" s="119"/>
    </row>
    <row r="3215" spans="14:17" x14ac:dyDescent="0.25">
      <c r="N3215" s="142"/>
      <c r="O3215" s="132"/>
      <c r="Q3215" s="119"/>
    </row>
    <row r="3216" spans="14:17" x14ac:dyDescent="0.25">
      <c r="N3216" s="142"/>
      <c r="O3216" s="132"/>
      <c r="Q3216" s="119"/>
    </row>
    <row r="3217" spans="14:17" x14ac:dyDescent="0.25">
      <c r="N3217" s="142"/>
      <c r="O3217" s="132"/>
      <c r="Q3217" s="119"/>
    </row>
    <row r="3218" spans="14:17" x14ac:dyDescent="0.25">
      <c r="N3218" s="142"/>
      <c r="O3218" s="132"/>
      <c r="Q3218" s="119"/>
    </row>
    <row r="3219" spans="14:17" x14ac:dyDescent="0.25">
      <c r="N3219" s="142"/>
      <c r="O3219" s="132"/>
      <c r="Q3219" s="119"/>
    </row>
    <row r="3220" spans="14:17" x14ac:dyDescent="0.25">
      <c r="N3220" s="142"/>
      <c r="O3220" s="132"/>
      <c r="Q3220" s="119"/>
    </row>
    <row r="3221" spans="14:17" x14ac:dyDescent="0.25">
      <c r="N3221" s="142"/>
      <c r="O3221" s="132"/>
      <c r="Q3221" s="119"/>
    </row>
    <row r="3222" spans="14:17" x14ac:dyDescent="0.25">
      <c r="N3222" s="142"/>
      <c r="O3222" s="132"/>
      <c r="Q3222" s="119"/>
    </row>
    <row r="3223" spans="14:17" x14ac:dyDescent="0.25">
      <c r="N3223" s="142"/>
      <c r="O3223" s="132"/>
      <c r="Q3223" s="119"/>
    </row>
    <row r="3224" spans="14:17" x14ac:dyDescent="0.25">
      <c r="N3224" s="142"/>
      <c r="O3224" s="132"/>
      <c r="Q3224" s="119"/>
    </row>
    <row r="3225" spans="14:17" x14ac:dyDescent="0.25">
      <c r="N3225" s="142"/>
      <c r="O3225" s="132"/>
      <c r="Q3225" s="119"/>
    </row>
    <row r="3226" spans="14:17" x14ac:dyDescent="0.25">
      <c r="N3226" s="142"/>
      <c r="O3226" s="132"/>
      <c r="Q3226" s="119"/>
    </row>
    <row r="3227" spans="14:17" x14ac:dyDescent="0.25">
      <c r="N3227" s="142"/>
      <c r="O3227" s="132"/>
      <c r="Q3227" s="119"/>
    </row>
    <row r="3228" spans="14:17" x14ac:dyDescent="0.25">
      <c r="N3228" s="142"/>
      <c r="O3228" s="132"/>
      <c r="Q3228" s="119"/>
    </row>
    <row r="3229" spans="14:17" x14ac:dyDescent="0.25">
      <c r="N3229" s="142"/>
      <c r="O3229" s="132"/>
      <c r="Q3229" s="119"/>
    </row>
    <row r="3230" spans="14:17" x14ac:dyDescent="0.25">
      <c r="N3230" s="142"/>
      <c r="O3230" s="132"/>
      <c r="Q3230" s="119"/>
    </row>
    <row r="3231" spans="14:17" x14ac:dyDescent="0.25">
      <c r="N3231" s="142"/>
      <c r="O3231" s="132"/>
      <c r="Q3231" s="119"/>
    </row>
    <row r="3232" spans="14:17" x14ac:dyDescent="0.25">
      <c r="N3232" s="142"/>
      <c r="O3232" s="132"/>
      <c r="Q3232" s="119"/>
    </row>
    <row r="3233" spans="14:17" x14ac:dyDescent="0.25">
      <c r="N3233" s="142"/>
      <c r="O3233" s="132"/>
      <c r="Q3233" s="119"/>
    </row>
    <row r="3234" spans="14:17" x14ac:dyDescent="0.25">
      <c r="N3234" s="142"/>
      <c r="O3234" s="132"/>
      <c r="Q3234" s="119"/>
    </row>
    <row r="3235" spans="14:17" x14ac:dyDescent="0.25">
      <c r="N3235" s="142"/>
      <c r="O3235" s="132"/>
      <c r="Q3235" s="119"/>
    </row>
    <row r="3236" spans="14:17" x14ac:dyDescent="0.25">
      <c r="N3236" s="142"/>
      <c r="O3236" s="132"/>
      <c r="Q3236" s="119"/>
    </row>
    <row r="3237" spans="14:17" x14ac:dyDescent="0.25">
      <c r="N3237" s="142"/>
      <c r="O3237" s="132"/>
      <c r="Q3237" s="119"/>
    </row>
    <row r="3238" spans="14:17" x14ac:dyDescent="0.25">
      <c r="N3238" s="142"/>
      <c r="O3238" s="132"/>
      <c r="Q3238" s="119"/>
    </row>
    <row r="3239" spans="14:17" x14ac:dyDescent="0.25">
      <c r="N3239" s="142"/>
      <c r="O3239" s="132"/>
      <c r="Q3239" s="119"/>
    </row>
    <row r="3240" spans="14:17" x14ac:dyDescent="0.25">
      <c r="N3240" s="142"/>
      <c r="O3240" s="132"/>
      <c r="Q3240" s="119"/>
    </row>
    <row r="3241" spans="14:17" x14ac:dyDescent="0.25">
      <c r="N3241" s="142"/>
      <c r="O3241" s="132"/>
      <c r="Q3241" s="119"/>
    </row>
    <row r="3242" spans="14:17" x14ac:dyDescent="0.25">
      <c r="N3242" s="142"/>
      <c r="O3242" s="132"/>
      <c r="Q3242" s="119"/>
    </row>
    <row r="3243" spans="14:17" x14ac:dyDescent="0.25">
      <c r="N3243" s="142"/>
      <c r="O3243" s="132"/>
      <c r="Q3243" s="119"/>
    </row>
    <row r="3244" spans="14:17" x14ac:dyDescent="0.25">
      <c r="N3244" s="142"/>
      <c r="O3244" s="132"/>
      <c r="Q3244" s="119"/>
    </row>
    <row r="3245" spans="14:17" x14ac:dyDescent="0.25">
      <c r="N3245" s="142"/>
      <c r="O3245" s="132"/>
      <c r="Q3245" s="119"/>
    </row>
    <row r="3246" spans="14:17" x14ac:dyDescent="0.25">
      <c r="N3246" s="142"/>
      <c r="O3246" s="132"/>
      <c r="Q3246" s="119"/>
    </row>
    <row r="3247" spans="14:17" x14ac:dyDescent="0.25">
      <c r="N3247" s="142"/>
      <c r="O3247" s="132"/>
      <c r="Q3247" s="119"/>
    </row>
    <row r="3248" spans="14:17" x14ac:dyDescent="0.25">
      <c r="N3248" s="142"/>
      <c r="O3248" s="132"/>
      <c r="Q3248" s="119"/>
    </row>
    <row r="3249" spans="14:17" x14ac:dyDescent="0.25">
      <c r="N3249" s="142"/>
      <c r="O3249" s="132"/>
      <c r="Q3249" s="119"/>
    </row>
    <row r="3250" spans="14:17" x14ac:dyDescent="0.25">
      <c r="N3250" s="142"/>
      <c r="O3250" s="132"/>
      <c r="Q3250" s="119"/>
    </row>
    <row r="3251" spans="14:17" x14ac:dyDescent="0.25">
      <c r="N3251" s="142"/>
      <c r="O3251" s="132"/>
      <c r="Q3251" s="119"/>
    </row>
    <row r="3252" spans="14:17" x14ac:dyDescent="0.25">
      <c r="N3252" s="142"/>
      <c r="O3252" s="132"/>
      <c r="Q3252" s="119"/>
    </row>
    <row r="3253" spans="14:17" x14ac:dyDescent="0.25">
      <c r="N3253" s="142"/>
      <c r="O3253" s="132"/>
      <c r="Q3253" s="119"/>
    </row>
    <row r="3254" spans="14:17" x14ac:dyDescent="0.25">
      <c r="N3254" s="142"/>
      <c r="O3254" s="132"/>
      <c r="Q3254" s="119"/>
    </row>
    <row r="3255" spans="14:17" x14ac:dyDescent="0.25">
      <c r="N3255" s="142"/>
      <c r="O3255" s="132"/>
      <c r="Q3255" s="119"/>
    </row>
    <row r="3256" spans="14:17" x14ac:dyDescent="0.25">
      <c r="N3256" s="142"/>
      <c r="O3256" s="132"/>
      <c r="Q3256" s="119"/>
    </row>
    <row r="3257" spans="14:17" x14ac:dyDescent="0.25">
      <c r="N3257" s="142"/>
      <c r="O3257" s="132"/>
      <c r="Q3257" s="119"/>
    </row>
    <row r="3258" spans="14:17" x14ac:dyDescent="0.25">
      <c r="N3258" s="142"/>
      <c r="O3258" s="132"/>
      <c r="Q3258" s="119"/>
    </row>
    <row r="3259" spans="14:17" x14ac:dyDescent="0.25">
      <c r="N3259" s="142"/>
      <c r="O3259" s="132"/>
      <c r="Q3259" s="119"/>
    </row>
    <row r="3260" spans="14:17" x14ac:dyDescent="0.25">
      <c r="N3260" s="142"/>
      <c r="O3260" s="132"/>
      <c r="Q3260" s="119"/>
    </row>
    <row r="3261" spans="14:17" x14ac:dyDescent="0.25">
      <c r="N3261" s="142"/>
      <c r="O3261" s="132"/>
      <c r="Q3261" s="119"/>
    </row>
    <row r="3262" spans="14:17" x14ac:dyDescent="0.25">
      <c r="N3262" s="142"/>
      <c r="O3262" s="132"/>
      <c r="Q3262" s="119"/>
    </row>
    <row r="3263" spans="14:17" x14ac:dyDescent="0.25">
      <c r="N3263" s="142"/>
      <c r="O3263" s="132"/>
      <c r="Q3263" s="119"/>
    </row>
    <row r="3264" spans="14:17" x14ac:dyDescent="0.25">
      <c r="N3264" s="142"/>
      <c r="O3264" s="132"/>
      <c r="Q3264" s="119"/>
    </row>
    <row r="3265" spans="14:17" x14ac:dyDescent="0.25">
      <c r="N3265" s="142"/>
      <c r="O3265" s="132"/>
      <c r="Q3265" s="119"/>
    </row>
    <row r="3266" spans="14:17" x14ac:dyDescent="0.25">
      <c r="N3266" s="142"/>
      <c r="O3266" s="132"/>
      <c r="Q3266" s="119"/>
    </row>
    <row r="3267" spans="14:17" x14ac:dyDescent="0.25">
      <c r="N3267" s="142"/>
      <c r="O3267" s="132"/>
      <c r="Q3267" s="119"/>
    </row>
    <row r="3268" spans="14:17" x14ac:dyDescent="0.25">
      <c r="N3268" s="142"/>
      <c r="O3268" s="132"/>
      <c r="Q3268" s="119"/>
    </row>
    <row r="3269" spans="14:17" x14ac:dyDescent="0.25">
      <c r="N3269" s="142"/>
      <c r="O3269" s="132"/>
      <c r="Q3269" s="119"/>
    </row>
    <row r="3270" spans="14:17" x14ac:dyDescent="0.25">
      <c r="N3270" s="142"/>
      <c r="O3270" s="132"/>
      <c r="Q3270" s="119"/>
    </row>
    <row r="3271" spans="14:17" x14ac:dyDescent="0.25">
      <c r="N3271" s="142"/>
      <c r="O3271" s="132"/>
      <c r="Q3271" s="119"/>
    </row>
    <row r="3272" spans="14:17" x14ac:dyDescent="0.25">
      <c r="N3272" s="142"/>
      <c r="O3272" s="132"/>
      <c r="Q3272" s="119"/>
    </row>
    <row r="3273" spans="14:17" x14ac:dyDescent="0.25">
      <c r="N3273" s="142"/>
      <c r="O3273" s="132"/>
      <c r="Q3273" s="119"/>
    </row>
    <row r="3274" spans="14:17" x14ac:dyDescent="0.25">
      <c r="N3274" s="142"/>
      <c r="O3274" s="132"/>
      <c r="Q3274" s="119"/>
    </row>
    <row r="3275" spans="14:17" x14ac:dyDescent="0.25">
      <c r="N3275" s="142"/>
      <c r="O3275" s="132"/>
      <c r="Q3275" s="119"/>
    </row>
    <row r="3276" spans="14:17" x14ac:dyDescent="0.25">
      <c r="N3276" s="142"/>
      <c r="O3276" s="132"/>
      <c r="Q3276" s="119"/>
    </row>
    <row r="3277" spans="14:17" x14ac:dyDescent="0.25">
      <c r="N3277" s="142"/>
      <c r="O3277" s="132"/>
      <c r="Q3277" s="119"/>
    </row>
    <row r="3278" spans="14:17" x14ac:dyDescent="0.25">
      <c r="N3278" s="142"/>
      <c r="O3278" s="132"/>
      <c r="Q3278" s="119"/>
    </row>
    <row r="3279" spans="14:17" x14ac:dyDescent="0.25">
      <c r="N3279" s="142"/>
      <c r="O3279" s="132"/>
      <c r="Q3279" s="119"/>
    </row>
    <row r="3280" spans="14:17" x14ac:dyDescent="0.25">
      <c r="N3280" s="142"/>
      <c r="O3280" s="132"/>
      <c r="Q3280" s="119"/>
    </row>
    <row r="3281" spans="14:17" x14ac:dyDescent="0.25">
      <c r="N3281" s="142"/>
      <c r="O3281" s="132"/>
      <c r="Q3281" s="119"/>
    </row>
    <row r="3282" spans="14:17" x14ac:dyDescent="0.25">
      <c r="N3282" s="142"/>
      <c r="O3282" s="132"/>
      <c r="Q3282" s="119"/>
    </row>
    <row r="3283" spans="14:17" x14ac:dyDescent="0.25">
      <c r="N3283" s="142"/>
      <c r="O3283" s="132"/>
      <c r="Q3283" s="119"/>
    </row>
    <row r="3284" spans="14:17" x14ac:dyDescent="0.25">
      <c r="N3284" s="142"/>
      <c r="O3284" s="132"/>
      <c r="Q3284" s="119"/>
    </row>
    <row r="3285" spans="14:17" x14ac:dyDescent="0.25">
      <c r="N3285" s="142"/>
      <c r="O3285" s="132"/>
      <c r="Q3285" s="119"/>
    </row>
    <row r="3286" spans="14:17" x14ac:dyDescent="0.25">
      <c r="N3286" s="142"/>
      <c r="O3286" s="132"/>
      <c r="Q3286" s="119"/>
    </row>
    <row r="3287" spans="14:17" x14ac:dyDescent="0.25">
      <c r="N3287" s="142"/>
      <c r="O3287" s="132"/>
      <c r="Q3287" s="119"/>
    </row>
    <row r="3288" spans="14:17" x14ac:dyDescent="0.25">
      <c r="N3288" s="142"/>
      <c r="O3288" s="132"/>
      <c r="Q3288" s="119"/>
    </row>
    <row r="3289" spans="14:17" x14ac:dyDescent="0.25">
      <c r="N3289" s="142"/>
      <c r="O3289" s="132"/>
      <c r="Q3289" s="119"/>
    </row>
    <row r="3290" spans="14:17" x14ac:dyDescent="0.25">
      <c r="N3290" s="142"/>
      <c r="O3290" s="132"/>
      <c r="Q3290" s="119"/>
    </row>
    <row r="3291" spans="14:17" x14ac:dyDescent="0.25">
      <c r="N3291" s="142"/>
      <c r="O3291" s="132"/>
      <c r="Q3291" s="119"/>
    </row>
    <row r="3292" spans="14:17" x14ac:dyDescent="0.25">
      <c r="N3292" s="142"/>
      <c r="O3292" s="132"/>
      <c r="Q3292" s="119"/>
    </row>
    <row r="3293" spans="14:17" x14ac:dyDescent="0.25">
      <c r="N3293" s="142"/>
      <c r="O3293" s="132"/>
      <c r="Q3293" s="119"/>
    </row>
    <row r="3294" spans="14:17" x14ac:dyDescent="0.25">
      <c r="N3294" s="142"/>
      <c r="O3294" s="132"/>
      <c r="Q3294" s="119"/>
    </row>
    <row r="3295" spans="14:17" x14ac:dyDescent="0.25">
      <c r="N3295" s="142"/>
      <c r="O3295" s="132"/>
      <c r="Q3295" s="119"/>
    </row>
    <row r="3296" spans="14:17" x14ac:dyDescent="0.25">
      <c r="N3296" s="142"/>
      <c r="O3296" s="132"/>
      <c r="Q3296" s="119"/>
    </row>
    <row r="3297" spans="14:17" x14ac:dyDescent="0.25">
      <c r="N3297" s="142"/>
      <c r="O3297" s="132"/>
      <c r="Q3297" s="119"/>
    </row>
    <row r="3298" spans="14:17" x14ac:dyDescent="0.25">
      <c r="N3298" s="142"/>
      <c r="O3298" s="132"/>
      <c r="Q3298" s="119"/>
    </row>
    <row r="3299" spans="14:17" x14ac:dyDescent="0.25">
      <c r="N3299" s="142"/>
      <c r="O3299" s="132"/>
      <c r="Q3299" s="119"/>
    </row>
    <row r="3300" spans="14:17" x14ac:dyDescent="0.25">
      <c r="N3300" s="142"/>
      <c r="O3300" s="132"/>
      <c r="Q3300" s="119"/>
    </row>
    <row r="3301" spans="14:17" x14ac:dyDescent="0.25">
      <c r="N3301" s="142"/>
      <c r="O3301" s="132"/>
      <c r="Q3301" s="119"/>
    </row>
    <row r="3302" spans="14:17" x14ac:dyDescent="0.25">
      <c r="N3302" s="142"/>
      <c r="O3302" s="132"/>
      <c r="Q3302" s="119"/>
    </row>
    <row r="3303" spans="14:17" x14ac:dyDescent="0.25">
      <c r="N3303" s="142"/>
      <c r="O3303" s="132"/>
      <c r="Q3303" s="119"/>
    </row>
    <row r="3304" spans="14:17" x14ac:dyDescent="0.25">
      <c r="N3304" s="142"/>
      <c r="O3304" s="132"/>
      <c r="Q3304" s="119"/>
    </row>
    <row r="3305" spans="14:17" x14ac:dyDescent="0.25">
      <c r="N3305" s="142"/>
      <c r="O3305" s="132"/>
      <c r="Q3305" s="119"/>
    </row>
    <row r="3306" spans="14:17" x14ac:dyDescent="0.25">
      <c r="N3306" s="142"/>
      <c r="O3306" s="132"/>
      <c r="Q3306" s="119"/>
    </row>
    <row r="3307" spans="14:17" x14ac:dyDescent="0.25">
      <c r="N3307" s="142"/>
      <c r="O3307" s="132"/>
      <c r="Q3307" s="119"/>
    </row>
    <row r="3308" spans="14:17" x14ac:dyDescent="0.25">
      <c r="N3308" s="142"/>
      <c r="O3308" s="132"/>
      <c r="Q3308" s="119"/>
    </row>
    <row r="3309" spans="14:17" x14ac:dyDescent="0.25">
      <c r="N3309" s="142"/>
      <c r="O3309" s="132"/>
      <c r="Q3309" s="119"/>
    </row>
    <row r="3310" spans="14:17" x14ac:dyDescent="0.25">
      <c r="N3310" s="142"/>
      <c r="O3310" s="132"/>
      <c r="Q3310" s="119"/>
    </row>
    <row r="3311" spans="14:17" x14ac:dyDescent="0.25">
      <c r="N3311" s="142"/>
      <c r="O3311" s="132"/>
      <c r="Q3311" s="119"/>
    </row>
    <row r="3312" spans="14:17" x14ac:dyDescent="0.25">
      <c r="N3312" s="142"/>
      <c r="O3312" s="132"/>
      <c r="Q3312" s="119"/>
    </row>
    <row r="3313" spans="14:17" x14ac:dyDescent="0.25">
      <c r="N3313" s="142"/>
      <c r="O3313" s="132"/>
      <c r="Q3313" s="119"/>
    </row>
    <row r="3314" spans="14:17" x14ac:dyDescent="0.25">
      <c r="N3314" s="142"/>
      <c r="O3314" s="132"/>
      <c r="Q3314" s="119"/>
    </row>
    <row r="3315" spans="14:17" x14ac:dyDescent="0.25">
      <c r="N3315" s="142"/>
      <c r="O3315" s="132"/>
      <c r="Q3315" s="119"/>
    </row>
    <row r="3316" spans="14:17" x14ac:dyDescent="0.25">
      <c r="N3316" s="142"/>
      <c r="O3316" s="132"/>
      <c r="Q3316" s="119"/>
    </row>
    <row r="3317" spans="14:17" x14ac:dyDescent="0.25">
      <c r="N3317" s="142"/>
      <c r="O3317" s="132"/>
      <c r="Q3317" s="119"/>
    </row>
    <row r="3318" spans="14:17" x14ac:dyDescent="0.25">
      <c r="N3318" s="142"/>
      <c r="O3318" s="132"/>
      <c r="Q3318" s="119"/>
    </row>
    <row r="3319" spans="14:17" x14ac:dyDescent="0.25">
      <c r="N3319" s="142"/>
      <c r="O3319" s="132"/>
      <c r="Q3319" s="119"/>
    </row>
    <row r="3320" spans="14:17" x14ac:dyDescent="0.25">
      <c r="N3320" s="142"/>
      <c r="O3320" s="132"/>
      <c r="Q3320" s="119"/>
    </row>
    <row r="3321" spans="14:17" x14ac:dyDescent="0.25">
      <c r="N3321" s="142"/>
      <c r="O3321" s="132"/>
      <c r="Q3321" s="119"/>
    </row>
    <row r="3322" spans="14:17" x14ac:dyDescent="0.25">
      <c r="N3322" s="142"/>
      <c r="O3322" s="132"/>
      <c r="Q3322" s="119"/>
    </row>
    <row r="3323" spans="14:17" x14ac:dyDescent="0.25">
      <c r="N3323" s="142"/>
      <c r="O3323" s="132"/>
      <c r="Q3323" s="119"/>
    </row>
    <row r="3324" spans="14:17" x14ac:dyDescent="0.25">
      <c r="N3324" s="142"/>
      <c r="O3324" s="132"/>
      <c r="Q3324" s="119"/>
    </row>
    <row r="3325" spans="14:17" x14ac:dyDescent="0.25">
      <c r="N3325" s="142"/>
      <c r="O3325" s="132"/>
      <c r="Q3325" s="119"/>
    </row>
    <row r="3326" spans="14:17" x14ac:dyDescent="0.25">
      <c r="N3326" s="142"/>
      <c r="O3326" s="132"/>
      <c r="Q3326" s="119"/>
    </row>
    <row r="3327" spans="14:17" x14ac:dyDescent="0.25">
      <c r="N3327" s="142"/>
      <c r="O3327" s="132"/>
      <c r="Q3327" s="119"/>
    </row>
    <row r="3328" spans="14:17" x14ac:dyDescent="0.25">
      <c r="N3328" s="142"/>
      <c r="O3328" s="132"/>
      <c r="Q3328" s="119"/>
    </row>
    <row r="3329" spans="14:17" x14ac:dyDescent="0.25">
      <c r="N3329" s="142"/>
      <c r="O3329" s="132"/>
      <c r="Q3329" s="119"/>
    </row>
    <row r="3330" spans="14:17" x14ac:dyDescent="0.25">
      <c r="N3330" s="142"/>
      <c r="O3330" s="132"/>
      <c r="Q3330" s="119"/>
    </row>
    <row r="3331" spans="14:17" x14ac:dyDescent="0.25">
      <c r="N3331" s="142"/>
      <c r="O3331" s="132"/>
      <c r="Q3331" s="119"/>
    </row>
    <row r="3332" spans="14:17" x14ac:dyDescent="0.25">
      <c r="N3332" s="142"/>
      <c r="O3332" s="132"/>
      <c r="Q3332" s="119"/>
    </row>
    <row r="3333" spans="14:17" x14ac:dyDescent="0.25">
      <c r="N3333" s="142"/>
      <c r="O3333" s="132"/>
      <c r="Q3333" s="119"/>
    </row>
    <row r="3334" spans="14:17" x14ac:dyDescent="0.25">
      <c r="N3334" s="142"/>
      <c r="O3334" s="132"/>
      <c r="Q3334" s="119"/>
    </row>
    <row r="3335" spans="14:17" x14ac:dyDescent="0.25">
      <c r="N3335" s="142"/>
      <c r="O3335" s="132"/>
      <c r="Q3335" s="119"/>
    </row>
    <row r="3336" spans="14:17" x14ac:dyDescent="0.25">
      <c r="N3336" s="142"/>
      <c r="O3336" s="132"/>
      <c r="Q3336" s="119"/>
    </row>
    <row r="3337" spans="14:17" x14ac:dyDescent="0.25">
      <c r="N3337" s="142"/>
      <c r="O3337" s="132"/>
      <c r="Q3337" s="119"/>
    </row>
    <row r="3338" spans="14:17" x14ac:dyDescent="0.25">
      <c r="N3338" s="142"/>
      <c r="O3338" s="132"/>
      <c r="Q3338" s="119"/>
    </row>
    <row r="3339" spans="14:17" x14ac:dyDescent="0.25">
      <c r="N3339" s="142"/>
      <c r="O3339" s="132"/>
      <c r="Q3339" s="119"/>
    </row>
    <row r="3340" spans="14:17" x14ac:dyDescent="0.25">
      <c r="N3340" s="142"/>
      <c r="O3340" s="132"/>
      <c r="Q3340" s="119"/>
    </row>
    <row r="3341" spans="14:17" x14ac:dyDescent="0.25">
      <c r="N3341" s="142"/>
      <c r="O3341" s="132"/>
      <c r="Q3341" s="119"/>
    </row>
    <row r="3342" spans="14:17" x14ac:dyDescent="0.25">
      <c r="N3342" s="142"/>
      <c r="O3342" s="132"/>
      <c r="Q3342" s="119"/>
    </row>
    <row r="3343" spans="14:17" x14ac:dyDescent="0.25">
      <c r="N3343" s="142"/>
      <c r="O3343" s="132"/>
      <c r="Q3343" s="119"/>
    </row>
    <row r="3344" spans="14:17" x14ac:dyDescent="0.25">
      <c r="N3344" s="142"/>
      <c r="O3344" s="132"/>
      <c r="Q3344" s="119"/>
    </row>
    <row r="3345" spans="14:17" x14ac:dyDescent="0.25">
      <c r="N3345" s="142"/>
      <c r="O3345" s="132"/>
      <c r="Q3345" s="119"/>
    </row>
    <row r="3346" spans="14:17" x14ac:dyDescent="0.25">
      <c r="N3346" s="142"/>
      <c r="O3346" s="132"/>
      <c r="Q3346" s="119"/>
    </row>
    <row r="3347" spans="14:17" x14ac:dyDescent="0.25">
      <c r="N3347" s="142"/>
      <c r="O3347" s="132"/>
      <c r="Q3347" s="119"/>
    </row>
    <row r="3348" spans="14:17" x14ac:dyDescent="0.25">
      <c r="N3348" s="142"/>
      <c r="O3348" s="132"/>
      <c r="Q3348" s="119"/>
    </row>
    <row r="3349" spans="14:17" x14ac:dyDescent="0.25">
      <c r="N3349" s="142"/>
      <c r="O3349" s="132"/>
      <c r="Q3349" s="119"/>
    </row>
    <row r="3350" spans="14:17" x14ac:dyDescent="0.25">
      <c r="N3350" s="142"/>
      <c r="O3350" s="132"/>
      <c r="Q3350" s="119"/>
    </row>
    <row r="3351" spans="14:17" x14ac:dyDescent="0.25">
      <c r="N3351" s="142"/>
      <c r="O3351" s="132"/>
      <c r="Q3351" s="119"/>
    </row>
    <row r="3352" spans="14:17" x14ac:dyDescent="0.25">
      <c r="N3352" s="142"/>
      <c r="O3352" s="132"/>
      <c r="Q3352" s="119"/>
    </row>
    <row r="3353" spans="14:17" x14ac:dyDescent="0.25">
      <c r="N3353" s="142"/>
      <c r="O3353" s="132"/>
      <c r="Q3353" s="119"/>
    </row>
    <row r="3354" spans="14:17" x14ac:dyDescent="0.25">
      <c r="N3354" s="142"/>
      <c r="O3354" s="132"/>
      <c r="Q3354" s="119"/>
    </row>
    <row r="3355" spans="14:17" x14ac:dyDescent="0.25">
      <c r="N3355" s="142"/>
      <c r="O3355" s="132"/>
      <c r="Q3355" s="119"/>
    </row>
    <row r="3356" spans="14:17" x14ac:dyDescent="0.25">
      <c r="N3356" s="142"/>
      <c r="O3356" s="132"/>
      <c r="Q3356" s="119"/>
    </row>
    <row r="3357" spans="14:17" x14ac:dyDescent="0.25">
      <c r="N3357" s="142"/>
      <c r="O3357" s="132"/>
      <c r="Q3357" s="119"/>
    </row>
    <row r="3358" spans="14:17" x14ac:dyDescent="0.25">
      <c r="N3358" s="142"/>
      <c r="O3358" s="132"/>
      <c r="Q3358" s="119"/>
    </row>
    <row r="3359" spans="14:17" x14ac:dyDescent="0.25">
      <c r="N3359" s="142"/>
      <c r="O3359" s="132"/>
      <c r="Q3359" s="119"/>
    </row>
    <row r="3360" spans="14:17" x14ac:dyDescent="0.25">
      <c r="N3360" s="142"/>
      <c r="O3360" s="132"/>
      <c r="Q3360" s="119"/>
    </row>
    <row r="3361" spans="14:17" x14ac:dyDescent="0.25">
      <c r="N3361" s="142"/>
      <c r="O3361" s="132"/>
      <c r="Q3361" s="119"/>
    </row>
    <row r="3362" spans="14:17" x14ac:dyDescent="0.25">
      <c r="N3362" s="142"/>
      <c r="O3362" s="132"/>
      <c r="Q3362" s="119"/>
    </row>
    <row r="3363" spans="14:17" x14ac:dyDescent="0.25">
      <c r="N3363" s="142"/>
      <c r="O3363" s="132"/>
      <c r="Q3363" s="119"/>
    </row>
    <row r="3364" spans="14:17" x14ac:dyDescent="0.25">
      <c r="N3364" s="142"/>
      <c r="O3364" s="132"/>
      <c r="Q3364" s="119"/>
    </row>
    <row r="3365" spans="14:17" x14ac:dyDescent="0.25">
      <c r="N3365" s="142"/>
      <c r="O3365" s="132"/>
      <c r="Q3365" s="119"/>
    </row>
    <row r="3366" spans="14:17" x14ac:dyDescent="0.25">
      <c r="N3366" s="142"/>
      <c r="O3366" s="132"/>
      <c r="Q3366" s="119"/>
    </row>
    <row r="3367" spans="14:17" x14ac:dyDescent="0.25">
      <c r="N3367" s="142"/>
      <c r="O3367" s="132"/>
      <c r="Q3367" s="119"/>
    </row>
    <row r="3368" spans="14:17" x14ac:dyDescent="0.25">
      <c r="N3368" s="142"/>
      <c r="O3368" s="132"/>
      <c r="Q3368" s="119"/>
    </row>
    <row r="3369" spans="14:17" x14ac:dyDescent="0.25">
      <c r="N3369" s="142"/>
      <c r="O3369" s="132"/>
      <c r="Q3369" s="119"/>
    </row>
    <row r="3370" spans="14:17" x14ac:dyDescent="0.25">
      <c r="N3370" s="142"/>
      <c r="O3370" s="132"/>
      <c r="Q3370" s="119"/>
    </row>
    <row r="3371" spans="14:17" x14ac:dyDescent="0.25">
      <c r="N3371" s="142"/>
      <c r="O3371" s="132"/>
      <c r="Q3371" s="119"/>
    </row>
    <row r="3372" spans="14:17" x14ac:dyDescent="0.25">
      <c r="N3372" s="142"/>
      <c r="O3372" s="132"/>
      <c r="Q3372" s="119"/>
    </row>
    <row r="3373" spans="14:17" x14ac:dyDescent="0.25">
      <c r="N3373" s="142"/>
      <c r="O3373" s="132"/>
      <c r="Q3373" s="119"/>
    </row>
    <row r="3374" spans="14:17" x14ac:dyDescent="0.25">
      <c r="N3374" s="142"/>
      <c r="O3374" s="132"/>
      <c r="Q3374" s="119"/>
    </row>
    <row r="3375" spans="14:17" x14ac:dyDescent="0.25">
      <c r="N3375" s="142"/>
      <c r="O3375" s="132"/>
      <c r="Q3375" s="119"/>
    </row>
    <row r="3376" spans="14:17" x14ac:dyDescent="0.25">
      <c r="N3376" s="142"/>
      <c r="O3376" s="132"/>
      <c r="Q3376" s="119"/>
    </row>
    <row r="3377" spans="14:17" x14ac:dyDescent="0.25">
      <c r="N3377" s="142"/>
      <c r="O3377" s="132"/>
      <c r="Q3377" s="119"/>
    </row>
    <row r="3378" spans="14:17" x14ac:dyDescent="0.25">
      <c r="N3378" s="142"/>
      <c r="O3378" s="132"/>
      <c r="Q3378" s="119"/>
    </row>
    <row r="3379" spans="14:17" x14ac:dyDescent="0.25">
      <c r="N3379" s="142"/>
      <c r="O3379" s="132"/>
      <c r="Q3379" s="119"/>
    </row>
    <row r="3380" spans="14:17" x14ac:dyDescent="0.25">
      <c r="N3380" s="142"/>
      <c r="O3380" s="132"/>
      <c r="Q3380" s="119"/>
    </row>
    <row r="3381" spans="14:17" x14ac:dyDescent="0.25">
      <c r="N3381" s="142"/>
      <c r="O3381" s="132"/>
      <c r="Q3381" s="119"/>
    </row>
    <row r="3382" spans="14:17" x14ac:dyDescent="0.25">
      <c r="N3382" s="142"/>
      <c r="O3382" s="132"/>
      <c r="Q3382" s="119"/>
    </row>
    <row r="3383" spans="14:17" x14ac:dyDescent="0.25">
      <c r="N3383" s="142"/>
      <c r="O3383" s="132"/>
      <c r="Q3383" s="119"/>
    </row>
    <row r="3384" spans="14:17" x14ac:dyDescent="0.25">
      <c r="N3384" s="142"/>
      <c r="O3384" s="132"/>
      <c r="Q3384" s="119"/>
    </row>
    <row r="3385" spans="14:17" x14ac:dyDescent="0.25">
      <c r="N3385" s="142"/>
      <c r="O3385" s="132"/>
      <c r="Q3385" s="119"/>
    </row>
    <row r="3386" spans="14:17" x14ac:dyDescent="0.25">
      <c r="N3386" s="142"/>
      <c r="O3386" s="132"/>
      <c r="Q3386" s="119"/>
    </row>
    <row r="3387" spans="14:17" x14ac:dyDescent="0.25">
      <c r="N3387" s="142"/>
      <c r="O3387" s="132"/>
      <c r="Q3387" s="119"/>
    </row>
    <row r="3388" spans="14:17" x14ac:dyDescent="0.25">
      <c r="N3388" s="142"/>
      <c r="O3388" s="132"/>
      <c r="Q3388" s="119"/>
    </row>
    <row r="3389" spans="14:17" x14ac:dyDescent="0.25">
      <c r="N3389" s="142"/>
      <c r="O3389" s="132"/>
      <c r="Q3389" s="119"/>
    </row>
    <row r="3390" spans="14:17" x14ac:dyDescent="0.25">
      <c r="N3390" s="142"/>
      <c r="O3390" s="132"/>
      <c r="Q3390" s="119"/>
    </row>
    <row r="3391" spans="14:17" x14ac:dyDescent="0.25">
      <c r="N3391" s="142"/>
      <c r="O3391" s="132"/>
      <c r="Q3391" s="119"/>
    </row>
    <row r="3392" spans="14:17" x14ac:dyDescent="0.25">
      <c r="N3392" s="142"/>
      <c r="O3392" s="132"/>
      <c r="Q3392" s="119"/>
    </row>
    <row r="3393" spans="14:17" x14ac:dyDescent="0.25">
      <c r="N3393" s="142"/>
      <c r="O3393" s="132"/>
      <c r="Q3393" s="119"/>
    </row>
    <row r="3394" spans="14:17" x14ac:dyDescent="0.25">
      <c r="N3394" s="142"/>
      <c r="O3394" s="132"/>
      <c r="Q3394" s="119"/>
    </row>
    <row r="3395" spans="14:17" x14ac:dyDescent="0.25">
      <c r="N3395" s="142"/>
      <c r="O3395" s="132"/>
      <c r="Q3395" s="119"/>
    </row>
    <row r="3396" spans="14:17" x14ac:dyDescent="0.25">
      <c r="N3396" s="142"/>
      <c r="O3396" s="132"/>
      <c r="Q3396" s="119"/>
    </row>
    <row r="3397" spans="14:17" x14ac:dyDescent="0.25">
      <c r="N3397" s="142"/>
      <c r="O3397" s="132"/>
      <c r="Q3397" s="119"/>
    </row>
    <row r="3398" spans="14:17" x14ac:dyDescent="0.25">
      <c r="N3398" s="142"/>
      <c r="O3398" s="132"/>
      <c r="Q3398" s="119"/>
    </row>
    <row r="3399" spans="14:17" x14ac:dyDescent="0.25">
      <c r="N3399" s="142"/>
      <c r="O3399" s="132"/>
      <c r="Q3399" s="119"/>
    </row>
    <row r="3400" spans="14:17" x14ac:dyDescent="0.25">
      <c r="N3400" s="142"/>
      <c r="O3400" s="132"/>
      <c r="Q3400" s="119"/>
    </row>
    <row r="3401" spans="14:17" x14ac:dyDescent="0.25">
      <c r="N3401" s="142"/>
      <c r="O3401" s="132"/>
      <c r="Q3401" s="119"/>
    </row>
    <row r="3402" spans="14:17" x14ac:dyDescent="0.25">
      <c r="N3402" s="142"/>
      <c r="O3402" s="132"/>
      <c r="Q3402" s="119"/>
    </row>
    <row r="3403" spans="14:17" x14ac:dyDescent="0.25">
      <c r="N3403" s="142"/>
      <c r="O3403" s="132"/>
      <c r="Q3403" s="119"/>
    </row>
    <row r="3404" spans="14:17" x14ac:dyDescent="0.25">
      <c r="N3404" s="142"/>
      <c r="O3404" s="132"/>
      <c r="Q3404" s="119"/>
    </row>
    <row r="3405" spans="14:17" x14ac:dyDescent="0.25">
      <c r="N3405" s="142"/>
      <c r="O3405" s="132"/>
      <c r="Q3405" s="119"/>
    </row>
    <row r="3406" spans="14:17" x14ac:dyDescent="0.25">
      <c r="N3406" s="142"/>
      <c r="O3406" s="132"/>
      <c r="Q3406" s="119"/>
    </row>
    <row r="3407" spans="14:17" x14ac:dyDescent="0.25">
      <c r="N3407" s="142"/>
      <c r="O3407" s="132"/>
      <c r="Q3407" s="119"/>
    </row>
    <row r="3408" spans="14:17" x14ac:dyDescent="0.25">
      <c r="N3408" s="142"/>
      <c r="O3408" s="132"/>
      <c r="Q3408" s="119"/>
    </row>
    <row r="3409" spans="14:17" x14ac:dyDescent="0.25">
      <c r="N3409" s="142"/>
      <c r="O3409" s="132"/>
      <c r="Q3409" s="119"/>
    </row>
    <row r="3410" spans="14:17" x14ac:dyDescent="0.25">
      <c r="N3410" s="142"/>
      <c r="O3410" s="132"/>
      <c r="Q3410" s="119"/>
    </row>
    <row r="3411" spans="14:17" x14ac:dyDescent="0.25">
      <c r="N3411" s="142"/>
      <c r="O3411" s="132"/>
      <c r="Q3411" s="119"/>
    </row>
    <row r="3412" spans="14:17" x14ac:dyDescent="0.25">
      <c r="N3412" s="142"/>
      <c r="O3412" s="132"/>
      <c r="Q3412" s="119"/>
    </row>
    <row r="3413" spans="14:17" x14ac:dyDescent="0.25">
      <c r="N3413" s="142"/>
      <c r="O3413" s="132"/>
      <c r="Q3413" s="119"/>
    </row>
    <row r="3414" spans="14:17" x14ac:dyDescent="0.25">
      <c r="N3414" s="142"/>
      <c r="O3414" s="132"/>
      <c r="Q3414" s="119"/>
    </row>
    <row r="3415" spans="14:17" x14ac:dyDescent="0.25">
      <c r="N3415" s="142"/>
      <c r="O3415" s="132"/>
      <c r="Q3415" s="119"/>
    </row>
    <row r="3416" spans="14:17" x14ac:dyDescent="0.25">
      <c r="N3416" s="142"/>
      <c r="O3416" s="132"/>
      <c r="Q3416" s="119"/>
    </row>
    <row r="3417" spans="14:17" x14ac:dyDescent="0.25">
      <c r="N3417" s="142"/>
      <c r="O3417" s="132"/>
      <c r="Q3417" s="119"/>
    </row>
    <row r="3418" spans="14:17" x14ac:dyDescent="0.25">
      <c r="N3418" s="142"/>
      <c r="O3418" s="132"/>
      <c r="Q3418" s="119"/>
    </row>
    <row r="3419" spans="14:17" x14ac:dyDescent="0.25">
      <c r="N3419" s="142"/>
      <c r="O3419" s="132"/>
      <c r="Q3419" s="119"/>
    </row>
    <row r="3420" spans="14:17" x14ac:dyDescent="0.25">
      <c r="N3420" s="142"/>
      <c r="O3420" s="132"/>
      <c r="Q3420" s="119"/>
    </row>
    <row r="3421" spans="14:17" x14ac:dyDescent="0.25">
      <c r="N3421" s="142"/>
      <c r="O3421" s="132"/>
      <c r="Q3421" s="119"/>
    </row>
    <row r="3422" spans="14:17" x14ac:dyDescent="0.25">
      <c r="N3422" s="142"/>
      <c r="O3422" s="132"/>
      <c r="Q3422" s="119"/>
    </row>
    <row r="3423" spans="14:17" x14ac:dyDescent="0.25">
      <c r="N3423" s="142"/>
      <c r="O3423" s="132"/>
      <c r="Q3423" s="119"/>
    </row>
    <row r="3424" spans="14:17" x14ac:dyDescent="0.25">
      <c r="N3424" s="142"/>
      <c r="O3424" s="132"/>
      <c r="Q3424" s="119"/>
    </row>
    <row r="3425" spans="14:17" x14ac:dyDescent="0.25">
      <c r="N3425" s="142"/>
      <c r="O3425" s="132"/>
      <c r="Q3425" s="119"/>
    </row>
    <row r="3426" spans="14:17" x14ac:dyDescent="0.25">
      <c r="N3426" s="142"/>
      <c r="O3426" s="132"/>
      <c r="Q3426" s="119"/>
    </row>
    <row r="3427" spans="14:17" x14ac:dyDescent="0.25">
      <c r="N3427" s="142"/>
      <c r="O3427" s="132"/>
      <c r="Q3427" s="119"/>
    </row>
    <row r="3428" spans="14:17" x14ac:dyDescent="0.25">
      <c r="N3428" s="142"/>
      <c r="O3428" s="132"/>
      <c r="Q3428" s="119"/>
    </row>
    <row r="3429" spans="14:17" x14ac:dyDescent="0.25">
      <c r="N3429" s="142"/>
      <c r="O3429" s="132"/>
      <c r="Q3429" s="119"/>
    </row>
    <row r="3430" spans="14:17" x14ac:dyDescent="0.25">
      <c r="N3430" s="142"/>
      <c r="O3430" s="132"/>
      <c r="Q3430" s="119"/>
    </row>
    <row r="3431" spans="14:17" x14ac:dyDescent="0.25">
      <c r="N3431" s="142"/>
      <c r="O3431" s="132"/>
      <c r="Q3431" s="119"/>
    </row>
    <row r="3432" spans="14:17" x14ac:dyDescent="0.25">
      <c r="N3432" s="142"/>
      <c r="O3432" s="132"/>
      <c r="Q3432" s="119"/>
    </row>
    <row r="3433" spans="14:17" x14ac:dyDescent="0.25">
      <c r="N3433" s="142"/>
      <c r="O3433" s="132"/>
      <c r="Q3433" s="119"/>
    </row>
    <row r="3434" spans="14:17" x14ac:dyDescent="0.25">
      <c r="N3434" s="142"/>
      <c r="O3434" s="132"/>
      <c r="Q3434" s="119"/>
    </row>
    <row r="3435" spans="14:17" x14ac:dyDescent="0.25">
      <c r="N3435" s="142"/>
      <c r="O3435" s="132"/>
      <c r="Q3435" s="119"/>
    </row>
    <row r="3436" spans="14:17" x14ac:dyDescent="0.25">
      <c r="N3436" s="142"/>
      <c r="O3436" s="132"/>
      <c r="Q3436" s="119"/>
    </row>
    <row r="3437" spans="14:17" x14ac:dyDescent="0.25">
      <c r="N3437" s="142"/>
      <c r="O3437" s="132"/>
      <c r="Q3437" s="119"/>
    </row>
    <row r="3438" spans="14:17" x14ac:dyDescent="0.25">
      <c r="N3438" s="142"/>
      <c r="O3438" s="132"/>
      <c r="Q3438" s="119"/>
    </row>
    <row r="3439" spans="14:17" x14ac:dyDescent="0.25">
      <c r="N3439" s="142"/>
      <c r="O3439" s="132"/>
      <c r="Q3439" s="119"/>
    </row>
    <row r="3440" spans="14:17" x14ac:dyDescent="0.25">
      <c r="N3440" s="142"/>
      <c r="O3440" s="132"/>
      <c r="Q3440" s="119"/>
    </row>
    <row r="3441" spans="14:17" x14ac:dyDescent="0.25">
      <c r="N3441" s="142"/>
      <c r="O3441" s="132"/>
      <c r="Q3441" s="119"/>
    </row>
    <row r="3442" spans="14:17" x14ac:dyDescent="0.25">
      <c r="N3442" s="142"/>
      <c r="O3442" s="132"/>
      <c r="Q3442" s="119"/>
    </row>
    <row r="3443" spans="14:17" x14ac:dyDescent="0.25">
      <c r="N3443" s="142"/>
      <c r="O3443" s="132"/>
      <c r="Q3443" s="119"/>
    </row>
    <row r="3444" spans="14:17" x14ac:dyDescent="0.25">
      <c r="N3444" s="142"/>
      <c r="O3444" s="132"/>
      <c r="Q3444" s="119"/>
    </row>
    <row r="3445" spans="14:17" x14ac:dyDescent="0.25">
      <c r="N3445" s="142"/>
      <c r="O3445" s="132"/>
      <c r="Q3445" s="119"/>
    </row>
    <row r="3446" spans="14:17" x14ac:dyDescent="0.25">
      <c r="N3446" s="142"/>
      <c r="O3446" s="132"/>
      <c r="Q3446" s="119"/>
    </row>
    <row r="3447" spans="14:17" x14ac:dyDescent="0.25">
      <c r="N3447" s="142"/>
      <c r="O3447" s="132"/>
      <c r="Q3447" s="119"/>
    </row>
    <row r="3448" spans="14:17" x14ac:dyDescent="0.25">
      <c r="N3448" s="142"/>
      <c r="O3448" s="132"/>
      <c r="Q3448" s="119"/>
    </row>
    <row r="3449" spans="14:17" x14ac:dyDescent="0.25">
      <c r="N3449" s="142"/>
      <c r="O3449" s="132"/>
      <c r="Q3449" s="119"/>
    </row>
    <row r="3450" spans="14:17" x14ac:dyDescent="0.25">
      <c r="N3450" s="142"/>
      <c r="O3450" s="132"/>
      <c r="Q3450" s="119"/>
    </row>
    <row r="3451" spans="14:17" x14ac:dyDescent="0.25">
      <c r="N3451" s="142"/>
      <c r="O3451" s="132"/>
      <c r="Q3451" s="119"/>
    </row>
    <row r="3452" spans="14:17" x14ac:dyDescent="0.25">
      <c r="N3452" s="142"/>
      <c r="O3452" s="132"/>
      <c r="Q3452" s="119"/>
    </row>
    <row r="3453" spans="14:17" x14ac:dyDescent="0.25">
      <c r="N3453" s="142"/>
      <c r="O3453" s="132"/>
      <c r="Q3453" s="119"/>
    </row>
    <row r="3454" spans="14:17" x14ac:dyDescent="0.25">
      <c r="N3454" s="142"/>
      <c r="O3454" s="132"/>
      <c r="Q3454" s="119"/>
    </row>
    <row r="3455" spans="14:17" x14ac:dyDescent="0.25">
      <c r="N3455" s="142"/>
      <c r="O3455" s="132"/>
      <c r="Q3455" s="119"/>
    </row>
    <row r="3456" spans="14:17" x14ac:dyDescent="0.25">
      <c r="N3456" s="142"/>
      <c r="O3456" s="132"/>
      <c r="Q3456" s="119"/>
    </row>
    <row r="3457" spans="14:17" x14ac:dyDescent="0.25">
      <c r="N3457" s="142"/>
      <c r="O3457" s="132"/>
      <c r="Q3457" s="119"/>
    </row>
    <row r="3458" spans="14:17" x14ac:dyDescent="0.25">
      <c r="N3458" s="142"/>
      <c r="O3458" s="132"/>
      <c r="Q3458" s="119"/>
    </row>
    <row r="3459" spans="14:17" x14ac:dyDescent="0.25">
      <c r="N3459" s="142"/>
      <c r="O3459" s="132"/>
      <c r="Q3459" s="119"/>
    </row>
    <row r="3460" spans="14:17" x14ac:dyDescent="0.25">
      <c r="N3460" s="142"/>
      <c r="O3460" s="132"/>
      <c r="Q3460" s="119"/>
    </row>
    <row r="3461" spans="14:17" x14ac:dyDescent="0.25">
      <c r="N3461" s="142"/>
      <c r="O3461" s="132"/>
      <c r="Q3461" s="119"/>
    </row>
    <row r="3462" spans="14:17" x14ac:dyDescent="0.25">
      <c r="N3462" s="142"/>
      <c r="O3462" s="132"/>
      <c r="Q3462" s="119"/>
    </row>
    <row r="3463" spans="14:17" x14ac:dyDescent="0.25">
      <c r="N3463" s="142"/>
      <c r="O3463" s="132"/>
      <c r="Q3463" s="119"/>
    </row>
    <row r="3464" spans="14:17" x14ac:dyDescent="0.25">
      <c r="N3464" s="142"/>
      <c r="O3464" s="132"/>
      <c r="Q3464" s="119"/>
    </row>
    <row r="3465" spans="14:17" x14ac:dyDescent="0.25">
      <c r="N3465" s="142"/>
      <c r="O3465" s="132"/>
      <c r="Q3465" s="119"/>
    </row>
    <row r="3466" spans="14:17" x14ac:dyDescent="0.25">
      <c r="N3466" s="142"/>
      <c r="O3466" s="132"/>
      <c r="Q3466" s="119"/>
    </row>
    <row r="3467" spans="14:17" x14ac:dyDescent="0.25">
      <c r="N3467" s="142"/>
      <c r="O3467" s="132"/>
      <c r="Q3467" s="119"/>
    </row>
    <row r="3468" spans="14:17" x14ac:dyDescent="0.25">
      <c r="N3468" s="142"/>
      <c r="O3468" s="132"/>
      <c r="Q3468" s="119"/>
    </row>
    <row r="3469" spans="14:17" x14ac:dyDescent="0.25">
      <c r="N3469" s="142"/>
      <c r="O3469" s="132"/>
      <c r="Q3469" s="119"/>
    </row>
    <row r="3470" spans="14:17" x14ac:dyDescent="0.25">
      <c r="N3470" s="142"/>
      <c r="O3470" s="132"/>
      <c r="Q3470" s="119"/>
    </row>
    <row r="3471" spans="14:17" x14ac:dyDescent="0.25">
      <c r="N3471" s="142"/>
      <c r="O3471" s="132"/>
      <c r="Q3471" s="119"/>
    </row>
    <row r="3472" spans="14:17" x14ac:dyDescent="0.25">
      <c r="N3472" s="142"/>
      <c r="O3472" s="132"/>
      <c r="Q3472" s="119"/>
    </row>
    <row r="3473" spans="14:17" x14ac:dyDescent="0.25">
      <c r="N3473" s="142"/>
      <c r="O3473" s="132"/>
      <c r="Q3473" s="119"/>
    </row>
    <row r="3474" spans="14:17" x14ac:dyDescent="0.25">
      <c r="N3474" s="142"/>
      <c r="O3474" s="132"/>
      <c r="Q3474" s="119"/>
    </row>
    <row r="3475" spans="14:17" x14ac:dyDescent="0.25">
      <c r="N3475" s="142"/>
      <c r="O3475" s="132"/>
      <c r="Q3475" s="119"/>
    </row>
    <row r="3476" spans="14:17" x14ac:dyDescent="0.25">
      <c r="N3476" s="142"/>
      <c r="O3476" s="132"/>
      <c r="Q3476" s="119"/>
    </row>
    <row r="3477" spans="14:17" x14ac:dyDescent="0.25">
      <c r="N3477" s="142"/>
      <c r="O3477" s="132"/>
      <c r="Q3477" s="119"/>
    </row>
    <row r="3478" spans="14:17" x14ac:dyDescent="0.25">
      <c r="N3478" s="142"/>
      <c r="O3478" s="132"/>
      <c r="Q3478" s="119"/>
    </row>
    <row r="3479" spans="14:17" x14ac:dyDescent="0.25">
      <c r="N3479" s="142"/>
      <c r="O3479" s="132"/>
      <c r="Q3479" s="119"/>
    </row>
    <row r="3480" spans="14:17" x14ac:dyDescent="0.25">
      <c r="N3480" s="142"/>
      <c r="O3480" s="132"/>
      <c r="Q3480" s="119"/>
    </row>
    <row r="3481" spans="14:17" x14ac:dyDescent="0.25">
      <c r="N3481" s="142"/>
      <c r="O3481" s="132"/>
      <c r="Q3481" s="119"/>
    </row>
    <row r="3482" spans="14:17" x14ac:dyDescent="0.25">
      <c r="N3482" s="142"/>
      <c r="O3482" s="132"/>
      <c r="Q3482" s="119"/>
    </row>
    <row r="3483" spans="14:17" x14ac:dyDescent="0.25">
      <c r="N3483" s="142"/>
      <c r="O3483" s="132"/>
      <c r="Q3483" s="119"/>
    </row>
    <row r="3484" spans="14:17" x14ac:dyDescent="0.25">
      <c r="N3484" s="142"/>
      <c r="O3484" s="132"/>
      <c r="Q3484" s="119"/>
    </row>
    <row r="3485" spans="14:17" x14ac:dyDescent="0.25">
      <c r="N3485" s="142"/>
      <c r="O3485" s="132"/>
      <c r="Q3485" s="119"/>
    </row>
    <row r="3486" spans="14:17" x14ac:dyDescent="0.25">
      <c r="N3486" s="142"/>
      <c r="O3486" s="132"/>
      <c r="Q3486" s="119"/>
    </row>
    <row r="3487" spans="14:17" x14ac:dyDescent="0.25">
      <c r="N3487" s="142"/>
      <c r="O3487" s="132"/>
      <c r="Q3487" s="119"/>
    </row>
    <row r="3488" spans="14:17" x14ac:dyDescent="0.25">
      <c r="N3488" s="142"/>
      <c r="O3488" s="132"/>
      <c r="Q3488" s="119"/>
    </row>
    <row r="3489" spans="14:17" x14ac:dyDescent="0.25">
      <c r="N3489" s="142"/>
      <c r="O3489" s="132"/>
      <c r="Q3489" s="119"/>
    </row>
    <row r="3490" spans="14:17" x14ac:dyDescent="0.25">
      <c r="N3490" s="142"/>
      <c r="O3490" s="132"/>
      <c r="Q3490" s="119"/>
    </row>
    <row r="3491" spans="14:17" x14ac:dyDescent="0.25">
      <c r="N3491" s="142"/>
      <c r="O3491" s="132"/>
      <c r="Q3491" s="119"/>
    </row>
    <row r="3492" spans="14:17" x14ac:dyDescent="0.25">
      <c r="N3492" s="142"/>
      <c r="O3492" s="132"/>
      <c r="Q3492" s="119"/>
    </row>
    <row r="3493" spans="14:17" x14ac:dyDescent="0.25">
      <c r="N3493" s="142"/>
      <c r="O3493" s="132"/>
      <c r="Q3493" s="119"/>
    </row>
    <row r="3494" spans="14:17" x14ac:dyDescent="0.25">
      <c r="N3494" s="142"/>
      <c r="O3494" s="132"/>
      <c r="Q3494" s="119"/>
    </row>
    <row r="3495" spans="14:17" x14ac:dyDescent="0.25">
      <c r="N3495" s="142"/>
      <c r="O3495" s="132"/>
      <c r="Q3495" s="119"/>
    </row>
    <row r="3496" spans="14:17" x14ac:dyDescent="0.25">
      <c r="N3496" s="142"/>
      <c r="O3496" s="132"/>
      <c r="Q3496" s="119"/>
    </row>
    <row r="3497" spans="14:17" x14ac:dyDescent="0.25">
      <c r="N3497" s="142"/>
      <c r="O3497" s="132"/>
      <c r="Q3497" s="119"/>
    </row>
    <row r="3498" spans="14:17" x14ac:dyDescent="0.25">
      <c r="N3498" s="142"/>
      <c r="O3498" s="132"/>
      <c r="Q3498" s="119"/>
    </row>
    <row r="3499" spans="14:17" x14ac:dyDescent="0.25">
      <c r="N3499" s="142"/>
      <c r="O3499" s="132"/>
      <c r="Q3499" s="119"/>
    </row>
    <row r="3500" spans="14:17" x14ac:dyDescent="0.25">
      <c r="N3500" s="142"/>
      <c r="O3500" s="132"/>
      <c r="Q3500" s="119"/>
    </row>
    <row r="3501" spans="14:17" x14ac:dyDescent="0.25">
      <c r="N3501" s="142"/>
      <c r="O3501" s="132"/>
      <c r="Q3501" s="119"/>
    </row>
    <row r="3502" spans="14:17" x14ac:dyDescent="0.25">
      <c r="N3502" s="142"/>
      <c r="O3502" s="132"/>
      <c r="Q3502" s="119"/>
    </row>
    <row r="3503" spans="14:17" x14ac:dyDescent="0.25">
      <c r="N3503" s="142"/>
      <c r="O3503" s="132"/>
      <c r="Q3503" s="119"/>
    </row>
    <row r="3504" spans="14:17" x14ac:dyDescent="0.25">
      <c r="N3504" s="142"/>
      <c r="O3504" s="132"/>
      <c r="Q3504" s="119"/>
    </row>
    <row r="3505" spans="14:17" x14ac:dyDescent="0.25">
      <c r="N3505" s="142"/>
      <c r="O3505" s="132"/>
      <c r="Q3505" s="119"/>
    </row>
    <row r="3506" spans="14:17" x14ac:dyDescent="0.25">
      <c r="N3506" s="142"/>
      <c r="O3506" s="132"/>
      <c r="Q3506" s="119"/>
    </row>
    <row r="3507" spans="14:17" x14ac:dyDescent="0.25">
      <c r="N3507" s="142"/>
      <c r="O3507" s="132"/>
      <c r="Q3507" s="119"/>
    </row>
    <row r="3508" spans="14:17" x14ac:dyDescent="0.25">
      <c r="N3508" s="142"/>
      <c r="O3508" s="132"/>
      <c r="Q3508" s="119"/>
    </row>
    <row r="3509" spans="14:17" x14ac:dyDescent="0.25">
      <c r="N3509" s="142"/>
      <c r="O3509" s="132"/>
      <c r="Q3509" s="119"/>
    </row>
    <row r="3510" spans="14:17" x14ac:dyDescent="0.25">
      <c r="N3510" s="142"/>
      <c r="O3510" s="132"/>
      <c r="Q3510" s="119"/>
    </row>
    <row r="3511" spans="14:17" x14ac:dyDescent="0.25">
      <c r="N3511" s="142"/>
      <c r="O3511" s="132"/>
      <c r="Q3511" s="119"/>
    </row>
    <row r="3512" spans="14:17" x14ac:dyDescent="0.25">
      <c r="N3512" s="142"/>
      <c r="O3512" s="132"/>
      <c r="Q3512" s="119"/>
    </row>
    <row r="3513" spans="14:17" x14ac:dyDescent="0.25">
      <c r="N3513" s="142"/>
      <c r="O3513" s="132"/>
      <c r="Q3513" s="119"/>
    </row>
    <row r="3514" spans="14:17" x14ac:dyDescent="0.25">
      <c r="N3514" s="142"/>
      <c r="O3514" s="132"/>
      <c r="Q3514" s="119"/>
    </row>
    <row r="3515" spans="14:17" x14ac:dyDescent="0.25">
      <c r="N3515" s="142"/>
      <c r="O3515" s="132"/>
      <c r="Q3515" s="119"/>
    </row>
    <row r="3516" spans="14:17" x14ac:dyDescent="0.25">
      <c r="N3516" s="142"/>
      <c r="O3516" s="132"/>
      <c r="Q3516" s="119"/>
    </row>
    <row r="3517" spans="14:17" x14ac:dyDescent="0.25">
      <c r="N3517" s="142"/>
      <c r="O3517" s="132"/>
      <c r="Q3517" s="119"/>
    </row>
    <row r="3518" spans="14:17" x14ac:dyDescent="0.25">
      <c r="N3518" s="142"/>
      <c r="O3518" s="132"/>
      <c r="Q3518" s="119"/>
    </row>
    <row r="3519" spans="14:17" x14ac:dyDescent="0.25">
      <c r="N3519" s="142"/>
      <c r="O3519" s="132"/>
      <c r="Q3519" s="119"/>
    </row>
    <row r="3520" spans="14:17" x14ac:dyDescent="0.25">
      <c r="N3520" s="142"/>
      <c r="O3520" s="132"/>
      <c r="Q3520" s="119"/>
    </row>
    <row r="3521" spans="14:17" x14ac:dyDescent="0.25">
      <c r="N3521" s="142"/>
      <c r="O3521" s="132"/>
      <c r="Q3521" s="119"/>
    </row>
    <row r="3522" spans="14:17" x14ac:dyDescent="0.25">
      <c r="N3522" s="142"/>
      <c r="O3522" s="132"/>
      <c r="Q3522" s="119"/>
    </row>
    <row r="3523" spans="14:17" x14ac:dyDescent="0.25">
      <c r="N3523" s="142"/>
      <c r="O3523" s="132"/>
      <c r="Q3523" s="119"/>
    </row>
    <row r="3524" spans="14:17" x14ac:dyDescent="0.25">
      <c r="N3524" s="142"/>
      <c r="O3524" s="132"/>
      <c r="Q3524" s="119"/>
    </row>
    <row r="3525" spans="14:17" x14ac:dyDescent="0.25">
      <c r="N3525" s="142"/>
      <c r="O3525" s="132"/>
      <c r="Q3525" s="119"/>
    </row>
    <row r="3526" spans="14:17" x14ac:dyDescent="0.25">
      <c r="N3526" s="142"/>
      <c r="O3526" s="132"/>
      <c r="Q3526" s="119"/>
    </row>
    <row r="3527" spans="14:17" x14ac:dyDescent="0.25">
      <c r="N3527" s="142"/>
      <c r="O3527" s="132"/>
      <c r="Q3527" s="119"/>
    </row>
    <row r="3528" spans="14:17" x14ac:dyDescent="0.25">
      <c r="N3528" s="142"/>
      <c r="O3528" s="132"/>
      <c r="Q3528" s="119"/>
    </row>
    <row r="3529" spans="14:17" x14ac:dyDescent="0.25">
      <c r="N3529" s="142"/>
      <c r="O3529" s="132"/>
      <c r="Q3529" s="119"/>
    </row>
    <row r="3530" spans="14:17" x14ac:dyDescent="0.25">
      <c r="N3530" s="142"/>
      <c r="O3530" s="132"/>
      <c r="Q3530" s="119"/>
    </row>
    <row r="3531" spans="14:17" x14ac:dyDescent="0.25">
      <c r="N3531" s="142"/>
      <c r="O3531" s="132"/>
      <c r="Q3531" s="119"/>
    </row>
    <row r="3532" spans="14:17" x14ac:dyDescent="0.25">
      <c r="N3532" s="142"/>
      <c r="O3532" s="132"/>
      <c r="Q3532" s="119"/>
    </row>
    <row r="3533" spans="14:17" x14ac:dyDescent="0.25">
      <c r="N3533" s="142"/>
      <c r="O3533" s="132"/>
      <c r="Q3533" s="119"/>
    </row>
    <row r="3534" spans="14:17" x14ac:dyDescent="0.25">
      <c r="N3534" s="142"/>
      <c r="O3534" s="132"/>
      <c r="Q3534" s="119"/>
    </row>
    <row r="3535" spans="14:17" x14ac:dyDescent="0.25">
      <c r="N3535" s="142"/>
      <c r="O3535" s="132"/>
      <c r="Q3535" s="119"/>
    </row>
    <row r="3536" spans="14:17" x14ac:dyDescent="0.25">
      <c r="N3536" s="142"/>
      <c r="O3536" s="132"/>
      <c r="Q3536" s="119"/>
    </row>
    <row r="3537" spans="14:17" x14ac:dyDescent="0.25">
      <c r="N3537" s="142"/>
      <c r="O3537" s="132"/>
      <c r="Q3537" s="119"/>
    </row>
    <row r="3538" spans="14:17" x14ac:dyDescent="0.25">
      <c r="N3538" s="142"/>
      <c r="O3538" s="132"/>
      <c r="Q3538" s="119"/>
    </row>
    <row r="3539" spans="14:17" x14ac:dyDescent="0.25">
      <c r="N3539" s="142"/>
      <c r="O3539" s="132"/>
      <c r="Q3539" s="119"/>
    </row>
    <row r="3540" spans="14:17" x14ac:dyDescent="0.25">
      <c r="N3540" s="142"/>
      <c r="O3540" s="132"/>
      <c r="Q3540" s="119"/>
    </row>
    <row r="3541" spans="14:17" x14ac:dyDescent="0.25">
      <c r="N3541" s="142"/>
      <c r="O3541" s="132"/>
      <c r="Q3541" s="119"/>
    </row>
    <row r="3542" spans="14:17" x14ac:dyDescent="0.25">
      <c r="N3542" s="142"/>
      <c r="O3542" s="132"/>
      <c r="Q3542" s="119"/>
    </row>
    <row r="3543" spans="14:17" x14ac:dyDescent="0.25">
      <c r="N3543" s="142"/>
      <c r="O3543" s="132"/>
      <c r="Q3543" s="119"/>
    </row>
    <row r="3544" spans="14:17" x14ac:dyDescent="0.25">
      <c r="N3544" s="142"/>
      <c r="O3544" s="132"/>
      <c r="Q3544" s="119"/>
    </row>
    <row r="3545" spans="14:17" x14ac:dyDescent="0.25">
      <c r="N3545" s="142"/>
      <c r="O3545" s="132"/>
      <c r="Q3545" s="119"/>
    </row>
    <row r="3546" spans="14:17" x14ac:dyDescent="0.25">
      <c r="N3546" s="142"/>
      <c r="O3546" s="132"/>
      <c r="Q3546" s="119"/>
    </row>
    <row r="3547" spans="14:17" x14ac:dyDescent="0.25">
      <c r="N3547" s="142"/>
      <c r="O3547" s="132"/>
      <c r="Q3547" s="119"/>
    </row>
    <row r="3548" spans="14:17" x14ac:dyDescent="0.25">
      <c r="N3548" s="142"/>
      <c r="O3548" s="132"/>
      <c r="Q3548" s="119"/>
    </row>
    <row r="3549" spans="14:17" x14ac:dyDescent="0.25">
      <c r="N3549" s="142"/>
      <c r="O3549" s="132"/>
      <c r="Q3549" s="119"/>
    </row>
    <row r="3550" spans="14:17" x14ac:dyDescent="0.25">
      <c r="N3550" s="142"/>
      <c r="O3550" s="132"/>
      <c r="Q3550" s="119"/>
    </row>
    <row r="3551" spans="14:17" x14ac:dyDescent="0.25">
      <c r="N3551" s="142"/>
      <c r="O3551" s="132"/>
      <c r="Q3551" s="119"/>
    </row>
    <row r="3552" spans="14:17" x14ac:dyDescent="0.25">
      <c r="N3552" s="142"/>
      <c r="O3552" s="132"/>
      <c r="Q3552" s="119"/>
    </row>
    <row r="3553" spans="14:17" x14ac:dyDescent="0.25">
      <c r="N3553" s="142"/>
      <c r="O3553" s="132"/>
      <c r="Q3553" s="119"/>
    </row>
    <row r="3554" spans="14:17" x14ac:dyDescent="0.25">
      <c r="N3554" s="142"/>
      <c r="O3554" s="132"/>
      <c r="Q3554" s="119"/>
    </row>
    <row r="3555" spans="14:17" x14ac:dyDescent="0.25">
      <c r="N3555" s="142"/>
      <c r="O3555" s="132"/>
      <c r="Q3555" s="119"/>
    </row>
    <row r="3556" spans="14:17" x14ac:dyDescent="0.25">
      <c r="N3556" s="142"/>
      <c r="O3556" s="132"/>
      <c r="Q3556" s="119"/>
    </row>
    <row r="3557" spans="14:17" x14ac:dyDescent="0.25">
      <c r="N3557" s="142"/>
      <c r="O3557" s="132"/>
      <c r="Q3557" s="119"/>
    </row>
    <row r="3558" spans="14:17" x14ac:dyDescent="0.25">
      <c r="N3558" s="142"/>
      <c r="O3558" s="132"/>
      <c r="Q3558" s="119"/>
    </row>
    <row r="3559" spans="14:17" x14ac:dyDescent="0.25">
      <c r="N3559" s="142"/>
      <c r="O3559" s="132"/>
      <c r="Q3559" s="119"/>
    </row>
    <row r="3560" spans="14:17" x14ac:dyDescent="0.25">
      <c r="N3560" s="142"/>
      <c r="O3560" s="132"/>
      <c r="Q3560" s="119"/>
    </row>
    <row r="3561" spans="14:17" x14ac:dyDescent="0.25">
      <c r="N3561" s="142"/>
      <c r="O3561" s="132"/>
      <c r="Q3561" s="119"/>
    </row>
    <row r="3562" spans="14:17" x14ac:dyDescent="0.25">
      <c r="N3562" s="142"/>
      <c r="O3562" s="132"/>
      <c r="Q3562" s="119"/>
    </row>
    <row r="3563" spans="14:17" x14ac:dyDescent="0.25">
      <c r="N3563" s="142"/>
      <c r="O3563" s="132"/>
      <c r="Q3563" s="119"/>
    </row>
    <row r="3564" spans="14:17" x14ac:dyDescent="0.25">
      <c r="N3564" s="142"/>
      <c r="O3564" s="132"/>
      <c r="Q3564" s="119"/>
    </row>
    <row r="3565" spans="14:17" x14ac:dyDescent="0.25">
      <c r="N3565" s="142"/>
      <c r="O3565" s="132"/>
      <c r="Q3565" s="119"/>
    </row>
    <row r="3566" spans="14:17" x14ac:dyDescent="0.25">
      <c r="N3566" s="142"/>
      <c r="O3566" s="132"/>
      <c r="Q3566" s="119"/>
    </row>
    <row r="3567" spans="14:17" x14ac:dyDescent="0.25">
      <c r="N3567" s="142"/>
      <c r="O3567" s="132"/>
      <c r="Q3567" s="119"/>
    </row>
    <row r="3568" spans="14:17" x14ac:dyDescent="0.25">
      <c r="N3568" s="142"/>
      <c r="O3568" s="132"/>
      <c r="Q3568" s="119"/>
    </row>
    <row r="3569" spans="14:17" x14ac:dyDescent="0.25">
      <c r="N3569" s="142"/>
      <c r="O3569" s="132"/>
      <c r="Q3569" s="119"/>
    </row>
    <row r="3570" spans="14:17" x14ac:dyDescent="0.25">
      <c r="N3570" s="142"/>
      <c r="O3570" s="132"/>
      <c r="Q3570" s="119"/>
    </row>
    <row r="3571" spans="14:17" x14ac:dyDescent="0.25">
      <c r="N3571" s="142"/>
      <c r="O3571" s="132"/>
      <c r="Q3571" s="119"/>
    </row>
    <row r="3572" spans="14:17" x14ac:dyDescent="0.25">
      <c r="N3572" s="142"/>
      <c r="O3572" s="132"/>
      <c r="Q3572" s="119"/>
    </row>
    <row r="3573" spans="14:17" x14ac:dyDescent="0.25">
      <c r="N3573" s="142"/>
      <c r="O3573" s="132"/>
      <c r="Q3573" s="119"/>
    </row>
    <row r="3574" spans="14:17" x14ac:dyDescent="0.25">
      <c r="N3574" s="142"/>
      <c r="O3574" s="132"/>
      <c r="Q3574" s="119"/>
    </row>
    <row r="3575" spans="14:17" x14ac:dyDescent="0.25">
      <c r="N3575" s="142"/>
      <c r="O3575" s="132"/>
      <c r="Q3575" s="119"/>
    </row>
    <row r="3576" spans="14:17" x14ac:dyDescent="0.25">
      <c r="N3576" s="142"/>
      <c r="O3576" s="132"/>
      <c r="Q3576" s="119"/>
    </row>
    <row r="3577" spans="14:17" x14ac:dyDescent="0.25">
      <c r="N3577" s="142"/>
      <c r="O3577" s="132"/>
      <c r="Q3577" s="119"/>
    </row>
    <row r="3578" spans="14:17" x14ac:dyDescent="0.25">
      <c r="N3578" s="142"/>
      <c r="O3578" s="132"/>
      <c r="Q3578" s="119"/>
    </row>
    <row r="3579" spans="14:17" x14ac:dyDescent="0.25">
      <c r="N3579" s="142"/>
      <c r="O3579" s="132"/>
      <c r="Q3579" s="119"/>
    </row>
    <row r="3580" spans="14:17" x14ac:dyDescent="0.25">
      <c r="N3580" s="142"/>
      <c r="O3580" s="132"/>
      <c r="Q3580" s="119"/>
    </row>
    <row r="3581" spans="14:17" x14ac:dyDescent="0.25">
      <c r="N3581" s="142"/>
      <c r="O3581" s="132"/>
      <c r="Q3581" s="119"/>
    </row>
    <row r="3582" spans="14:17" x14ac:dyDescent="0.25">
      <c r="N3582" s="142"/>
      <c r="O3582" s="132"/>
      <c r="Q3582" s="119"/>
    </row>
    <row r="3583" spans="14:17" x14ac:dyDescent="0.25">
      <c r="N3583" s="142"/>
      <c r="O3583" s="132"/>
      <c r="Q3583" s="119"/>
    </row>
    <row r="3584" spans="14:17" x14ac:dyDescent="0.25">
      <c r="N3584" s="142"/>
      <c r="O3584" s="132"/>
      <c r="Q3584" s="119"/>
    </row>
    <row r="3585" spans="14:17" x14ac:dyDescent="0.25">
      <c r="N3585" s="142"/>
      <c r="O3585" s="132"/>
      <c r="Q3585" s="119"/>
    </row>
    <row r="3586" spans="14:17" x14ac:dyDescent="0.25">
      <c r="N3586" s="142"/>
      <c r="O3586" s="132"/>
      <c r="Q3586" s="119"/>
    </row>
    <row r="3587" spans="14:17" x14ac:dyDescent="0.25">
      <c r="N3587" s="142"/>
      <c r="O3587" s="132"/>
      <c r="Q3587" s="119"/>
    </row>
    <row r="3588" spans="14:17" x14ac:dyDescent="0.25">
      <c r="N3588" s="142"/>
      <c r="O3588" s="132"/>
      <c r="Q3588" s="119"/>
    </row>
    <row r="3589" spans="14:17" x14ac:dyDescent="0.25">
      <c r="N3589" s="142"/>
      <c r="O3589" s="132"/>
      <c r="Q3589" s="119"/>
    </row>
    <row r="3590" spans="14:17" x14ac:dyDescent="0.25">
      <c r="N3590" s="142"/>
      <c r="O3590" s="132"/>
      <c r="Q3590" s="119"/>
    </row>
    <row r="3591" spans="14:17" x14ac:dyDescent="0.25">
      <c r="N3591" s="142"/>
      <c r="O3591" s="132"/>
      <c r="Q3591" s="119"/>
    </row>
    <row r="3592" spans="14:17" x14ac:dyDescent="0.25">
      <c r="N3592" s="142"/>
      <c r="O3592" s="132"/>
      <c r="Q3592" s="119"/>
    </row>
    <row r="3593" spans="14:17" x14ac:dyDescent="0.25">
      <c r="N3593" s="142"/>
      <c r="O3593" s="132"/>
      <c r="Q3593" s="119"/>
    </row>
    <row r="3594" spans="14:17" x14ac:dyDescent="0.25">
      <c r="N3594" s="142"/>
      <c r="O3594" s="132"/>
      <c r="Q3594" s="119"/>
    </row>
    <row r="3595" spans="14:17" x14ac:dyDescent="0.25">
      <c r="N3595" s="142"/>
      <c r="O3595" s="132"/>
      <c r="Q3595" s="119"/>
    </row>
    <row r="3596" spans="14:17" x14ac:dyDescent="0.25">
      <c r="N3596" s="142"/>
      <c r="O3596" s="132"/>
      <c r="Q3596" s="119"/>
    </row>
    <row r="3597" spans="14:17" x14ac:dyDescent="0.25">
      <c r="N3597" s="142"/>
      <c r="O3597" s="132"/>
      <c r="Q3597" s="119"/>
    </row>
    <row r="3598" spans="14:17" x14ac:dyDescent="0.25">
      <c r="N3598" s="142"/>
      <c r="O3598" s="132"/>
      <c r="Q3598" s="119"/>
    </row>
    <row r="3599" spans="14:17" x14ac:dyDescent="0.25">
      <c r="N3599" s="142"/>
      <c r="O3599" s="132"/>
      <c r="Q3599" s="119"/>
    </row>
    <row r="3600" spans="14:17" x14ac:dyDescent="0.25">
      <c r="N3600" s="142"/>
      <c r="O3600" s="132"/>
      <c r="Q3600" s="119"/>
    </row>
    <row r="3601" spans="14:17" x14ac:dyDescent="0.25">
      <c r="N3601" s="142"/>
      <c r="O3601" s="132"/>
      <c r="Q3601" s="119"/>
    </row>
    <row r="3602" spans="14:17" x14ac:dyDescent="0.25">
      <c r="N3602" s="142"/>
      <c r="O3602" s="132"/>
      <c r="Q3602" s="119"/>
    </row>
    <row r="3603" spans="14:17" x14ac:dyDescent="0.25">
      <c r="N3603" s="142"/>
      <c r="O3603" s="132"/>
      <c r="Q3603" s="119"/>
    </row>
    <row r="3604" spans="14:17" x14ac:dyDescent="0.25">
      <c r="N3604" s="142"/>
      <c r="O3604" s="132"/>
      <c r="Q3604" s="119"/>
    </row>
    <row r="3605" spans="14:17" x14ac:dyDescent="0.25">
      <c r="N3605" s="142"/>
      <c r="O3605" s="132"/>
      <c r="Q3605" s="119"/>
    </row>
    <row r="3606" spans="14:17" x14ac:dyDescent="0.25">
      <c r="N3606" s="142"/>
      <c r="O3606" s="132"/>
      <c r="Q3606" s="119"/>
    </row>
    <row r="3607" spans="14:17" x14ac:dyDescent="0.25">
      <c r="N3607" s="142"/>
      <c r="O3607" s="132"/>
      <c r="Q3607" s="119"/>
    </row>
    <row r="3608" spans="14:17" x14ac:dyDescent="0.25">
      <c r="N3608" s="142"/>
      <c r="O3608" s="132"/>
      <c r="Q3608" s="119"/>
    </row>
    <row r="3609" spans="14:17" x14ac:dyDescent="0.25">
      <c r="N3609" s="142"/>
      <c r="O3609" s="132"/>
      <c r="Q3609" s="119"/>
    </row>
    <row r="3610" spans="14:17" x14ac:dyDescent="0.25">
      <c r="N3610" s="142"/>
      <c r="O3610" s="132"/>
      <c r="Q3610" s="119"/>
    </row>
    <row r="3611" spans="14:17" x14ac:dyDescent="0.25">
      <c r="N3611" s="142"/>
      <c r="O3611" s="132"/>
      <c r="Q3611" s="119"/>
    </row>
    <row r="3612" spans="14:17" x14ac:dyDescent="0.25">
      <c r="N3612" s="142"/>
      <c r="O3612" s="132"/>
      <c r="Q3612" s="119"/>
    </row>
    <row r="3613" spans="14:17" x14ac:dyDescent="0.25">
      <c r="N3613" s="142"/>
      <c r="O3613" s="132"/>
      <c r="Q3613" s="119"/>
    </row>
    <row r="3614" spans="14:17" x14ac:dyDescent="0.25">
      <c r="N3614" s="142"/>
      <c r="O3614" s="132"/>
      <c r="Q3614" s="119"/>
    </row>
    <row r="3615" spans="14:17" x14ac:dyDescent="0.25">
      <c r="N3615" s="142"/>
      <c r="O3615" s="132"/>
      <c r="Q3615" s="119"/>
    </row>
    <row r="3616" spans="14:17" x14ac:dyDescent="0.25">
      <c r="N3616" s="142"/>
      <c r="O3616" s="132"/>
      <c r="Q3616" s="119"/>
    </row>
    <row r="3617" spans="14:17" x14ac:dyDescent="0.25">
      <c r="N3617" s="142"/>
      <c r="O3617" s="132"/>
      <c r="Q3617" s="119"/>
    </row>
    <row r="3618" spans="14:17" x14ac:dyDescent="0.25">
      <c r="N3618" s="142"/>
      <c r="O3618" s="132"/>
      <c r="Q3618" s="119"/>
    </row>
    <row r="3619" spans="14:17" x14ac:dyDescent="0.25">
      <c r="N3619" s="142"/>
      <c r="O3619" s="132"/>
      <c r="Q3619" s="119"/>
    </row>
    <row r="3620" spans="14:17" x14ac:dyDescent="0.25">
      <c r="N3620" s="142"/>
      <c r="O3620" s="132"/>
      <c r="Q3620" s="119"/>
    </row>
    <row r="3621" spans="14:17" x14ac:dyDescent="0.25">
      <c r="N3621" s="142"/>
      <c r="O3621" s="132"/>
      <c r="Q3621" s="119"/>
    </row>
    <row r="3622" spans="14:17" x14ac:dyDescent="0.25">
      <c r="N3622" s="142"/>
      <c r="O3622" s="132"/>
      <c r="Q3622" s="119"/>
    </row>
    <row r="3623" spans="14:17" x14ac:dyDescent="0.25">
      <c r="N3623" s="142"/>
      <c r="O3623" s="132"/>
      <c r="Q3623" s="119"/>
    </row>
    <row r="3624" spans="14:17" x14ac:dyDescent="0.25">
      <c r="N3624" s="142"/>
      <c r="O3624" s="132"/>
      <c r="Q3624" s="119"/>
    </row>
    <row r="3625" spans="14:17" x14ac:dyDescent="0.25">
      <c r="N3625" s="142"/>
      <c r="O3625" s="132"/>
      <c r="Q3625" s="119"/>
    </row>
    <row r="3626" spans="14:17" x14ac:dyDescent="0.25">
      <c r="N3626" s="142"/>
      <c r="O3626" s="132"/>
      <c r="Q3626" s="119"/>
    </row>
    <row r="3627" spans="14:17" x14ac:dyDescent="0.25">
      <c r="N3627" s="142"/>
      <c r="O3627" s="132"/>
      <c r="Q3627" s="119"/>
    </row>
    <row r="3628" spans="14:17" x14ac:dyDescent="0.25">
      <c r="N3628" s="142"/>
      <c r="O3628" s="132"/>
      <c r="Q3628" s="119"/>
    </row>
    <row r="3629" spans="14:17" x14ac:dyDescent="0.25">
      <c r="N3629" s="142"/>
      <c r="O3629" s="132"/>
      <c r="Q3629" s="119"/>
    </row>
    <row r="3630" spans="14:17" x14ac:dyDescent="0.25">
      <c r="N3630" s="142"/>
      <c r="O3630" s="132"/>
      <c r="Q3630" s="119"/>
    </row>
    <row r="3631" spans="14:17" x14ac:dyDescent="0.25">
      <c r="N3631" s="142"/>
      <c r="O3631" s="132"/>
      <c r="Q3631" s="119"/>
    </row>
    <row r="3632" spans="14:17" x14ac:dyDescent="0.25">
      <c r="N3632" s="142"/>
      <c r="O3632" s="132"/>
      <c r="Q3632" s="119"/>
    </row>
    <row r="3633" spans="14:17" x14ac:dyDescent="0.25">
      <c r="N3633" s="142"/>
      <c r="O3633" s="132"/>
      <c r="Q3633" s="119"/>
    </row>
    <row r="3634" spans="14:17" x14ac:dyDescent="0.25">
      <c r="N3634" s="142"/>
      <c r="O3634" s="132"/>
      <c r="Q3634" s="119"/>
    </row>
    <row r="3635" spans="14:17" x14ac:dyDescent="0.25">
      <c r="N3635" s="142"/>
      <c r="O3635" s="132"/>
      <c r="Q3635" s="119"/>
    </row>
    <row r="3636" spans="14:17" x14ac:dyDescent="0.25">
      <c r="N3636" s="142"/>
      <c r="O3636" s="132"/>
      <c r="Q3636" s="119"/>
    </row>
    <row r="3637" spans="14:17" x14ac:dyDescent="0.25">
      <c r="N3637" s="142"/>
      <c r="O3637" s="132"/>
      <c r="Q3637" s="119"/>
    </row>
    <row r="3638" spans="14:17" x14ac:dyDescent="0.25">
      <c r="N3638" s="142"/>
      <c r="O3638" s="132"/>
      <c r="Q3638" s="119"/>
    </row>
    <row r="3639" spans="14:17" x14ac:dyDescent="0.25">
      <c r="N3639" s="142"/>
      <c r="O3639" s="132"/>
      <c r="Q3639" s="119"/>
    </row>
    <row r="3640" spans="14:17" x14ac:dyDescent="0.25">
      <c r="N3640" s="142"/>
      <c r="O3640" s="132"/>
      <c r="Q3640" s="119"/>
    </row>
    <row r="3641" spans="14:17" x14ac:dyDescent="0.25">
      <c r="N3641" s="142"/>
      <c r="O3641" s="132"/>
      <c r="Q3641" s="119"/>
    </row>
    <row r="3642" spans="14:17" x14ac:dyDescent="0.25">
      <c r="N3642" s="142"/>
      <c r="O3642" s="132"/>
      <c r="Q3642" s="119"/>
    </row>
    <row r="3643" spans="14:17" x14ac:dyDescent="0.25">
      <c r="N3643" s="142"/>
      <c r="O3643" s="132"/>
      <c r="Q3643" s="119"/>
    </row>
    <row r="3644" spans="14:17" x14ac:dyDescent="0.25">
      <c r="N3644" s="142"/>
      <c r="O3644" s="132"/>
      <c r="Q3644" s="119"/>
    </row>
    <row r="3645" spans="14:17" x14ac:dyDescent="0.25">
      <c r="N3645" s="142"/>
      <c r="O3645" s="132"/>
      <c r="Q3645" s="119"/>
    </row>
    <row r="3646" spans="14:17" x14ac:dyDescent="0.25">
      <c r="N3646" s="142"/>
      <c r="O3646" s="132"/>
      <c r="Q3646" s="119"/>
    </row>
    <row r="3647" spans="14:17" x14ac:dyDescent="0.25">
      <c r="N3647" s="142"/>
      <c r="O3647" s="132"/>
      <c r="Q3647" s="119"/>
    </row>
    <row r="3648" spans="14:17" x14ac:dyDescent="0.25">
      <c r="N3648" s="142"/>
      <c r="O3648" s="132"/>
      <c r="Q3648" s="119"/>
    </row>
    <row r="3649" spans="14:17" x14ac:dyDescent="0.25">
      <c r="N3649" s="142"/>
      <c r="O3649" s="132"/>
      <c r="Q3649" s="119"/>
    </row>
    <row r="3650" spans="14:17" x14ac:dyDescent="0.25">
      <c r="N3650" s="142"/>
      <c r="O3650" s="132"/>
      <c r="Q3650" s="119"/>
    </row>
    <row r="3651" spans="14:17" x14ac:dyDescent="0.25">
      <c r="N3651" s="142"/>
      <c r="O3651" s="132"/>
      <c r="Q3651" s="119"/>
    </row>
    <row r="3652" spans="14:17" x14ac:dyDescent="0.25">
      <c r="N3652" s="142"/>
      <c r="O3652" s="132"/>
      <c r="Q3652" s="119"/>
    </row>
    <row r="3653" spans="14:17" x14ac:dyDescent="0.25">
      <c r="N3653" s="142"/>
      <c r="O3653" s="132"/>
      <c r="Q3653" s="119"/>
    </row>
    <row r="3654" spans="14:17" x14ac:dyDescent="0.25">
      <c r="N3654" s="142"/>
      <c r="O3654" s="132"/>
      <c r="Q3654" s="119"/>
    </row>
    <row r="3655" spans="14:17" x14ac:dyDescent="0.25">
      <c r="N3655" s="142"/>
      <c r="O3655" s="132"/>
      <c r="Q3655" s="119"/>
    </row>
    <row r="3656" spans="14:17" x14ac:dyDescent="0.25">
      <c r="N3656" s="142"/>
      <c r="O3656" s="132"/>
      <c r="Q3656" s="119"/>
    </row>
    <row r="3657" spans="14:17" x14ac:dyDescent="0.25">
      <c r="N3657" s="142"/>
      <c r="O3657" s="132"/>
      <c r="Q3657" s="119"/>
    </row>
    <row r="3658" spans="14:17" x14ac:dyDescent="0.25">
      <c r="N3658" s="142"/>
      <c r="O3658" s="132"/>
      <c r="Q3658" s="119"/>
    </row>
    <row r="3659" spans="14:17" x14ac:dyDescent="0.25">
      <c r="N3659" s="142"/>
      <c r="O3659" s="132"/>
      <c r="Q3659" s="119"/>
    </row>
    <row r="3660" spans="14:17" x14ac:dyDescent="0.25">
      <c r="N3660" s="142"/>
      <c r="O3660" s="132"/>
      <c r="Q3660" s="119"/>
    </row>
    <row r="3661" spans="14:17" x14ac:dyDescent="0.25">
      <c r="N3661" s="142"/>
      <c r="O3661" s="132"/>
      <c r="Q3661" s="119"/>
    </row>
    <row r="3662" spans="14:17" x14ac:dyDescent="0.25">
      <c r="N3662" s="142"/>
      <c r="O3662" s="132"/>
      <c r="Q3662" s="119"/>
    </row>
    <row r="3663" spans="14:17" x14ac:dyDescent="0.25">
      <c r="N3663" s="142"/>
      <c r="O3663" s="132"/>
      <c r="Q3663" s="119"/>
    </row>
    <row r="3664" spans="14:17" x14ac:dyDescent="0.25">
      <c r="N3664" s="142"/>
      <c r="O3664" s="132"/>
      <c r="Q3664" s="119"/>
    </row>
    <row r="3665" spans="14:17" x14ac:dyDescent="0.25">
      <c r="N3665" s="142"/>
      <c r="O3665" s="132"/>
      <c r="Q3665" s="119"/>
    </row>
    <row r="3666" spans="14:17" x14ac:dyDescent="0.25">
      <c r="N3666" s="142"/>
      <c r="O3666" s="132"/>
      <c r="Q3666" s="119"/>
    </row>
    <row r="3667" spans="14:17" x14ac:dyDescent="0.25">
      <c r="N3667" s="142"/>
      <c r="O3667" s="132"/>
      <c r="Q3667" s="119"/>
    </row>
    <row r="3668" spans="14:17" x14ac:dyDescent="0.25">
      <c r="N3668" s="142"/>
      <c r="O3668" s="132"/>
      <c r="Q3668" s="119"/>
    </row>
    <row r="3669" spans="14:17" x14ac:dyDescent="0.25">
      <c r="N3669" s="142"/>
      <c r="O3669" s="132"/>
      <c r="Q3669" s="119"/>
    </row>
    <row r="3670" spans="14:17" x14ac:dyDescent="0.25">
      <c r="N3670" s="142"/>
      <c r="O3670" s="132"/>
      <c r="Q3670" s="119"/>
    </row>
    <row r="3671" spans="14:17" x14ac:dyDescent="0.25">
      <c r="N3671" s="142"/>
      <c r="O3671" s="132"/>
      <c r="Q3671" s="119"/>
    </row>
    <row r="3672" spans="14:17" x14ac:dyDescent="0.25">
      <c r="N3672" s="142"/>
      <c r="O3672" s="132"/>
      <c r="Q3672" s="119"/>
    </row>
    <row r="3673" spans="14:17" x14ac:dyDescent="0.25">
      <c r="N3673" s="142"/>
      <c r="O3673" s="132"/>
      <c r="Q3673" s="119"/>
    </row>
    <row r="3674" spans="14:17" x14ac:dyDescent="0.25">
      <c r="N3674" s="142"/>
      <c r="O3674" s="132"/>
      <c r="Q3674" s="119"/>
    </row>
    <row r="3675" spans="14:17" x14ac:dyDescent="0.25">
      <c r="N3675" s="142"/>
      <c r="O3675" s="132"/>
      <c r="Q3675" s="119"/>
    </row>
    <row r="3676" spans="14:17" x14ac:dyDescent="0.25">
      <c r="N3676" s="142"/>
      <c r="O3676" s="132"/>
      <c r="Q3676" s="119"/>
    </row>
    <row r="3677" spans="14:17" x14ac:dyDescent="0.25">
      <c r="N3677" s="142"/>
      <c r="O3677" s="132"/>
      <c r="Q3677" s="119"/>
    </row>
    <row r="3678" spans="14:17" x14ac:dyDescent="0.25">
      <c r="N3678" s="142"/>
      <c r="O3678" s="132"/>
      <c r="Q3678" s="119"/>
    </row>
    <row r="3679" spans="14:17" x14ac:dyDescent="0.25">
      <c r="N3679" s="142"/>
      <c r="O3679" s="132"/>
      <c r="Q3679" s="119"/>
    </row>
    <row r="3680" spans="14:17" x14ac:dyDescent="0.25">
      <c r="N3680" s="142"/>
      <c r="O3680" s="132"/>
      <c r="Q3680" s="119"/>
    </row>
    <row r="3681" spans="14:17" x14ac:dyDescent="0.25">
      <c r="N3681" s="142"/>
      <c r="O3681" s="132"/>
      <c r="Q3681" s="119"/>
    </row>
    <row r="3682" spans="14:17" x14ac:dyDescent="0.25">
      <c r="N3682" s="142"/>
      <c r="O3682" s="132"/>
      <c r="Q3682" s="119"/>
    </row>
    <row r="3683" spans="14:17" x14ac:dyDescent="0.25">
      <c r="N3683" s="142"/>
      <c r="O3683" s="132"/>
      <c r="Q3683" s="119"/>
    </row>
    <row r="3684" spans="14:17" x14ac:dyDescent="0.25">
      <c r="N3684" s="142"/>
      <c r="O3684" s="132"/>
      <c r="Q3684" s="119"/>
    </row>
    <row r="3685" spans="14:17" x14ac:dyDescent="0.25">
      <c r="N3685" s="142"/>
      <c r="O3685" s="132"/>
      <c r="Q3685" s="119"/>
    </row>
    <row r="3686" spans="14:17" x14ac:dyDescent="0.25">
      <c r="N3686" s="142"/>
      <c r="O3686" s="132"/>
      <c r="Q3686" s="119"/>
    </row>
    <row r="3687" spans="14:17" x14ac:dyDescent="0.25">
      <c r="N3687" s="142"/>
      <c r="O3687" s="132"/>
      <c r="Q3687" s="119"/>
    </row>
    <row r="3688" spans="14:17" x14ac:dyDescent="0.25">
      <c r="N3688" s="142"/>
      <c r="O3688" s="132"/>
      <c r="Q3688" s="119"/>
    </row>
    <row r="3689" spans="14:17" x14ac:dyDescent="0.25">
      <c r="N3689" s="142"/>
      <c r="O3689" s="132"/>
      <c r="Q3689" s="119"/>
    </row>
    <row r="3690" spans="14:17" x14ac:dyDescent="0.25">
      <c r="N3690" s="142"/>
      <c r="O3690" s="132"/>
      <c r="Q3690" s="119"/>
    </row>
    <row r="3691" spans="14:17" x14ac:dyDescent="0.25">
      <c r="N3691" s="142"/>
      <c r="O3691" s="132"/>
      <c r="Q3691" s="119"/>
    </row>
    <row r="3692" spans="14:17" x14ac:dyDescent="0.25">
      <c r="N3692" s="142"/>
      <c r="O3692" s="132"/>
      <c r="Q3692" s="119"/>
    </row>
    <row r="3693" spans="14:17" x14ac:dyDescent="0.25">
      <c r="N3693" s="142"/>
      <c r="O3693" s="132"/>
      <c r="Q3693" s="119"/>
    </row>
    <row r="3694" spans="14:17" x14ac:dyDescent="0.25">
      <c r="N3694" s="142"/>
      <c r="O3694" s="132"/>
      <c r="Q3694" s="119"/>
    </row>
    <row r="3695" spans="14:17" x14ac:dyDescent="0.25">
      <c r="N3695" s="142"/>
      <c r="O3695" s="132"/>
      <c r="Q3695" s="119"/>
    </row>
    <row r="3696" spans="14:17" x14ac:dyDescent="0.25">
      <c r="N3696" s="142"/>
      <c r="O3696" s="132"/>
      <c r="Q3696" s="119"/>
    </row>
    <row r="3697" spans="14:17" x14ac:dyDescent="0.25">
      <c r="N3697" s="142"/>
      <c r="O3697" s="132"/>
      <c r="Q3697" s="119"/>
    </row>
    <row r="3698" spans="14:17" x14ac:dyDescent="0.25">
      <c r="N3698" s="142"/>
      <c r="O3698" s="132"/>
      <c r="Q3698" s="119"/>
    </row>
    <row r="3699" spans="14:17" x14ac:dyDescent="0.25">
      <c r="N3699" s="142"/>
      <c r="O3699" s="132"/>
      <c r="Q3699" s="119"/>
    </row>
    <row r="3700" spans="14:17" x14ac:dyDescent="0.25">
      <c r="N3700" s="142"/>
      <c r="O3700" s="132"/>
      <c r="Q3700" s="119"/>
    </row>
    <row r="3701" spans="14:17" x14ac:dyDescent="0.25">
      <c r="N3701" s="142"/>
      <c r="O3701" s="132"/>
      <c r="Q3701" s="119"/>
    </row>
    <row r="3702" spans="14:17" x14ac:dyDescent="0.25">
      <c r="N3702" s="142"/>
      <c r="O3702" s="132"/>
      <c r="Q3702" s="119"/>
    </row>
    <row r="3703" spans="14:17" x14ac:dyDescent="0.25">
      <c r="N3703" s="142"/>
      <c r="O3703" s="132"/>
      <c r="Q3703" s="119"/>
    </row>
    <row r="3704" spans="14:17" x14ac:dyDescent="0.25">
      <c r="N3704" s="142"/>
      <c r="O3704" s="132"/>
      <c r="Q3704" s="119"/>
    </row>
    <row r="3705" spans="14:17" x14ac:dyDescent="0.25">
      <c r="N3705" s="142"/>
      <c r="O3705" s="132"/>
      <c r="Q3705" s="119"/>
    </row>
    <row r="3706" spans="14:17" x14ac:dyDescent="0.25">
      <c r="N3706" s="142"/>
      <c r="O3706" s="132"/>
      <c r="Q3706" s="119"/>
    </row>
    <row r="3707" spans="14:17" x14ac:dyDescent="0.25">
      <c r="N3707" s="142"/>
      <c r="O3707" s="132"/>
      <c r="Q3707" s="119"/>
    </row>
    <row r="3708" spans="14:17" x14ac:dyDescent="0.25">
      <c r="N3708" s="142"/>
      <c r="O3708" s="132"/>
      <c r="Q3708" s="119"/>
    </row>
    <row r="3709" spans="14:17" x14ac:dyDescent="0.25">
      <c r="N3709" s="142"/>
      <c r="O3709" s="132"/>
      <c r="Q3709" s="119"/>
    </row>
    <row r="3710" spans="14:17" x14ac:dyDescent="0.25">
      <c r="N3710" s="142"/>
      <c r="O3710" s="132"/>
      <c r="Q3710" s="119"/>
    </row>
    <row r="3711" spans="14:17" x14ac:dyDescent="0.25">
      <c r="N3711" s="142"/>
      <c r="O3711" s="132"/>
      <c r="Q3711" s="119"/>
    </row>
    <row r="3712" spans="14:17" x14ac:dyDescent="0.25">
      <c r="N3712" s="142"/>
      <c r="O3712" s="132"/>
      <c r="Q3712" s="119"/>
    </row>
    <row r="3713" spans="14:17" x14ac:dyDescent="0.25">
      <c r="N3713" s="142"/>
      <c r="O3713" s="132"/>
      <c r="Q3713" s="119"/>
    </row>
    <row r="3714" spans="14:17" x14ac:dyDescent="0.25">
      <c r="N3714" s="142"/>
      <c r="O3714" s="132"/>
      <c r="Q3714" s="119"/>
    </row>
    <row r="3715" spans="14:17" x14ac:dyDescent="0.25">
      <c r="N3715" s="142"/>
      <c r="O3715" s="132"/>
      <c r="Q3715" s="119"/>
    </row>
    <row r="3716" spans="14:17" x14ac:dyDescent="0.25">
      <c r="N3716" s="142"/>
      <c r="O3716" s="132"/>
      <c r="Q3716" s="119"/>
    </row>
    <row r="3717" spans="14:17" x14ac:dyDescent="0.25">
      <c r="N3717" s="142"/>
      <c r="O3717" s="132"/>
      <c r="Q3717" s="119"/>
    </row>
    <row r="3718" spans="14:17" x14ac:dyDescent="0.25">
      <c r="N3718" s="142"/>
      <c r="O3718" s="132"/>
      <c r="Q3718" s="119"/>
    </row>
    <row r="3719" spans="14:17" x14ac:dyDescent="0.25">
      <c r="N3719" s="142"/>
      <c r="O3719" s="132"/>
      <c r="Q3719" s="119"/>
    </row>
    <row r="3720" spans="14:17" x14ac:dyDescent="0.25">
      <c r="N3720" s="142"/>
      <c r="O3720" s="132"/>
      <c r="Q3720" s="119"/>
    </row>
    <row r="3721" spans="14:17" x14ac:dyDescent="0.25">
      <c r="N3721" s="142"/>
      <c r="O3721" s="132"/>
      <c r="Q3721" s="119"/>
    </row>
    <row r="3722" spans="14:17" x14ac:dyDescent="0.25">
      <c r="N3722" s="142"/>
      <c r="O3722" s="132"/>
      <c r="Q3722" s="119"/>
    </row>
    <row r="3723" spans="14:17" x14ac:dyDescent="0.25">
      <c r="N3723" s="142"/>
      <c r="O3723" s="132"/>
      <c r="Q3723" s="119"/>
    </row>
    <row r="3724" spans="14:17" x14ac:dyDescent="0.25">
      <c r="N3724" s="142"/>
      <c r="O3724" s="132"/>
      <c r="Q3724" s="119"/>
    </row>
    <row r="3725" spans="14:17" x14ac:dyDescent="0.25">
      <c r="N3725" s="142"/>
      <c r="O3725" s="132"/>
      <c r="Q3725" s="119"/>
    </row>
    <row r="3726" spans="14:17" x14ac:dyDescent="0.25">
      <c r="N3726" s="142"/>
      <c r="O3726" s="132"/>
      <c r="Q3726" s="119"/>
    </row>
    <row r="3727" spans="14:17" x14ac:dyDescent="0.25">
      <c r="N3727" s="142"/>
      <c r="O3727" s="132"/>
      <c r="Q3727" s="119"/>
    </row>
    <row r="3728" spans="14:17" x14ac:dyDescent="0.25">
      <c r="N3728" s="142"/>
      <c r="O3728" s="132"/>
      <c r="Q3728" s="119"/>
    </row>
    <row r="3729" spans="14:17" x14ac:dyDescent="0.25">
      <c r="N3729" s="142"/>
      <c r="O3729" s="132"/>
      <c r="Q3729" s="119"/>
    </row>
    <row r="3730" spans="14:17" x14ac:dyDescent="0.25">
      <c r="N3730" s="142"/>
      <c r="O3730" s="132"/>
      <c r="Q3730" s="119"/>
    </row>
    <row r="3731" spans="14:17" x14ac:dyDescent="0.25">
      <c r="N3731" s="142"/>
      <c r="O3731" s="132"/>
      <c r="Q3731" s="119"/>
    </row>
    <row r="3732" spans="14:17" x14ac:dyDescent="0.25">
      <c r="N3732" s="142"/>
      <c r="O3732" s="132"/>
      <c r="Q3732" s="119"/>
    </row>
    <row r="3733" spans="14:17" x14ac:dyDescent="0.25">
      <c r="N3733" s="142"/>
      <c r="O3733" s="132"/>
      <c r="Q3733" s="119"/>
    </row>
    <row r="3734" spans="14:17" x14ac:dyDescent="0.25">
      <c r="N3734" s="142"/>
      <c r="O3734" s="132"/>
      <c r="Q3734" s="119"/>
    </row>
    <row r="3735" spans="14:17" x14ac:dyDescent="0.25">
      <c r="N3735" s="142"/>
      <c r="O3735" s="132"/>
      <c r="Q3735" s="119"/>
    </row>
    <row r="3736" spans="14:17" x14ac:dyDescent="0.25">
      <c r="N3736" s="142"/>
      <c r="O3736" s="132"/>
      <c r="Q3736" s="119"/>
    </row>
    <row r="3737" spans="14:17" x14ac:dyDescent="0.25">
      <c r="N3737" s="142"/>
      <c r="O3737" s="132"/>
      <c r="Q3737" s="119"/>
    </row>
    <row r="3738" spans="14:17" x14ac:dyDescent="0.25">
      <c r="N3738" s="142"/>
      <c r="O3738" s="132"/>
      <c r="Q3738" s="119"/>
    </row>
    <row r="3739" spans="14:17" x14ac:dyDescent="0.25">
      <c r="N3739" s="142"/>
      <c r="O3739" s="132"/>
      <c r="Q3739" s="119"/>
    </row>
    <row r="3740" spans="14:17" x14ac:dyDescent="0.25">
      <c r="N3740" s="142"/>
      <c r="O3740" s="132"/>
      <c r="Q3740" s="119"/>
    </row>
    <row r="3741" spans="14:17" x14ac:dyDescent="0.25">
      <c r="N3741" s="142"/>
      <c r="O3741" s="132"/>
      <c r="Q3741" s="119"/>
    </row>
    <row r="3742" spans="14:17" x14ac:dyDescent="0.25">
      <c r="N3742" s="142"/>
      <c r="O3742" s="132"/>
      <c r="Q3742" s="119"/>
    </row>
    <row r="3743" spans="14:17" x14ac:dyDescent="0.25">
      <c r="N3743" s="142"/>
      <c r="O3743" s="132"/>
      <c r="Q3743" s="119"/>
    </row>
    <row r="3744" spans="14:17" x14ac:dyDescent="0.25">
      <c r="N3744" s="142"/>
      <c r="O3744" s="132"/>
      <c r="Q3744" s="119"/>
    </row>
    <row r="3745" spans="14:17" x14ac:dyDescent="0.25">
      <c r="N3745" s="142"/>
      <c r="O3745" s="132"/>
      <c r="Q3745" s="119"/>
    </row>
    <row r="3746" spans="14:17" x14ac:dyDescent="0.25">
      <c r="N3746" s="142"/>
      <c r="O3746" s="132"/>
      <c r="Q3746" s="119"/>
    </row>
    <row r="3747" spans="14:17" x14ac:dyDescent="0.25">
      <c r="N3747" s="142"/>
      <c r="O3747" s="132"/>
      <c r="Q3747" s="119"/>
    </row>
    <row r="3748" spans="14:17" x14ac:dyDescent="0.25">
      <c r="N3748" s="142"/>
      <c r="O3748" s="132"/>
      <c r="Q3748" s="119"/>
    </row>
    <row r="3749" spans="14:17" x14ac:dyDescent="0.25">
      <c r="N3749" s="142"/>
      <c r="O3749" s="132"/>
      <c r="Q3749" s="119"/>
    </row>
    <row r="3750" spans="14:17" x14ac:dyDescent="0.25">
      <c r="N3750" s="142"/>
      <c r="O3750" s="132"/>
      <c r="Q3750" s="119"/>
    </row>
    <row r="3751" spans="14:17" x14ac:dyDescent="0.25">
      <c r="N3751" s="142"/>
      <c r="O3751" s="132"/>
      <c r="Q3751" s="119"/>
    </row>
    <row r="3752" spans="14:17" x14ac:dyDescent="0.25">
      <c r="N3752" s="142"/>
      <c r="O3752" s="132"/>
      <c r="Q3752" s="119"/>
    </row>
    <row r="3753" spans="14:17" x14ac:dyDescent="0.25">
      <c r="N3753" s="142"/>
      <c r="O3753" s="132"/>
      <c r="Q3753" s="119"/>
    </row>
    <row r="3754" spans="14:17" x14ac:dyDescent="0.25">
      <c r="N3754" s="142"/>
      <c r="O3754" s="132"/>
      <c r="Q3754" s="119"/>
    </row>
    <row r="3755" spans="14:17" x14ac:dyDescent="0.25">
      <c r="N3755" s="142"/>
      <c r="O3755" s="132"/>
      <c r="Q3755" s="119"/>
    </row>
    <row r="3756" spans="14:17" x14ac:dyDescent="0.25">
      <c r="N3756" s="142"/>
      <c r="O3756" s="132"/>
      <c r="Q3756" s="119"/>
    </row>
    <row r="3757" spans="14:17" x14ac:dyDescent="0.25">
      <c r="N3757" s="142"/>
      <c r="O3757" s="132"/>
      <c r="Q3757" s="119"/>
    </row>
    <row r="3758" spans="14:17" x14ac:dyDescent="0.25">
      <c r="N3758" s="142"/>
      <c r="O3758" s="132"/>
      <c r="Q3758" s="119"/>
    </row>
    <row r="3759" spans="14:17" x14ac:dyDescent="0.25">
      <c r="N3759" s="142"/>
      <c r="O3759" s="132"/>
      <c r="Q3759" s="119"/>
    </row>
    <row r="3760" spans="14:17" x14ac:dyDescent="0.25">
      <c r="N3760" s="142"/>
      <c r="O3760" s="132"/>
      <c r="Q3760" s="119"/>
    </row>
    <row r="3761" spans="14:17" x14ac:dyDescent="0.25">
      <c r="N3761" s="142"/>
      <c r="O3761" s="132"/>
      <c r="Q3761" s="119"/>
    </row>
    <row r="3762" spans="14:17" x14ac:dyDescent="0.25">
      <c r="N3762" s="142"/>
      <c r="O3762" s="132"/>
      <c r="Q3762" s="119"/>
    </row>
    <row r="3763" spans="14:17" x14ac:dyDescent="0.25">
      <c r="N3763" s="142"/>
      <c r="O3763" s="132"/>
      <c r="Q3763" s="119"/>
    </row>
    <row r="3764" spans="14:17" x14ac:dyDescent="0.25">
      <c r="N3764" s="142"/>
      <c r="O3764" s="132"/>
      <c r="Q3764" s="119"/>
    </row>
    <row r="3765" spans="14:17" x14ac:dyDescent="0.25">
      <c r="N3765" s="142"/>
      <c r="O3765" s="132"/>
      <c r="Q3765" s="119"/>
    </row>
    <row r="3766" spans="14:17" x14ac:dyDescent="0.25">
      <c r="N3766" s="142"/>
      <c r="O3766" s="132"/>
      <c r="Q3766" s="119"/>
    </row>
    <row r="3767" spans="14:17" x14ac:dyDescent="0.25">
      <c r="N3767" s="142"/>
      <c r="O3767" s="132"/>
      <c r="Q3767" s="119"/>
    </row>
    <row r="3768" spans="14:17" x14ac:dyDescent="0.25">
      <c r="N3768" s="142"/>
      <c r="O3768" s="132"/>
      <c r="Q3768" s="119"/>
    </row>
    <row r="3769" spans="14:17" x14ac:dyDescent="0.25">
      <c r="N3769" s="142"/>
      <c r="O3769" s="132"/>
      <c r="Q3769" s="119"/>
    </row>
    <row r="3770" spans="14:17" x14ac:dyDescent="0.25">
      <c r="N3770" s="142"/>
      <c r="O3770" s="132"/>
      <c r="Q3770" s="119"/>
    </row>
    <row r="3771" spans="14:17" x14ac:dyDescent="0.25">
      <c r="N3771" s="142"/>
      <c r="O3771" s="132"/>
      <c r="Q3771" s="119"/>
    </row>
    <row r="3772" spans="14:17" x14ac:dyDescent="0.25">
      <c r="N3772" s="142"/>
      <c r="O3772" s="132"/>
      <c r="Q3772" s="119"/>
    </row>
    <row r="3773" spans="14:17" x14ac:dyDescent="0.25">
      <c r="N3773" s="142"/>
      <c r="O3773" s="132"/>
      <c r="Q3773" s="119"/>
    </row>
    <row r="3774" spans="14:17" x14ac:dyDescent="0.25">
      <c r="N3774" s="142"/>
      <c r="O3774" s="132"/>
      <c r="Q3774" s="119"/>
    </row>
    <row r="3775" spans="14:17" x14ac:dyDescent="0.25">
      <c r="N3775" s="142"/>
      <c r="O3775" s="132"/>
      <c r="Q3775" s="119"/>
    </row>
    <row r="3776" spans="14:17" x14ac:dyDescent="0.25">
      <c r="N3776" s="142"/>
      <c r="O3776" s="132"/>
      <c r="Q3776" s="119"/>
    </row>
    <row r="3777" spans="14:17" x14ac:dyDescent="0.25">
      <c r="N3777" s="142"/>
      <c r="O3777" s="132"/>
      <c r="Q3777" s="119"/>
    </row>
    <row r="3778" spans="14:17" x14ac:dyDescent="0.25">
      <c r="N3778" s="142"/>
      <c r="O3778" s="132"/>
      <c r="Q3778" s="119"/>
    </row>
    <row r="3779" spans="14:17" x14ac:dyDescent="0.25">
      <c r="N3779" s="142"/>
      <c r="O3779" s="132"/>
      <c r="Q3779" s="119"/>
    </row>
    <row r="3780" spans="14:17" x14ac:dyDescent="0.25">
      <c r="N3780" s="142"/>
      <c r="O3780" s="132"/>
      <c r="Q3780" s="119"/>
    </row>
    <row r="3781" spans="14:17" x14ac:dyDescent="0.25">
      <c r="N3781" s="142"/>
      <c r="O3781" s="132"/>
      <c r="Q3781" s="119"/>
    </row>
    <row r="3782" spans="14:17" x14ac:dyDescent="0.25">
      <c r="N3782" s="142"/>
      <c r="O3782" s="132"/>
      <c r="Q3782" s="119"/>
    </row>
    <row r="3783" spans="14:17" x14ac:dyDescent="0.25">
      <c r="N3783" s="142"/>
      <c r="O3783" s="132"/>
      <c r="Q3783" s="119"/>
    </row>
    <row r="3784" spans="14:17" x14ac:dyDescent="0.25">
      <c r="N3784" s="142"/>
      <c r="O3784" s="132"/>
      <c r="Q3784" s="119"/>
    </row>
    <row r="3785" spans="14:17" x14ac:dyDescent="0.25">
      <c r="N3785" s="142"/>
      <c r="O3785" s="132"/>
      <c r="Q3785" s="119"/>
    </row>
    <row r="3786" spans="14:17" x14ac:dyDescent="0.25">
      <c r="N3786" s="142"/>
      <c r="O3786" s="132"/>
      <c r="Q3786" s="119"/>
    </row>
    <row r="3787" spans="14:17" x14ac:dyDescent="0.25">
      <c r="N3787" s="142"/>
      <c r="O3787" s="132"/>
      <c r="Q3787" s="119"/>
    </row>
    <row r="3788" spans="14:17" x14ac:dyDescent="0.25">
      <c r="N3788" s="142"/>
      <c r="O3788" s="132"/>
      <c r="Q3788" s="119"/>
    </row>
    <row r="3789" spans="14:17" x14ac:dyDescent="0.25">
      <c r="N3789" s="142"/>
      <c r="O3789" s="132"/>
      <c r="Q3789" s="119"/>
    </row>
    <row r="3790" spans="14:17" x14ac:dyDescent="0.25">
      <c r="N3790" s="142"/>
      <c r="O3790" s="132"/>
      <c r="Q3790" s="119"/>
    </row>
    <row r="3791" spans="14:17" x14ac:dyDescent="0.25">
      <c r="N3791" s="142"/>
      <c r="O3791" s="132"/>
      <c r="Q3791" s="119"/>
    </row>
    <row r="3792" spans="14:17" x14ac:dyDescent="0.25">
      <c r="N3792" s="142"/>
      <c r="O3792" s="132"/>
      <c r="Q3792" s="119"/>
    </row>
    <row r="3793" spans="14:17" x14ac:dyDescent="0.25">
      <c r="N3793" s="142"/>
      <c r="O3793" s="132"/>
      <c r="Q3793" s="119"/>
    </row>
    <row r="3794" spans="14:17" x14ac:dyDescent="0.25">
      <c r="N3794" s="142"/>
      <c r="O3794" s="132"/>
      <c r="Q3794" s="119"/>
    </row>
    <row r="3795" spans="14:17" x14ac:dyDescent="0.25">
      <c r="N3795" s="142"/>
      <c r="O3795" s="132"/>
      <c r="Q3795" s="119"/>
    </row>
    <row r="3796" spans="14:17" x14ac:dyDescent="0.25">
      <c r="N3796" s="142"/>
      <c r="O3796" s="132"/>
      <c r="Q3796" s="119"/>
    </row>
    <row r="3797" spans="14:17" x14ac:dyDescent="0.25">
      <c r="N3797" s="142"/>
      <c r="O3797" s="132"/>
      <c r="Q3797" s="119"/>
    </row>
    <row r="3798" spans="14:17" x14ac:dyDescent="0.25">
      <c r="N3798" s="142"/>
      <c r="O3798" s="132"/>
      <c r="Q3798" s="119"/>
    </row>
    <row r="3799" spans="14:17" x14ac:dyDescent="0.25">
      <c r="N3799" s="142"/>
      <c r="O3799" s="132"/>
      <c r="Q3799" s="119"/>
    </row>
    <row r="3800" spans="14:17" x14ac:dyDescent="0.25">
      <c r="N3800" s="142"/>
      <c r="O3800" s="132"/>
      <c r="Q3800" s="119"/>
    </row>
    <row r="3801" spans="14:17" x14ac:dyDescent="0.25">
      <c r="N3801" s="142"/>
      <c r="O3801" s="132"/>
      <c r="Q3801" s="119"/>
    </row>
    <row r="3802" spans="14:17" x14ac:dyDescent="0.25">
      <c r="N3802" s="142"/>
      <c r="O3802" s="132"/>
      <c r="Q3802" s="119"/>
    </row>
    <row r="3803" spans="14:17" x14ac:dyDescent="0.25">
      <c r="N3803" s="142"/>
      <c r="O3803" s="132"/>
      <c r="Q3803" s="119"/>
    </row>
    <row r="3804" spans="14:17" x14ac:dyDescent="0.25">
      <c r="N3804" s="142"/>
      <c r="O3804" s="132"/>
      <c r="Q3804" s="119"/>
    </row>
    <row r="3805" spans="14:17" x14ac:dyDescent="0.25">
      <c r="N3805" s="142"/>
      <c r="O3805" s="132"/>
      <c r="Q3805" s="119"/>
    </row>
    <row r="3806" spans="14:17" x14ac:dyDescent="0.25">
      <c r="N3806" s="142"/>
      <c r="O3806" s="132"/>
      <c r="Q3806" s="119"/>
    </row>
    <row r="3807" spans="14:17" x14ac:dyDescent="0.25">
      <c r="N3807" s="142"/>
      <c r="O3807" s="132"/>
      <c r="Q3807" s="119"/>
    </row>
    <row r="3808" spans="14:17" x14ac:dyDescent="0.25">
      <c r="N3808" s="142"/>
      <c r="O3808" s="132"/>
      <c r="Q3808" s="119"/>
    </row>
    <row r="3809" spans="14:17" x14ac:dyDescent="0.25">
      <c r="N3809" s="142"/>
      <c r="O3809" s="132"/>
      <c r="Q3809" s="119"/>
    </row>
    <row r="3810" spans="14:17" x14ac:dyDescent="0.25">
      <c r="N3810" s="142"/>
      <c r="O3810" s="132"/>
      <c r="Q3810" s="119"/>
    </row>
    <row r="3811" spans="14:17" x14ac:dyDescent="0.25">
      <c r="N3811" s="142"/>
      <c r="O3811" s="132"/>
      <c r="Q3811" s="119"/>
    </row>
    <row r="3812" spans="14:17" x14ac:dyDescent="0.25">
      <c r="N3812" s="142"/>
      <c r="O3812" s="132"/>
      <c r="Q3812" s="119"/>
    </row>
    <row r="3813" spans="14:17" x14ac:dyDescent="0.25">
      <c r="N3813" s="142"/>
      <c r="O3813" s="132"/>
      <c r="Q3813" s="119"/>
    </row>
    <row r="3814" spans="14:17" x14ac:dyDescent="0.25">
      <c r="N3814" s="142"/>
      <c r="O3814" s="132"/>
      <c r="Q3814" s="119"/>
    </row>
    <row r="3815" spans="14:17" x14ac:dyDescent="0.25">
      <c r="N3815" s="142"/>
      <c r="O3815" s="132"/>
      <c r="Q3815" s="119"/>
    </row>
    <row r="3816" spans="14:17" x14ac:dyDescent="0.25">
      <c r="N3816" s="142"/>
      <c r="O3816" s="132"/>
      <c r="Q3816" s="119"/>
    </row>
    <row r="3817" spans="14:17" x14ac:dyDescent="0.25">
      <c r="N3817" s="142"/>
      <c r="O3817" s="132"/>
      <c r="Q3817" s="119"/>
    </row>
    <row r="3818" spans="14:17" x14ac:dyDescent="0.25">
      <c r="N3818" s="142"/>
      <c r="O3818" s="132"/>
      <c r="Q3818" s="119"/>
    </row>
    <row r="3819" spans="14:17" x14ac:dyDescent="0.25">
      <c r="N3819" s="142"/>
      <c r="O3819" s="132"/>
      <c r="Q3819" s="119"/>
    </row>
    <row r="3820" spans="14:17" x14ac:dyDescent="0.25">
      <c r="N3820" s="142"/>
      <c r="O3820" s="132"/>
      <c r="Q3820" s="119"/>
    </row>
    <row r="3821" spans="14:17" x14ac:dyDescent="0.25">
      <c r="N3821" s="142"/>
      <c r="O3821" s="132"/>
      <c r="Q3821" s="119"/>
    </row>
    <row r="3822" spans="14:17" x14ac:dyDescent="0.25">
      <c r="N3822" s="142"/>
      <c r="O3822" s="132"/>
      <c r="Q3822" s="119"/>
    </row>
    <row r="3823" spans="14:17" x14ac:dyDescent="0.25">
      <c r="N3823" s="142"/>
      <c r="O3823" s="132"/>
      <c r="Q3823" s="119"/>
    </row>
    <row r="3824" spans="14:17" x14ac:dyDescent="0.25">
      <c r="N3824" s="142"/>
      <c r="O3824" s="132"/>
      <c r="Q3824" s="119"/>
    </row>
    <row r="3825" spans="14:17" x14ac:dyDescent="0.25">
      <c r="N3825" s="142"/>
      <c r="O3825" s="132"/>
      <c r="Q3825" s="119"/>
    </row>
    <row r="3826" spans="14:17" x14ac:dyDescent="0.25">
      <c r="N3826" s="142"/>
      <c r="O3826" s="132"/>
      <c r="Q3826" s="119"/>
    </row>
    <row r="3827" spans="14:17" x14ac:dyDescent="0.25">
      <c r="N3827" s="142"/>
      <c r="O3827" s="132"/>
      <c r="Q3827" s="119"/>
    </row>
    <row r="3828" spans="14:17" x14ac:dyDescent="0.25">
      <c r="N3828" s="142"/>
      <c r="O3828" s="132"/>
      <c r="Q3828" s="119"/>
    </row>
    <row r="3829" spans="14:17" x14ac:dyDescent="0.25">
      <c r="N3829" s="142"/>
      <c r="O3829" s="132"/>
      <c r="Q3829" s="119"/>
    </row>
    <row r="3830" spans="14:17" x14ac:dyDescent="0.25">
      <c r="N3830" s="142"/>
      <c r="O3830" s="132"/>
      <c r="Q3830" s="119"/>
    </row>
    <row r="3831" spans="14:17" x14ac:dyDescent="0.25">
      <c r="N3831" s="142"/>
      <c r="O3831" s="132"/>
      <c r="Q3831" s="119"/>
    </row>
    <row r="3832" spans="14:17" x14ac:dyDescent="0.25">
      <c r="N3832" s="142"/>
      <c r="O3832" s="132"/>
      <c r="Q3832" s="119"/>
    </row>
    <row r="3833" spans="14:17" x14ac:dyDescent="0.25">
      <c r="N3833" s="142"/>
      <c r="O3833" s="132"/>
      <c r="Q3833" s="119"/>
    </row>
    <row r="3834" spans="14:17" x14ac:dyDescent="0.25">
      <c r="N3834" s="142"/>
      <c r="O3834" s="132"/>
      <c r="Q3834" s="119"/>
    </row>
    <row r="3835" spans="14:17" x14ac:dyDescent="0.25">
      <c r="N3835" s="142"/>
      <c r="O3835" s="132"/>
      <c r="Q3835" s="119"/>
    </row>
    <row r="3836" spans="14:17" x14ac:dyDescent="0.25">
      <c r="N3836" s="142"/>
      <c r="O3836" s="132"/>
      <c r="Q3836" s="119"/>
    </row>
    <row r="3837" spans="14:17" x14ac:dyDescent="0.25">
      <c r="N3837" s="142"/>
      <c r="O3837" s="132"/>
      <c r="Q3837" s="119"/>
    </row>
    <row r="3838" spans="14:17" x14ac:dyDescent="0.25">
      <c r="N3838" s="142"/>
      <c r="O3838" s="132"/>
      <c r="Q3838" s="119"/>
    </row>
    <row r="3839" spans="14:17" x14ac:dyDescent="0.25">
      <c r="N3839" s="142"/>
      <c r="O3839" s="132"/>
      <c r="Q3839" s="119"/>
    </row>
    <row r="3840" spans="14:17" x14ac:dyDescent="0.25">
      <c r="N3840" s="142"/>
      <c r="O3840" s="132"/>
      <c r="Q3840" s="119"/>
    </row>
    <row r="3841" spans="14:17" x14ac:dyDescent="0.25">
      <c r="N3841" s="142"/>
      <c r="O3841" s="132"/>
      <c r="Q3841" s="119"/>
    </row>
    <row r="3842" spans="14:17" x14ac:dyDescent="0.25">
      <c r="N3842" s="142"/>
      <c r="O3842" s="132"/>
      <c r="Q3842" s="119"/>
    </row>
    <row r="3843" spans="14:17" x14ac:dyDescent="0.25">
      <c r="N3843" s="142"/>
      <c r="O3843" s="132"/>
      <c r="Q3843" s="119"/>
    </row>
    <row r="3844" spans="14:17" x14ac:dyDescent="0.25">
      <c r="N3844" s="142"/>
      <c r="O3844" s="132"/>
      <c r="Q3844" s="119"/>
    </row>
    <row r="3845" spans="14:17" x14ac:dyDescent="0.25">
      <c r="N3845" s="142"/>
      <c r="O3845" s="132"/>
      <c r="Q3845" s="119"/>
    </row>
    <row r="3846" spans="14:17" x14ac:dyDescent="0.25">
      <c r="N3846" s="142"/>
      <c r="O3846" s="132"/>
      <c r="Q3846" s="119"/>
    </row>
    <row r="3847" spans="14:17" x14ac:dyDescent="0.25">
      <c r="N3847" s="142"/>
      <c r="O3847" s="132"/>
      <c r="Q3847" s="119"/>
    </row>
    <row r="3848" spans="14:17" x14ac:dyDescent="0.25">
      <c r="N3848" s="142"/>
      <c r="O3848" s="132"/>
      <c r="Q3848" s="119"/>
    </row>
    <row r="3849" spans="14:17" x14ac:dyDescent="0.25">
      <c r="N3849" s="142"/>
      <c r="O3849" s="132"/>
      <c r="Q3849" s="119"/>
    </row>
    <row r="3850" spans="14:17" x14ac:dyDescent="0.25">
      <c r="N3850" s="142"/>
      <c r="O3850" s="132"/>
      <c r="Q3850" s="119"/>
    </row>
    <row r="3851" spans="14:17" x14ac:dyDescent="0.25">
      <c r="N3851" s="142"/>
      <c r="O3851" s="132"/>
      <c r="Q3851" s="119"/>
    </row>
    <row r="3852" spans="14:17" x14ac:dyDescent="0.25">
      <c r="N3852" s="142"/>
      <c r="O3852" s="132"/>
      <c r="Q3852" s="119"/>
    </row>
    <row r="3853" spans="14:17" x14ac:dyDescent="0.25">
      <c r="N3853" s="142"/>
      <c r="O3853" s="132"/>
      <c r="Q3853" s="119"/>
    </row>
    <row r="3854" spans="14:17" x14ac:dyDescent="0.25">
      <c r="N3854" s="142"/>
      <c r="O3854" s="132"/>
      <c r="Q3854" s="119"/>
    </row>
    <row r="3855" spans="14:17" x14ac:dyDescent="0.25">
      <c r="N3855" s="142"/>
      <c r="O3855" s="132"/>
      <c r="Q3855" s="119"/>
    </row>
    <row r="3856" spans="14:17" x14ac:dyDescent="0.25">
      <c r="N3856" s="142"/>
      <c r="O3856" s="132"/>
      <c r="Q3856" s="119"/>
    </row>
    <row r="3857" spans="14:17" x14ac:dyDescent="0.25">
      <c r="N3857" s="142"/>
      <c r="O3857" s="132"/>
      <c r="Q3857" s="119"/>
    </row>
    <row r="3858" spans="14:17" x14ac:dyDescent="0.25">
      <c r="N3858" s="142"/>
      <c r="O3858" s="132"/>
      <c r="Q3858" s="119"/>
    </row>
    <row r="3859" spans="14:17" x14ac:dyDescent="0.25">
      <c r="N3859" s="142"/>
      <c r="O3859" s="132"/>
      <c r="Q3859" s="119"/>
    </row>
    <row r="3860" spans="14:17" x14ac:dyDescent="0.25">
      <c r="N3860" s="142"/>
      <c r="O3860" s="132"/>
      <c r="Q3860" s="119"/>
    </row>
    <row r="3861" spans="14:17" x14ac:dyDescent="0.25">
      <c r="N3861" s="142"/>
      <c r="O3861" s="132"/>
      <c r="Q3861" s="119"/>
    </row>
    <row r="3862" spans="14:17" x14ac:dyDescent="0.25">
      <c r="N3862" s="142"/>
      <c r="O3862" s="132"/>
      <c r="Q3862" s="119"/>
    </row>
    <row r="3863" spans="14:17" x14ac:dyDescent="0.25">
      <c r="N3863" s="142"/>
      <c r="O3863" s="132"/>
      <c r="Q3863" s="119"/>
    </row>
    <row r="3864" spans="14:17" x14ac:dyDescent="0.25">
      <c r="N3864" s="142"/>
      <c r="O3864" s="132"/>
      <c r="Q3864" s="119"/>
    </row>
    <row r="3865" spans="14:17" x14ac:dyDescent="0.25">
      <c r="N3865" s="142"/>
      <c r="O3865" s="132"/>
      <c r="Q3865" s="119"/>
    </row>
    <row r="3866" spans="14:17" x14ac:dyDescent="0.25">
      <c r="N3866" s="142"/>
      <c r="O3866" s="132"/>
      <c r="Q3866" s="119"/>
    </row>
    <row r="3867" spans="14:17" x14ac:dyDescent="0.25">
      <c r="N3867" s="142"/>
      <c r="O3867" s="132"/>
      <c r="Q3867" s="119"/>
    </row>
    <row r="3868" spans="14:17" x14ac:dyDescent="0.25">
      <c r="N3868" s="142"/>
      <c r="O3868" s="132"/>
      <c r="Q3868" s="119"/>
    </row>
    <row r="3869" spans="14:17" x14ac:dyDescent="0.25">
      <c r="N3869" s="142"/>
      <c r="O3869" s="132"/>
      <c r="Q3869" s="119"/>
    </row>
    <row r="3870" spans="14:17" x14ac:dyDescent="0.25">
      <c r="N3870" s="142"/>
      <c r="O3870" s="132"/>
      <c r="Q3870" s="119"/>
    </row>
    <row r="3871" spans="14:17" x14ac:dyDescent="0.25">
      <c r="N3871" s="142"/>
      <c r="O3871" s="132"/>
      <c r="Q3871" s="119"/>
    </row>
    <row r="3872" spans="14:17" x14ac:dyDescent="0.25">
      <c r="N3872" s="142"/>
      <c r="O3872" s="132"/>
      <c r="Q3872" s="119"/>
    </row>
    <row r="3873" spans="14:17" x14ac:dyDescent="0.25">
      <c r="N3873" s="142"/>
      <c r="O3873" s="132"/>
      <c r="Q3873" s="119"/>
    </row>
    <row r="3874" spans="14:17" x14ac:dyDescent="0.25">
      <c r="N3874" s="142"/>
      <c r="O3874" s="132"/>
      <c r="Q3874" s="119"/>
    </row>
    <row r="3875" spans="14:17" x14ac:dyDescent="0.25">
      <c r="N3875" s="142"/>
      <c r="O3875" s="132"/>
      <c r="Q3875" s="119"/>
    </row>
    <row r="3876" spans="14:17" x14ac:dyDescent="0.25">
      <c r="N3876" s="142"/>
      <c r="O3876" s="132"/>
      <c r="Q3876" s="119"/>
    </row>
    <row r="3877" spans="14:17" x14ac:dyDescent="0.25">
      <c r="N3877" s="142"/>
      <c r="O3877" s="132"/>
      <c r="Q3877" s="119"/>
    </row>
    <row r="3878" spans="14:17" x14ac:dyDescent="0.25">
      <c r="N3878" s="142"/>
      <c r="O3878" s="132"/>
      <c r="Q3878" s="119"/>
    </row>
    <row r="3879" spans="14:17" x14ac:dyDescent="0.25">
      <c r="N3879" s="142"/>
      <c r="O3879" s="132"/>
      <c r="Q3879" s="119"/>
    </row>
    <row r="3880" spans="14:17" x14ac:dyDescent="0.25">
      <c r="N3880" s="142"/>
      <c r="O3880" s="132"/>
      <c r="Q3880" s="119"/>
    </row>
    <row r="3881" spans="14:17" x14ac:dyDescent="0.25">
      <c r="N3881" s="142"/>
      <c r="O3881" s="132"/>
      <c r="Q3881" s="119"/>
    </row>
    <row r="3882" spans="14:17" x14ac:dyDescent="0.25">
      <c r="N3882" s="142"/>
      <c r="O3882" s="132"/>
      <c r="Q3882" s="119"/>
    </row>
    <row r="3883" spans="14:17" x14ac:dyDescent="0.25">
      <c r="N3883" s="142"/>
      <c r="O3883" s="132"/>
      <c r="Q3883" s="119"/>
    </row>
    <row r="3884" spans="14:17" x14ac:dyDescent="0.25">
      <c r="N3884" s="142"/>
      <c r="O3884" s="132"/>
      <c r="Q3884" s="119"/>
    </row>
    <row r="3885" spans="14:17" x14ac:dyDescent="0.25">
      <c r="N3885" s="142"/>
      <c r="O3885" s="132"/>
      <c r="Q3885" s="119"/>
    </row>
    <row r="3886" spans="14:17" x14ac:dyDescent="0.25">
      <c r="N3886" s="142"/>
      <c r="O3886" s="132"/>
      <c r="Q3886" s="119"/>
    </row>
    <row r="3887" spans="14:17" x14ac:dyDescent="0.25">
      <c r="N3887" s="142"/>
      <c r="O3887" s="132"/>
      <c r="Q3887" s="119"/>
    </row>
    <row r="3888" spans="14:17" x14ac:dyDescent="0.25">
      <c r="N3888" s="142"/>
      <c r="O3888" s="132"/>
      <c r="Q3888" s="119"/>
    </row>
    <row r="3889" spans="14:17" x14ac:dyDescent="0.25">
      <c r="N3889" s="142"/>
      <c r="O3889" s="132"/>
      <c r="Q3889" s="119"/>
    </row>
    <row r="3890" spans="14:17" x14ac:dyDescent="0.25">
      <c r="N3890" s="142"/>
      <c r="O3890" s="132"/>
      <c r="Q3890" s="119"/>
    </row>
    <row r="3891" spans="14:17" x14ac:dyDescent="0.25">
      <c r="N3891" s="142"/>
      <c r="O3891" s="132"/>
      <c r="Q3891" s="119"/>
    </row>
    <row r="3892" spans="14:17" x14ac:dyDescent="0.25">
      <c r="N3892" s="142"/>
      <c r="O3892" s="132"/>
      <c r="Q3892" s="119"/>
    </row>
    <row r="3893" spans="14:17" x14ac:dyDescent="0.25">
      <c r="N3893" s="142"/>
      <c r="O3893" s="132"/>
      <c r="Q3893" s="119"/>
    </row>
    <row r="3894" spans="14:17" x14ac:dyDescent="0.25">
      <c r="N3894" s="142"/>
      <c r="O3894" s="132"/>
      <c r="Q3894" s="119"/>
    </row>
    <row r="3895" spans="14:17" x14ac:dyDescent="0.25">
      <c r="N3895" s="142"/>
      <c r="O3895" s="132"/>
      <c r="Q3895" s="119"/>
    </row>
    <row r="3896" spans="14:17" x14ac:dyDescent="0.25">
      <c r="N3896" s="142"/>
      <c r="O3896" s="132"/>
      <c r="Q3896" s="119"/>
    </row>
    <row r="3897" spans="14:17" x14ac:dyDescent="0.25">
      <c r="N3897" s="142"/>
      <c r="O3897" s="132"/>
      <c r="Q3897" s="119"/>
    </row>
    <row r="3898" spans="14:17" x14ac:dyDescent="0.25">
      <c r="N3898" s="142"/>
      <c r="O3898" s="132"/>
      <c r="Q3898" s="119"/>
    </row>
    <row r="3899" spans="14:17" x14ac:dyDescent="0.25">
      <c r="N3899" s="142"/>
      <c r="O3899" s="132"/>
      <c r="Q3899" s="119"/>
    </row>
    <row r="3900" spans="14:17" x14ac:dyDescent="0.25">
      <c r="N3900" s="142"/>
      <c r="O3900" s="132"/>
      <c r="Q3900" s="119"/>
    </row>
    <row r="3901" spans="14:17" x14ac:dyDescent="0.25">
      <c r="N3901" s="142"/>
      <c r="O3901" s="132"/>
      <c r="Q3901" s="119"/>
    </row>
    <row r="3902" spans="14:17" x14ac:dyDescent="0.25">
      <c r="N3902" s="142"/>
      <c r="O3902" s="132"/>
      <c r="Q3902" s="119"/>
    </row>
    <row r="3903" spans="14:17" x14ac:dyDescent="0.25">
      <c r="N3903" s="142"/>
      <c r="O3903" s="132"/>
      <c r="Q3903" s="119"/>
    </row>
    <row r="3904" spans="14:17" x14ac:dyDescent="0.25">
      <c r="N3904" s="142"/>
      <c r="O3904" s="132"/>
      <c r="Q3904" s="119"/>
    </row>
    <row r="3905" spans="14:17" x14ac:dyDescent="0.25">
      <c r="N3905" s="142"/>
      <c r="O3905" s="132"/>
      <c r="Q3905" s="119"/>
    </row>
    <row r="3906" spans="14:17" x14ac:dyDescent="0.25">
      <c r="N3906" s="142"/>
      <c r="O3906" s="132"/>
      <c r="Q3906" s="119"/>
    </row>
    <row r="3907" spans="14:17" x14ac:dyDescent="0.25">
      <c r="N3907" s="142"/>
      <c r="O3907" s="132"/>
      <c r="Q3907" s="119"/>
    </row>
    <row r="3908" spans="14:17" x14ac:dyDescent="0.25">
      <c r="N3908" s="142"/>
      <c r="O3908" s="132"/>
      <c r="Q3908" s="119"/>
    </row>
    <row r="3909" spans="14:17" x14ac:dyDescent="0.25">
      <c r="N3909" s="142"/>
      <c r="O3909" s="132"/>
      <c r="Q3909" s="119"/>
    </row>
    <row r="3910" spans="14:17" x14ac:dyDescent="0.25">
      <c r="N3910" s="142"/>
      <c r="O3910" s="132"/>
      <c r="Q3910" s="119"/>
    </row>
    <row r="3911" spans="14:17" x14ac:dyDescent="0.25">
      <c r="N3911" s="142"/>
      <c r="O3911" s="132"/>
      <c r="Q3911" s="119"/>
    </row>
    <row r="3912" spans="14:17" x14ac:dyDescent="0.25">
      <c r="N3912" s="142"/>
      <c r="O3912" s="132"/>
      <c r="Q3912" s="119"/>
    </row>
    <row r="3913" spans="14:17" x14ac:dyDescent="0.25">
      <c r="N3913" s="142"/>
      <c r="O3913" s="132"/>
      <c r="Q3913" s="119"/>
    </row>
    <row r="3914" spans="14:17" x14ac:dyDescent="0.25">
      <c r="N3914" s="142"/>
      <c r="O3914" s="132"/>
      <c r="Q3914" s="119"/>
    </row>
    <row r="3915" spans="14:17" x14ac:dyDescent="0.25">
      <c r="N3915" s="142"/>
      <c r="O3915" s="132"/>
      <c r="Q3915" s="119"/>
    </row>
    <row r="3916" spans="14:17" x14ac:dyDescent="0.25">
      <c r="N3916" s="142"/>
      <c r="O3916" s="132"/>
      <c r="Q3916" s="119"/>
    </row>
    <row r="3917" spans="14:17" x14ac:dyDescent="0.25">
      <c r="N3917" s="142"/>
      <c r="O3917" s="132"/>
      <c r="Q3917" s="119"/>
    </row>
    <row r="3918" spans="14:17" x14ac:dyDescent="0.25">
      <c r="N3918" s="142"/>
      <c r="O3918" s="132"/>
      <c r="Q3918" s="119"/>
    </row>
    <row r="3919" spans="14:17" x14ac:dyDescent="0.25">
      <c r="N3919" s="142"/>
      <c r="O3919" s="132"/>
      <c r="Q3919" s="119"/>
    </row>
    <row r="3920" spans="14:17" x14ac:dyDescent="0.25">
      <c r="N3920" s="142"/>
      <c r="O3920" s="132"/>
      <c r="Q3920" s="119"/>
    </row>
    <row r="3921" spans="14:17" x14ac:dyDescent="0.25">
      <c r="N3921" s="142"/>
      <c r="O3921" s="132"/>
      <c r="Q3921" s="119"/>
    </row>
    <row r="3922" spans="14:17" x14ac:dyDescent="0.25">
      <c r="N3922" s="142"/>
      <c r="O3922" s="132"/>
      <c r="Q3922" s="119"/>
    </row>
    <row r="3923" spans="14:17" x14ac:dyDescent="0.25">
      <c r="N3923" s="142"/>
      <c r="O3923" s="132"/>
      <c r="Q3923" s="119"/>
    </row>
    <row r="3924" spans="14:17" x14ac:dyDescent="0.25">
      <c r="N3924" s="142"/>
      <c r="O3924" s="132"/>
      <c r="Q3924" s="119"/>
    </row>
    <row r="3925" spans="14:17" x14ac:dyDescent="0.25">
      <c r="N3925" s="142"/>
      <c r="O3925" s="132"/>
      <c r="Q3925" s="119"/>
    </row>
    <row r="3926" spans="14:17" x14ac:dyDescent="0.25">
      <c r="N3926" s="142"/>
      <c r="O3926" s="132"/>
      <c r="Q3926" s="119"/>
    </row>
    <row r="3927" spans="14:17" x14ac:dyDescent="0.25">
      <c r="N3927" s="142"/>
      <c r="O3927" s="132"/>
      <c r="Q3927" s="119"/>
    </row>
    <row r="3928" spans="14:17" x14ac:dyDescent="0.25">
      <c r="N3928" s="142"/>
      <c r="O3928" s="132"/>
      <c r="Q3928" s="119"/>
    </row>
    <row r="3929" spans="14:17" x14ac:dyDescent="0.25">
      <c r="N3929" s="142"/>
      <c r="O3929" s="132"/>
      <c r="Q3929" s="119"/>
    </row>
    <row r="3930" spans="14:17" x14ac:dyDescent="0.25">
      <c r="N3930" s="142"/>
      <c r="O3930" s="132"/>
      <c r="Q3930" s="119"/>
    </row>
    <row r="3931" spans="14:17" x14ac:dyDescent="0.25">
      <c r="N3931" s="142"/>
      <c r="O3931" s="132"/>
      <c r="Q3931" s="119"/>
    </row>
    <row r="3932" spans="14:17" x14ac:dyDescent="0.25">
      <c r="N3932" s="142"/>
      <c r="O3932" s="132"/>
      <c r="Q3932" s="119"/>
    </row>
    <row r="3933" spans="14:17" x14ac:dyDescent="0.25">
      <c r="N3933" s="142"/>
      <c r="O3933" s="132"/>
      <c r="Q3933" s="119"/>
    </row>
    <row r="3934" spans="14:17" x14ac:dyDescent="0.25">
      <c r="N3934" s="142"/>
      <c r="O3934" s="132"/>
      <c r="Q3934" s="119"/>
    </row>
    <row r="3935" spans="14:17" x14ac:dyDescent="0.25">
      <c r="N3935" s="142"/>
      <c r="O3935" s="132"/>
      <c r="Q3935" s="119"/>
    </row>
    <row r="3936" spans="14:17" x14ac:dyDescent="0.25">
      <c r="N3936" s="142"/>
      <c r="O3936" s="132"/>
      <c r="Q3936" s="119"/>
    </row>
    <row r="3937" spans="14:17" x14ac:dyDescent="0.25">
      <c r="N3937" s="142"/>
      <c r="O3937" s="132"/>
      <c r="Q3937" s="119"/>
    </row>
    <row r="3938" spans="14:17" x14ac:dyDescent="0.25">
      <c r="N3938" s="142"/>
      <c r="O3938" s="132"/>
      <c r="Q3938" s="119"/>
    </row>
    <row r="3939" spans="14:17" x14ac:dyDescent="0.25">
      <c r="N3939" s="142"/>
      <c r="O3939" s="132"/>
      <c r="Q3939" s="119"/>
    </row>
    <row r="3940" spans="14:17" x14ac:dyDescent="0.25">
      <c r="N3940" s="142"/>
      <c r="O3940" s="132"/>
      <c r="Q3940" s="119"/>
    </row>
    <row r="3941" spans="14:17" x14ac:dyDescent="0.25">
      <c r="N3941" s="142"/>
      <c r="O3941" s="132"/>
      <c r="Q3941" s="119"/>
    </row>
    <row r="3942" spans="14:17" x14ac:dyDescent="0.25">
      <c r="N3942" s="142"/>
      <c r="O3942" s="132"/>
      <c r="Q3942" s="119"/>
    </row>
    <row r="3943" spans="14:17" x14ac:dyDescent="0.25">
      <c r="N3943" s="142"/>
      <c r="O3943" s="132"/>
      <c r="Q3943" s="119"/>
    </row>
    <row r="3944" spans="14:17" x14ac:dyDescent="0.25">
      <c r="N3944" s="142"/>
      <c r="O3944" s="132"/>
      <c r="Q3944" s="119"/>
    </row>
    <row r="3945" spans="14:17" x14ac:dyDescent="0.25">
      <c r="N3945" s="142"/>
      <c r="O3945" s="132"/>
      <c r="Q3945" s="119"/>
    </row>
    <row r="3946" spans="14:17" x14ac:dyDescent="0.25">
      <c r="N3946" s="142"/>
      <c r="O3946" s="132"/>
      <c r="Q3946" s="119"/>
    </row>
    <row r="3947" spans="14:17" x14ac:dyDescent="0.25">
      <c r="N3947" s="142"/>
      <c r="O3947" s="132"/>
      <c r="Q3947" s="119"/>
    </row>
    <row r="3948" spans="14:17" x14ac:dyDescent="0.25">
      <c r="N3948" s="142"/>
      <c r="O3948" s="132"/>
      <c r="Q3948" s="119"/>
    </row>
    <row r="3949" spans="14:17" x14ac:dyDescent="0.25">
      <c r="N3949" s="142"/>
      <c r="O3949" s="132"/>
      <c r="Q3949" s="119"/>
    </row>
    <row r="3950" spans="14:17" x14ac:dyDescent="0.25">
      <c r="N3950" s="142"/>
      <c r="O3950" s="132"/>
      <c r="Q3950" s="119"/>
    </row>
    <row r="3951" spans="14:17" x14ac:dyDescent="0.25">
      <c r="N3951" s="142"/>
      <c r="O3951" s="132"/>
      <c r="Q3951" s="119"/>
    </row>
    <row r="3952" spans="14:17" x14ac:dyDescent="0.25">
      <c r="N3952" s="142"/>
      <c r="O3952" s="132"/>
      <c r="Q3952" s="119"/>
    </row>
    <row r="3953" spans="14:17" x14ac:dyDescent="0.25">
      <c r="N3953" s="142"/>
      <c r="O3953" s="132"/>
      <c r="Q3953" s="119"/>
    </row>
    <row r="3954" spans="14:17" x14ac:dyDescent="0.25">
      <c r="N3954" s="142"/>
      <c r="O3954" s="132"/>
      <c r="Q3954" s="119"/>
    </row>
    <row r="3955" spans="14:17" x14ac:dyDescent="0.25">
      <c r="N3955" s="142"/>
      <c r="O3955" s="132"/>
      <c r="Q3955" s="119"/>
    </row>
    <row r="3956" spans="14:17" x14ac:dyDescent="0.25">
      <c r="N3956" s="142"/>
      <c r="O3956" s="132"/>
      <c r="Q3956" s="119"/>
    </row>
    <row r="3957" spans="14:17" x14ac:dyDescent="0.25">
      <c r="N3957" s="142"/>
      <c r="O3957" s="132"/>
      <c r="Q3957" s="119"/>
    </row>
    <row r="3958" spans="14:17" x14ac:dyDescent="0.25">
      <c r="N3958" s="142"/>
      <c r="O3958" s="132"/>
      <c r="Q3958" s="119"/>
    </row>
    <row r="3959" spans="14:17" x14ac:dyDescent="0.25">
      <c r="N3959" s="142"/>
      <c r="O3959" s="132"/>
      <c r="Q3959" s="119"/>
    </row>
    <row r="3960" spans="14:17" x14ac:dyDescent="0.25">
      <c r="N3960" s="142"/>
      <c r="O3960" s="132"/>
      <c r="Q3960" s="119"/>
    </row>
    <row r="3961" spans="14:17" x14ac:dyDescent="0.25">
      <c r="N3961" s="142"/>
      <c r="O3961" s="132"/>
      <c r="Q3961" s="119"/>
    </row>
    <row r="3962" spans="14:17" x14ac:dyDescent="0.25">
      <c r="N3962" s="142"/>
      <c r="O3962" s="132"/>
      <c r="Q3962" s="119"/>
    </row>
    <row r="3963" spans="14:17" x14ac:dyDescent="0.25">
      <c r="N3963" s="142"/>
      <c r="O3963" s="132"/>
      <c r="Q3963" s="119"/>
    </row>
    <row r="3964" spans="14:17" x14ac:dyDescent="0.25">
      <c r="N3964" s="142"/>
      <c r="O3964" s="132"/>
      <c r="Q3964" s="119"/>
    </row>
    <row r="3965" spans="14:17" x14ac:dyDescent="0.25">
      <c r="N3965" s="142"/>
      <c r="O3965" s="132"/>
      <c r="Q3965" s="119"/>
    </row>
    <row r="3966" spans="14:17" x14ac:dyDescent="0.25">
      <c r="N3966" s="142"/>
      <c r="O3966" s="132"/>
      <c r="Q3966" s="119"/>
    </row>
    <row r="3967" spans="14:17" x14ac:dyDescent="0.25">
      <c r="N3967" s="142"/>
      <c r="O3967" s="132"/>
      <c r="Q3967" s="119"/>
    </row>
    <row r="3968" spans="14:17" x14ac:dyDescent="0.25">
      <c r="N3968" s="142"/>
      <c r="O3968" s="132"/>
      <c r="Q3968" s="119"/>
    </row>
    <row r="3969" spans="14:17" x14ac:dyDescent="0.25">
      <c r="N3969" s="142"/>
      <c r="O3969" s="132"/>
      <c r="Q3969" s="119"/>
    </row>
    <row r="3970" spans="14:17" x14ac:dyDescent="0.25">
      <c r="N3970" s="142"/>
      <c r="O3970" s="132"/>
      <c r="Q3970" s="119"/>
    </row>
    <row r="3971" spans="14:17" x14ac:dyDescent="0.25">
      <c r="N3971" s="142"/>
      <c r="O3971" s="132"/>
      <c r="Q3971" s="119"/>
    </row>
    <row r="3972" spans="14:17" x14ac:dyDescent="0.25">
      <c r="N3972" s="142"/>
      <c r="O3972" s="132"/>
      <c r="Q3972" s="119"/>
    </row>
    <row r="3973" spans="14:17" x14ac:dyDescent="0.25">
      <c r="N3973" s="142"/>
      <c r="O3973" s="132"/>
      <c r="Q3973" s="119"/>
    </row>
    <row r="3974" spans="14:17" x14ac:dyDescent="0.25">
      <c r="N3974" s="142"/>
      <c r="O3974" s="132"/>
      <c r="Q3974" s="119"/>
    </row>
    <row r="3975" spans="14:17" x14ac:dyDescent="0.25">
      <c r="N3975" s="142"/>
      <c r="O3975" s="132"/>
      <c r="Q3975" s="119"/>
    </row>
    <row r="3976" spans="14:17" x14ac:dyDescent="0.25">
      <c r="N3976" s="142"/>
      <c r="O3976" s="132"/>
      <c r="Q3976" s="119"/>
    </row>
    <row r="3977" spans="14:17" x14ac:dyDescent="0.25">
      <c r="N3977" s="142"/>
      <c r="O3977" s="132"/>
      <c r="Q3977" s="119"/>
    </row>
    <row r="3978" spans="14:17" x14ac:dyDescent="0.25">
      <c r="N3978" s="142"/>
      <c r="O3978" s="132"/>
      <c r="Q3978" s="119"/>
    </row>
    <row r="3979" spans="14:17" x14ac:dyDescent="0.25">
      <c r="N3979" s="142"/>
      <c r="O3979" s="132"/>
      <c r="Q3979" s="119"/>
    </row>
    <row r="3980" spans="14:17" x14ac:dyDescent="0.25">
      <c r="N3980" s="142"/>
      <c r="O3980" s="132"/>
      <c r="Q3980" s="119"/>
    </row>
    <row r="3981" spans="14:17" x14ac:dyDescent="0.25">
      <c r="N3981" s="142"/>
      <c r="O3981" s="132"/>
      <c r="Q3981" s="119"/>
    </row>
    <row r="3982" spans="14:17" x14ac:dyDescent="0.25">
      <c r="N3982" s="142"/>
      <c r="O3982" s="132"/>
      <c r="Q3982" s="119"/>
    </row>
    <row r="3983" spans="14:17" x14ac:dyDescent="0.25">
      <c r="N3983" s="142"/>
      <c r="O3983" s="132"/>
      <c r="Q3983" s="119"/>
    </row>
    <row r="3984" spans="14:17" x14ac:dyDescent="0.25">
      <c r="N3984" s="142"/>
      <c r="O3984" s="132"/>
      <c r="Q3984" s="119"/>
    </row>
    <row r="3985" spans="14:17" x14ac:dyDescent="0.25">
      <c r="N3985" s="142"/>
      <c r="O3985" s="132"/>
      <c r="Q3985" s="119"/>
    </row>
    <row r="3986" spans="14:17" x14ac:dyDescent="0.25">
      <c r="N3986" s="142"/>
      <c r="O3986" s="132"/>
      <c r="Q3986" s="119"/>
    </row>
    <row r="3987" spans="14:17" x14ac:dyDescent="0.25">
      <c r="N3987" s="142"/>
      <c r="O3987" s="132"/>
      <c r="Q3987" s="119"/>
    </row>
    <row r="3988" spans="14:17" x14ac:dyDescent="0.25">
      <c r="N3988" s="142"/>
      <c r="O3988" s="132"/>
      <c r="Q3988" s="119"/>
    </row>
    <row r="3989" spans="14:17" x14ac:dyDescent="0.25">
      <c r="N3989" s="142"/>
      <c r="O3989" s="132"/>
      <c r="Q3989" s="119"/>
    </row>
    <row r="3990" spans="14:17" x14ac:dyDescent="0.25">
      <c r="N3990" s="142"/>
      <c r="O3990" s="132"/>
      <c r="Q3990" s="119"/>
    </row>
    <row r="3991" spans="14:17" x14ac:dyDescent="0.25">
      <c r="N3991" s="142"/>
      <c r="O3991" s="132"/>
      <c r="Q3991" s="119"/>
    </row>
    <row r="3992" spans="14:17" x14ac:dyDescent="0.25">
      <c r="N3992" s="142"/>
      <c r="O3992" s="132"/>
      <c r="Q3992" s="119"/>
    </row>
    <row r="3993" spans="14:17" x14ac:dyDescent="0.25">
      <c r="N3993" s="142"/>
      <c r="O3993" s="132"/>
      <c r="Q3993" s="119"/>
    </row>
    <row r="3994" spans="14:17" x14ac:dyDescent="0.25">
      <c r="N3994" s="142"/>
      <c r="O3994" s="132"/>
      <c r="Q3994" s="119"/>
    </row>
    <row r="3995" spans="14:17" x14ac:dyDescent="0.25">
      <c r="N3995" s="142"/>
      <c r="O3995" s="132"/>
      <c r="Q3995" s="119"/>
    </row>
    <row r="3996" spans="14:17" x14ac:dyDescent="0.25">
      <c r="N3996" s="142"/>
      <c r="O3996" s="132"/>
      <c r="Q3996" s="119"/>
    </row>
    <row r="3997" spans="14:17" x14ac:dyDescent="0.25">
      <c r="N3997" s="142"/>
      <c r="O3997" s="132"/>
      <c r="Q3997" s="119"/>
    </row>
    <row r="3998" spans="14:17" x14ac:dyDescent="0.25">
      <c r="N3998" s="142"/>
      <c r="O3998" s="132"/>
      <c r="Q3998" s="119"/>
    </row>
    <row r="3999" spans="14:17" x14ac:dyDescent="0.25">
      <c r="N3999" s="142"/>
      <c r="O3999" s="132"/>
      <c r="Q3999" s="119"/>
    </row>
    <row r="4000" spans="14:17" x14ac:dyDescent="0.25">
      <c r="N4000" s="142"/>
      <c r="O4000" s="132"/>
      <c r="Q4000" s="119"/>
    </row>
    <row r="4001" spans="14:17" x14ac:dyDescent="0.25">
      <c r="N4001" s="142"/>
      <c r="O4001" s="132"/>
      <c r="Q4001" s="119"/>
    </row>
    <row r="4002" spans="14:17" x14ac:dyDescent="0.25">
      <c r="N4002" s="142"/>
      <c r="O4002" s="132"/>
      <c r="Q4002" s="119"/>
    </row>
    <row r="4003" spans="14:17" x14ac:dyDescent="0.25">
      <c r="N4003" s="142"/>
      <c r="O4003" s="132"/>
      <c r="Q4003" s="119"/>
    </row>
    <row r="4004" spans="14:17" x14ac:dyDescent="0.25">
      <c r="N4004" s="142"/>
      <c r="O4004" s="132"/>
      <c r="Q4004" s="119"/>
    </row>
    <row r="4005" spans="14:17" x14ac:dyDescent="0.25">
      <c r="N4005" s="142"/>
      <c r="O4005" s="132"/>
      <c r="Q4005" s="119"/>
    </row>
    <row r="4006" spans="14:17" x14ac:dyDescent="0.25">
      <c r="N4006" s="142"/>
      <c r="O4006" s="132"/>
      <c r="Q4006" s="119"/>
    </row>
    <row r="4007" spans="14:17" x14ac:dyDescent="0.25">
      <c r="N4007" s="142"/>
      <c r="O4007" s="132"/>
      <c r="Q4007" s="119"/>
    </row>
    <row r="4008" spans="14:17" x14ac:dyDescent="0.25">
      <c r="N4008" s="142"/>
      <c r="O4008" s="132"/>
      <c r="Q4008" s="119"/>
    </row>
    <row r="4009" spans="14:17" x14ac:dyDescent="0.25">
      <c r="N4009" s="142"/>
      <c r="O4009" s="132"/>
      <c r="Q4009" s="119"/>
    </row>
    <row r="4010" spans="14:17" x14ac:dyDescent="0.25">
      <c r="N4010" s="142"/>
      <c r="O4010" s="132"/>
      <c r="Q4010" s="119"/>
    </row>
    <row r="4011" spans="14:17" x14ac:dyDescent="0.25">
      <c r="N4011" s="142"/>
      <c r="O4011" s="132"/>
      <c r="Q4011" s="119"/>
    </row>
    <row r="4012" spans="14:17" x14ac:dyDescent="0.25">
      <c r="N4012" s="142"/>
      <c r="O4012" s="132"/>
      <c r="Q4012" s="119"/>
    </row>
    <row r="4013" spans="14:17" x14ac:dyDescent="0.25">
      <c r="N4013" s="142"/>
      <c r="O4013" s="132"/>
      <c r="Q4013" s="119"/>
    </row>
    <row r="4014" spans="14:17" x14ac:dyDescent="0.25">
      <c r="N4014" s="142"/>
      <c r="O4014" s="132"/>
      <c r="Q4014" s="119"/>
    </row>
    <row r="4015" spans="14:17" x14ac:dyDescent="0.25">
      <c r="N4015" s="142"/>
      <c r="O4015" s="132"/>
      <c r="Q4015" s="119"/>
    </row>
    <row r="4016" spans="14:17" x14ac:dyDescent="0.25">
      <c r="N4016" s="142"/>
      <c r="O4016" s="132"/>
      <c r="Q4016" s="119"/>
    </row>
    <row r="4017" spans="14:17" x14ac:dyDescent="0.25">
      <c r="N4017" s="142"/>
      <c r="O4017" s="132"/>
      <c r="Q4017" s="119"/>
    </row>
    <row r="4018" spans="14:17" x14ac:dyDescent="0.25">
      <c r="N4018" s="142"/>
      <c r="O4018" s="132"/>
      <c r="Q4018" s="119"/>
    </row>
    <row r="4019" spans="14:17" x14ac:dyDescent="0.25">
      <c r="N4019" s="142"/>
      <c r="O4019" s="132"/>
      <c r="Q4019" s="119"/>
    </row>
    <row r="4020" spans="14:17" x14ac:dyDescent="0.25">
      <c r="N4020" s="142"/>
      <c r="O4020" s="132"/>
      <c r="Q4020" s="119"/>
    </row>
    <row r="4021" spans="14:17" x14ac:dyDescent="0.25">
      <c r="N4021" s="142"/>
      <c r="O4021" s="132"/>
      <c r="Q4021" s="119"/>
    </row>
    <row r="4022" spans="14:17" x14ac:dyDescent="0.25">
      <c r="N4022" s="142"/>
      <c r="O4022" s="132"/>
      <c r="Q4022" s="119"/>
    </row>
    <row r="4023" spans="14:17" x14ac:dyDescent="0.25">
      <c r="N4023" s="142"/>
      <c r="O4023" s="132"/>
      <c r="Q4023" s="119"/>
    </row>
    <row r="4024" spans="14:17" x14ac:dyDescent="0.25">
      <c r="N4024" s="142"/>
      <c r="O4024" s="132"/>
      <c r="Q4024" s="119"/>
    </row>
    <row r="4025" spans="14:17" x14ac:dyDescent="0.25">
      <c r="N4025" s="142"/>
      <c r="O4025" s="132"/>
      <c r="Q4025" s="119"/>
    </row>
    <row r="4026" spans="14:17" x14ac:dyDescent="0.25">
      <c r="N4026" s="142"/>
      <c r="O4026" s="132"/>
      <c r="Q4026" s="119"/>
    </row>
    <row r="4027" spans="14:17" x14ac:dyDescent="0.25">
      <c r="N4027" s="142"/>
      <c r="O4027" s="132"/>
      <c r="Q4027" s="119"/>
    </row>
    <row r="4028" spans="14:17" x14ac:dyDescent="0.25">
      <c r="N4028" s="142"/>
      <c r="O4028" s="132"/>
      <c r="Q4028" s="119"/>
    </row>
    <row r="4029" spans="14:17" x14ac:dyDescent="0.25">
      <c r="N4029" s="142"/>
      <c r="O4029" s="132"/>
      <c r="Q4029" s="119"/>
    </row>
    <row r="4030" spans="14:17" x14ac:dyDescent="0.25">
      <c r="N4030" s="142"/>
      <c r="O4030" s="132"/>
      <c r="Q4030" s="119"/>
    </row>
    <row r="4031" spans="14:17" x14ac:dyDescent="0.25">
      <c r="N4031" s="142"/>
      <c r="O4031" s="132"/>
      <c r="Q4031" s="119"/>
    </row>
    <row r="4032" spans="14:17" x14ac:dyDescent="0.25">
      <c r="N4032" s="142"/>
      <c r="O4032" s="132"/>
      <c r="Q4032" s="119"/>
    </row>
    <row r="4033" spans="14:17" x14ac:dyDescent="0.25">
      <c r="N4033" s="142"/>
      <c r="O4033" s="132"/>
      <c r="Q4033" s="119"/>
    </row>
    <row r="4034" spans="14:17" x14ac:dyDescent="0.25">
      <c r="N4034" s="142"/>
      <c r="O4034" s="132"/>
      <c r="Q4034" s="119"/>
    </row>
    <row r="4035" spans="14:17" x14ac:dyDescent="0.25">
      <c r="N4035" s="142"/>
      <c r="O4035" s="132"/>
      <c r="Q4035" s="119"/>
    </row>
    <row r="4036" spans="14:17" x14ac:dyDescent="0.25">
      <c r="N4036" s="142"/>
      <c r="O4036" s="132"/>
      <c r="Q4036" s="119"/>
    </row>
    <row r="4037" spans="14:17" x14ac:dyDescent="0.25">
      <c r="N4037" s="142"/>
      <c r="O4037" s="132"/>
      <c r="Q4037" s="119"/>
    </row>
    <row r="4038" spans="14:17" x14ac:dyDescent="0.25">
      <c r="N4038" s="142"/>
      <c r="O4038" s="132"/>
      <c r="Q4038" s="119"/>
    </row>
    <row r="4039" spans="14:17" x14ac:dyDescent="0.25">
      <c r="N4039" s="142"/>
      <c r="O4039" s="132"/>
      <c r="Q4039" s="119"/>
    </row>
    <row r="4040" spans="14:17" x14ac:dyDescent="0.25">
      <c r="N4040" s="142"/>
      <c r="O4040" s="132"/>
      <c r="Q4040" s="119"/>
    </row>
    <row r="4041" spans="14:17" x14ac:dyDescent="0.25">
      <c r="N4041" s="142"/>
      <c r="O4041" s="132"/>
      <c r="Q4041" s="119"/>
    </row>
    <row r="4042" spans="14:17" x14ac:dyDescent="0.25">
      <c r="N4042" s="142"/>
      <c r="O4042" s="132"/>
      <c r="Q4042" s="119"/>
    </row>
    <row r="4043" spans="14:17" x14ac:dyDescent="0.25">
      <c r="N4043" s="142"/>
      <c r="O4043" s="132"/>
      <c r="Q4043" s="119"/>
    </row>
    <row r="4044" spans="14:17" x14ac:dyDescent="0.25">
      <c r="N4044" s="142"/>
      <c r="O4044" s="132"/>
      <c r="Q4044" s="119"/>
    </row>
    <row r="4045" spans="14:17" x14ac:dyDescent="0.25">
      <c r="N4045" s="142"/>
      <c r="O4045" s="132"/>
      <c r="Q4045" s="119"/>
    </row>
    <row r="4046" spans="14:17" x14ac:dyDescent="0.25">
      <c r="N4046" s="142"/>
      <c r="O4046" s="132"/>
      <c r="Q4046" s="119"/>
    </row>
    <row r="4047" spans="14:17" x14ac:dyDescent="0.25">
      <c r="N4047" s="142"/>
      <c r="O4047" s="132"/>
      <c r="Q4047" s="119"/>
    </row>
    <row r="4048" spans="14:17" x14ac:dyDescent="0.25">
      <c r="N4048" s="142"/>
      <c r="O4048" s="132"/>
      <c r="Q4048" s="119"/>
    </row>
    <row r="4049" spans="14:17" x14ac:dyDescent="0.25">
      <c r="N4049" s="142"/>
      <c r="O4049" s="132"/>
      <c r="Q4049" s="119"/>
    </row>
    <row r="4050" spans="14:17" x14ac:dyDescent="0.25">
      <c r="N4050" s="142"/>
      <c r="O4050" s="132"/>
      <c r="Q4050" s="119"/>
    </row>
    <row r="4051" spans="14:17" x14ac:dyDescent="0.25">
      <c r="N4051" s="142"/>
      <c r="O4051" s="132"/>
      <c r="Q4051" s="119"/>
    </row>
    <row r="4052" spans="14:17" x14ac:dyDescent="0.25">
      <c r="N4052" s="142"/>
      <c r="O4052" s="132"/>
      <c r="Q4052" s="119"/>
    </row>
    <row r="4053" spans="14:17" x14ac:dyDescent="0.25">
      <c r="N4053" s="142"/>
      <c r="O4053" s="132"/>
      <c r="Q4053" s="119"/>
    </row>
    <row r="4054" spans="14:17" x14ac:dyDescent="0.25">
      <c r="N4054" s="142"/>
      <c r="O4054" s="132"/>
      <c r="Q4054" s="119"/>
    </row>
    <row r="4055" spans="14:17" x14ac:dyDescent="0.25">
      <c r="N4055" s="142"/>
      <c r="O4055" s="132"/>
      <c r="Q4055" s="119"/>
    </row>
    <row r="4056" spans="14:17" x14ac:dyDescent="0.25">
      <c r="N4056" s="142"/>
      <c r="O4056" s="132"/>
      <c r="Q4056" s="119"/>
    </row>
    <row r="4057" spans="14:17" x14ac:dyDescent="0.25">
      <c r="N4057" s="142"/>
      <c r="O4057" s="132"/>
      <c r="Q4057" s="119"/>
    </row>
    <row r="4058" spans="14:17" x14ac:dyDescent="0.25">
      <c r="N4058" s="142"/>
      <c r="O4058" s="132"/>
      <c r="Q4058" s="119"/>
    </row>
    <row r="4059" spans="14:17" x14ac:dyDescent="0.25">
      <c r="N4059" s="142"/>
      <c r="O4059" s="132"/>
      <c r="Q4059" s="119"/>
    </row>
    <row r="4060" spans="14:17" x14ac:dyDescent="0.25">
      <c r="N4060" s="142"/>
      <c r="O4060" s="132"/>
      <c r="Q4060" s="119"/>
    </row>
    <row r="4061" spans="14:17" x14ac:dyDescent="0.25">
      <c r="N4061" s="142"/>
      <c r="O4061" s="132"/>
      <c r="Q4061" s="119"/>
    </row>
    <row r="4062" spans="14:17" x14ac:dyDescent="0.25">
      <c r="N4062" s="142"/>
      <c r="O4062" s="132"/>
      <c r="Q4062" s="119"/>
    </row>
    <row r="4063" spans="14:17" x14ac:dyDescent="0.25">
      <c r="N4063" s="142"/>
      <c r="O4063" s="132"/>
      <c r="Q4063" s="119"/>
    </row>
    <row r="4064" spans="14:17" x14ac:dyDescent="0.25">
      <c r="N4064" s="142"/>
      <c r="O4064" s="132"/>
      <c r="Q4064" s="119"/>
    </row>
    <row r="4065" spans="14:17" x14ac:dyDescent="0.25">
      <c r="N4065" s="142"/>
      <c r="O4065" s="132"/>
      <c r="Q4065" s="119"/>
    </row>
    <row r="4066" spans="14:17" x14ac:dyDescent="0.25">
      <c r="N4066" s="142"/>
      <c r="O4066" s="132"/>
      <c r="Q4066" s="119"/>
    </row>
    <row r="4067" spans="14:17" x14ac:dyDescent="0.25">
      <c r="N4067" s="142"/>
      <c r="O4067" s="132"/>
      <c r="Q4067" s="119"/>
    </row>
    <row r="4068" spans="14:17" x14ac:dyDescent="0.25">
      <c r="N4068" s="142"/>
      <c r="O4068" s="132"/>
      <c r="Q4068" s="119"/>
    </row>
    <row r="4069" spans="14:17" x14ac:dyDescent="0.25">
      <c r="N4069" s="142"/>
      <c r="O4069" s="132"/>
      <c r="Q4069" s="119"/>
    </row>
    <row r="4070" spans="14:17" x14ac:dyDescent="0.25">
      <c r="N4070" s="142"/>
      <c r="O4070" s="132"/>
      <c r="Q4070" s="119"/>
    </row>
    <row r="4071" spans="14:17" x14ac:dyDescent="0.25">
      <c r="N4071" s="142"/>
      <c r="O4071" s="132"/>
      <c r="Q4071" s="119"/>
    </row>
    <row r="4072" spans="14:17" x14ac:dyDescent="0.25">
      <c r="N4072" s="142"/>
      <c r="O4072" s="132"/>
      <c r="Q4072" s="119"/>
    </row>
    <row r="4073" spans="14:17" x14ac:dyDescent="0.25">
      <c r="N4073" s="142"/>
      <c r="O4073" s="132"/>
      <c r="Q4073" s="119"/>
    </row>
    <row r="4074" spans="14:17" x14ac:dyDescent="0.25">
      <c r="N4074" s="142"/>
      <c r="O4074" s="132"/>
      <c r="Q4074" s="119"/>
    </row>
    <row r="4075" spans="14:17" x14ac:dyDescent="0.25">
      <c r="N4075" s="142"/>
      <c r="O4075" s="132"/>
      <c r="Q4075" s="119"/>
    </row>
    <row r="4076" spans="14:17" x14ac:dyDescent="0.25">
      <c r="N4076" s="142"/>
      <c r="O4076" s="132"/>
      <c r="Q4076" s="119"/>
    </row>
    <row r="4077" spans="14:17" x14ac:dyDescent="0.25">
      <c r="N4077" s="142"/>
      <c r="O4077" s="132"/>
      <c r="Q4077" s="119"/>
    </row>
    <row r="4078" spans="14:17" x14ac:dyDescent="0.25">
      <c r="N4078" s="142"/>
      <c r="O4078" s="132"/>
      <c r="Q4078" s="119"/>
    </row>
    <row r="4079" spans="14:17" x14ac:dyDescent="0.25">
      <c r="N4079" s="142"/>
      <c r="O4079" s="132"/>
      <c r="Q4079" s="119"/>
    </row>
    <row r="4080" spans="14:17" x14ac:dyDescent="0.25">
      <c r="N4080" s="142"/>
      <c r="O4080" s="132"/>
      <c r="Q4080" s="119"/>
    </row>
    <row r="4081" spans="14:17" x14ac:dyDescent="0.25">
      <c r="N4081" s="142"/>
      <c r="O4081" s="132"/>
      <c r="Q4081" s="119"/>
    </row>
    <row r="4082" spans="14:17" x14ac:dyDescent="0.25">
      <c r="N4082" s="142"/>
      <c r="O4082" s="132"/>
      <c r="Q4082" s="119"/>
    </row>
    <row r="4083" spans="14:17" x14ac:dyDescent="0.25">
      <c r="N4083" s="142"/>
      <c r="O4083" s="132"/>
      <c r="Q4083" s="119"/>
    </row>
    <row r="4084" spans="14:17" x14ac:dyDescent="0.25">
      <c r="N4084" s="142"/>
      <c r="O4084" s="132"/>
      <c r="Q4084" s="119"/>
    </row>
    <row r="4085" spans="14:17" x14ac:dyDescent="0.25">
      <c r="N4085" s="142"/>
      <c r="O4085" s="132"/>
      <c r="Q4085" s="119"/>
    </row>
    <row r="4086" spans="14:17" x14ac:dyDescent="0.25">
      <c r="N4086" s="142"/>
      <c r="O4086" s="132"/>
      <c r="Q4086" s="119"/>
    </row>
    <row r="4087" spans="14:17" x14ac:dyDescent="0.25">
      <c r="N4087" s="142"/>
      <c r="O4087" s="132"/>
      <c r="Q4087" s="119"/>
    </row>
    <row r="4088" spans="14:17" x14ac:dyDescent="0.25">
      <c r="N4088" s="142"/>
      <c r="O4088" s="132"/>
      <c r="Q4088" s="119"/>
    </row>
    <row r="4089" spans="14:17" x14ac:dyDescent="0.25">
      <c r="N4089" s="142"/>
      <c r="O4089" s="132"/>
      <c r="Q4089" s="119"/>
    </row>
    <row r="4090" spans="14:17" x14ac:dyDescent="0.25">
      <c r="N4090" s="142"/>
      <c r="O4090" s="132"/>
      <c r="Q4090" s="119"/>
    </row>
    <row r="4091" spans="14:17" x14ac:dyDescent="0.25">
      <c r="N4091" s="142"/>
      <c r="O4091" s="132"/>
      <c r="Q4091" s="119"/>
    </row>
    <row r="4092" spans="14:17" x14ac:dyDescent="0.25">
      <c r="N4092" s="142"/>
      <c r="O4092" s="132"/>
      <c r="Q4092" s="119"/>
    </row>
    <row r="4093" spans="14:17" x14ac:dyDescent="0.25">
      <c r="N4093" s="142"/>
      <c r="O4093" s="132"/>
      <c r="Q4093" s="119"/>
    </row>
    <row r="4094" spans="14:17" x14ac:dyDescent="0.25">
      <c r="N4094" s="142"/>
      <c r="O4094" s="132"/>
      <c r="Q4094" s="119"/>
    </row>
    <row r="4095" spans="14:17" x14ac:dyDescent="0.25">
      <c r="N4095" s="142"/>
      <c r="O4095" s="132"/>
      <c r="Q4095" s="119"/>
    </row>
    <row r="4096" spans="14:17" x14ac:dyDescent="0.25">
      <c r="N4096" s="142"/>
      <c r="O4096" s="132"/>
      <c r="Q4096" s="119"/>
    </row>
    <row r="4097" spans="14:17" x14ac:dyDescent="0.25">
      <c r="N4097" s="142"/>
      <c r="O4097" s="132"/>
      <c r="Q4097" s="119"/>
    </row>
    <row r="4098" spans="14:17" x14ac:dyDescent="0.25">
      <c r="N4098" s="142"/>
      <c r="O4098" s="132"/>
      <c r="Q4098" s="119"/>
    </row>
    <row r="4099" spans="14:17" x14ac:dyDescent="0.25">
      <c r="N4099" s="142"/>
      <c r="O4099" s="132"/>
      <c r="Q4099" s="119"/>
    </row>
    <row r="4100" spans="14:17" x14ac:dyDescent="0.25">
      <c r="N4100" s="142"/>
      <c r="O4100" s="132"/>
      <c r="Q4100" s="119"/>
    </row>
    <row r="4101" spans="14:17" x14ac:dyDescent="0.25">
      <c r="N4101" s="142"/>
      <c r="O4101" s="132"/>
      <c r="Q4101" s="119"/>
    </row>
    <row r="4102" spans="14:17" x14ac:dyDescent="0.25">
      <c r="N4102" s="142"/>
      <c r="O4102" s="132"/>
      <c r="Q4102" s="119"/>
    </row>
    <row r="4103" spans="14:17" x14ac:dyDescent="0.25">
      <c r="N4103" s="142"/>
      <c r="O4103" s="132"/>
      <c r="Q4103" s="119"/>
    </row>
    <row r="4104" spans="14:17" x14ac:dyDescent="0.25">
      <c r="N4104" s="142"/>
      <c r="O4104" s="132"/>
      <c r="Q4104" s="119"/>
    </row>
    <row r="4105" spans="14:17" x14ac:dyDescent="0.25">
      <c r="N4105" s="142"/>
      <c r="O4105" s="132"/>
      <c r="Q4105" s="119"/>
    </row>
    <row r="4106" spans="14:17" x14ac:dyDescent="0.25">
      <c r="N4106" s="142"/>
      <c r="O4106" s="132"/>
      <c r="Q4106" s="119"/>
    </row>
    <row r="4107" spans="14:17" x14ac:dyDescent="0.25">
      <c r="N4107" s="142"/>
      <c r="O4107" s="132"/>
      <c r="Q4107" s="119"/>
    </row>
    <row r="4108" spans="14:17" x14ac:dyDescent="0.25">
      <c r="N4108" s="142"/>
      <c r="O4108" s="132"/>
      <c r="Q4108" s="119"/>
    </row>
    <row r="4109" spans="14:17" x14ac:dyDescent="0.25">
      <c r="N4109" s="142"/>
      <c r="O4109" s="132"/>
      <c r="Q4109" s="119"/>
    </row>
    <row r="4110" spans="14:17" x14ac:dyDescent="0.25">
      <c r="N4110" s="142"/>
      <c r="O4110" s="132"/>
      <c r="Q4110" s="119"/>
    </row>
    <row r="4111" spans="14:17" x14ac:dyDescent="0.25">
      <c r="N4111" s="142"/>
      <c r="O4111" s="132"/>
      <c r="Q4111" s="119"/>
    </row>
    <row r="4112" spans="14:17" x14ac:dyDescent="0.25">
      <c r="N4112" s="142"/>
      <c r="O4112" s="132"/>
      <c r="Q4112" s="119"/>
    </row>
    <row r="4113" spans="14:17" x14ac:dyDescent="0.25">
      <c r="N4113" s="142"/>
      <c r="O4113" s="132"/>
      <c r="Q4113" s="119"/>
    </row>
    <row r="4114" spans="14:17" x14ac:dyDescent="0.25">
      <c r="N4114" s="142"/>
      <c r="O4114" s="132"/>
      <c r="Q4114" s="119"/>
    </row>
    <row r="4115" spans="14:17" x14ac:dyDescent="0.25">
      <c r="N4115" s="142"/>
      <c r="O4115" s="132"/>
      <c r="Q4115" s="119"/>
    </row>
    <row r="4116" spans="14:17" x14ac:dyDescent="0.25">
      <c r="N4116" s="142"/>
      <c r="O4116" s="132"/>
      <c r="Q4116" s="119"/>
    </row>
    <row r="4117" spans="14:17" x14ac:dyDescent="0.25">
      <c r="N4117" s="142"/>
      <c r="O4117" s="132"/>
      <c r="Q4117" s="119"/>
    </row>
    <row r="4118" spans="14:17" x14ac:dyDescent="0.25">
      <c r="N4118" s="142"/>
      <c r="O4118" s="132"/>
      <c r="Q4118" s="119"/>
    </row>
    <row r="4119" spans="14:17" x14ac:dyDescent="0.25">
      <c r="N4119" s="142"/>
      <c r="O4119" s="132"/>
      <c r="Q4119" s="119"/>
    </row>
    <row r="4120" spans="14:17" x14ac:dyDescent="0.25">
      <c r="N4120" s="142"/>
      <c r="O4120" s="132"/>
      <c r="Q4120" s="119"/>
    </row>
    <row r="4121" spans="14:17" x14ac:dyDescent="0.25">
      <c r="N4121" s="142"/>
      <c r="O4121" s="132"/>
      <c r="Q4121" s="119"/>
    </row>
    <row r="4122" spans="14:17" x14ac:dyDescent="0.25">
      <c r="N4122" s="142"/>
      <c r="O4122" s="132"/>
      <c r="Q4122" s="119"/>
    </row>
    <row r="4123" spans="14:17" x14ac:dyDescent="0.25">
      <c r="N4123" s="142"/>
      <c r="O4123" s="132"/>
      <c r="Q4123" s="119"/>
    </row>
    <row r="4124" spans="14:17" x14ac:dyDescent="0.25">
      <c r="N4124" s="142"/>
      <c r="O4124" s="132"/>
      <c r="Q4124" s="119"/>
    </row>
    <row r="4125" spans="14:17" x14ac:dyDescent="0.25">
      <c r="N4125" s="142"/>
      <c r="O4125" s="132"/>
      <c r="Q4125" s="119"/>
    </row>
    <row r="4126" spans="14:17" x14ac:dyDescent="0.25">
      <c r="N4126" s="142"/>
      <c r="O4126" s="132"/>
      <c r="Q4126" s="119"/>
    </row>
    <row r="4127" spans="14:17" x14ac:dyDescent="0.25">
      <c r="N4127" s="142"/>
      <c r="O4127" s="132"/>
      <c r="Q4127" s="119"/>
    </row>
    <row r="4128" spans="14:17" x14ac:dyDescent="0.25">
      <c r="N4128" s="142"/>
      <c r="O4128" s="132"/>
      <c r="Q4128" s="119"/>
    </row>
    <row r="4129" spans="14:17" x14ac:dyDescent="0.25">
      <c r="N4129" s="142"/>
      <c r="O4129" s="132"/>
      <c r="Q4129" s="119"/>
    </row>
    <row r="4130" spans="14:17" x14ac:dyDescent="0.25">
      <c r="N4130" s="142"/>
      <c r="O4130" s="132"/>
      <c r="Q4130" s="119"/>
    </row>
    <row r="4131" spans="14:17" x14ac:dyDescent="0.25">
      <c r="N4131" s="142"/>
      <c r="O4131" s="132"/>
      <c r="Q4131" s="119"/>
    </row>
    <row r="4132" spans="14:17" x14ac:dyDescent="0.25">
      <c r="N4132" s="142"/>
      <c r="O4132" s="132"/>
      <c r="Q4132" s="119"/>
    </row>
    <row r="4133" spans="14:17" x14ac:dyDescent="0.25">
      <c r="N4133" s="142"/>
      <c r="O4133" s="132"/>
      <c r="Q4133" s="119"/>
    </row>
    <row r="4134" spans="14:17" x14ac:dyDescent="0.25">
      <c r="N4134" s="142"/>
      <c r="O4134" s="132"/>
      <c r="Q4134" s="119"/>
    </row>
    <row r="4135" spans="14:17" x14ac:dyDescent="0.25">
      <c r="N4135" s="142"/>
      <c r="O4135" s="132"/>
      <c r="Q4135" s="119"/>
    </row>
    <row r="4136" spans="14:17" x14ac:dyDescent="0.25">
      <c r="N4136" s="142"/>
      <c r="O4136" s="132"/>
      <c r="Q4136" s="119"/>
    </row>
    <row r="4137" spans="14:17" x14ac:dyDescent="0.25">
      <c r="N4137" s="142"/>
      <c r="O4137" s="132"/>
      <c r="Q4137" s="119"/>
    </row>
    <row r="4138" spans="14:17" x14ac:dyDescent="0.25">
      <c r="N4138" s="142"/>
      <c r="O4138" s="132"/>
      <c r="Q4138" s="119"/>
    </row>
    <row r="4139" spans="14:17" x14ac:dyDescent="0.25">
      <c r="N4139" s="142"/>
      <c r="O4139" s="132"/>
      <c r="Q4139" s="119"/>
    </row>
    <row r="4140" spans="14:17" x14ac:dyDescent="0.25">
      <c r="N4140" s="142"/>
      <c r="O4140" s="132"/>
      <c r="Q4140" s="119"/>
    </row>
    <row r="4141" spans="14:17" x14ac:dyDescent="0.25">
      <c r="N4141" s="142"/>
      <c r="O4141" s="132"/>
      <c r="Q4141" s="119"/>
    </row>
    <row r="4142" spans="14:17" x14ac:dyDescent="0.25">
      <c r="N4142" s="142"/>
      <c r="O4142" s="132"/>
      <c r="Q4142" s="119"/>
    </row>
    <row r="4143" spans="14:17" x14ac:dyDescent="0.25">
      <c r="N4143" s="142"/>
      <c r="O4143" s="132"/>
      <c r="Q4143" s="119"/>
    </row>
    <row r="4144" spans="14:17" x14ac:dyDescent="0.25">
      <c r="N4144" s="142"/>
      <c r="O4144" s="132"/>
      <c r="Q4144" s="119"/>
    </row>
    <row r="4145" spans="14:17" x14ac:dyDescent="0.25">
      <c r="N4145" s="142"/>
      <c r="O4145" s="132"/>
      <c r="Q4145" s="119"/>
    </row>
    <row r="4146" spans="14:17" x14ac:dyDescent="0.25">
      <c r="N4146" s="142"/>
      <c r="O4146" s="132"/>
      <c r="Q4146" s="119"/>
    </row>
    <row r="4147" spans="14:17" x14ac:dyDescent="0.25">
      <c r="N4147" s="142"/>
      <c r="O4147" s="132"/>
      <c r="Q4147" s="119"/>
    </row>
    <row r="4148" spans="14:17" x14ac:dyDescent="0.25">
      <c r="N4148" s="142"/>
      <c r="O4148" s="132"/>
      <c r="Q4148" s="119"/>
    </row>
    <row r="4149" spans="14:17" x14ac:dyDescent="0.25">
      <c r="N4149" s="142"/>
      <c r="O4149" s="132"/>
      <c r="Q4149" s="119"/>
    </row>
    <row r="4150" spans="14:17" x14ac:dyDescent="0.25">
      <c r="N4150" s="142"/>
      <c r="O4150" s="132"/>
      <c r="Q4150" s="119"/>
    </row>
    <row r="4151" spans="14:17" x14ac:dyDescent="0.25">
      <c r="N4151" s="142"/>
      <c r="O4151" s="132"/>
      <c r="Q4151" s="119"/>
    </row>
    <row r="4152" spans="14:17" x14ac:dyDescent="0.25">
      <c r="N4152" s="142"/>
      <c r="O4152" s="132"/>
      <c r="Q4152" s="119"/>
    </row>
    <row r="4153" spans="14:17" x14ac:dyDescent="0.25">
      <c r="N4153" s="142"/>
      <c r="O4153" s="132"/>
      <c r="Q4153" s="119"/>
    </row>
    <row r="4154" spans="14:17" x14ac:dyDescent="0.25">
      <c r="N4154" s="142"/>
      <c r="O4154" s="132"/>
      <c r="Q4154" s="119"/>
    </row>
    <row r="4155" spans="14:17" x14ac:dyDescent="0.25">
      <c r="N4155" s="142"/>
      <c r="O4155" s="132"/>
      <c r="Q4155" s="119"/>
    </row>
    <row r="4156" spans="14:17" x14ac:dyDescent="0.25">
      <c r="N4156" s="142"/>
      <c r="O4156" s="132"/>
      <c r="Q4156" s="119"/>
    </row>
    <row r="4157" spans="14:17" x14ac:dyDescent="0.25">
      <c r="N4157" s="142"/>
      <c r="O4157" s="132"/>
      <c r="Q4157" s="119"/>
    </row>
    <row r="4158" spans="14:17" x14ac:dyDescent="0.25">
      <c r="N4158" s="142"/>
      <c r="O4158" s="132"/>
      <c r="Q4158" s="119"/>
    </row>
    <row r="4159" spans="14:17" x14ac:dyDescent="0.25">
      <c r="N4159" s="142"/>
      <c r="O4159" s="132"/>
      <c r="Q4159" s="119"/>
    </row>
    <row r="4160" spans="14:17" x14ac:dyDescent="0.25">
      <c r="N4160" s="142"/>
      <c r="O4160" s="132"/>
      <c r="Q4160" s="119"/>
    </row>
    <row r="4161" spans="14:17" x14ac:dyDescent="0.25">
      <c r="N4161" s="142"/>
      <c r="O4161" s="132"/>
      <c r="Q4161" s="119"/>
    </row>
    <row r="4162" spans="14:17" x14ac:dyDescent="0.25">
      <c r="N4162" s="142"/>
      <c r="O4162" s="132"/>
      <c r="Q4162" s="119"/>
    </row>
    <row r="4163" spans="14:17" x14ac:dyDescent="0.25">
      <c r="N4163" s="142"/>
      <c r="O4163" s="132"/>
      <c r="Q4163" s="119"/>
    </row>
    <row r="4164" spans="14:17" x14ac:dyDescent="0.25">
      <c r="N4164" s="142"/>
      <c r="O4164" s="132"/>
      <c r="Q4164" s="119"/>
    </row>
    <row r="4165" spans="14:17" x14ac:dyDescent="0.25">
      <c r="N4165" s="142"/>
      <c r="O4165" s="132"/>
      <c r="Q4165" s="119"/>
    </row>
    <row r="4166" spans="14:17" x14ac:dyDescent="0.25">
      <c r="N4166" s="142"/>
      <c r="O4166" s="132"/>
      <c r="Q4166" s="119"/>
    </row>
    <row r="4167" spans="14:17" x14ac:dyDescent="0.25">
      <c r="N4167" s="142"/>
      <c r="O4167" s="132"/>
      <c r="Q4167" s="119"/>
    </row>
    <row r="4168" spans="14:17" x14ac:dyDescent="0.25">
      <c r="N4168" s="142"/>
      <c r="O4168" s="132"/>
      <c r="Q4168" s="119"/>
    </row>
    <row r="4169" spans="14:17" x14ac:dyDescent="0.25">
      <c r="N4169" s="142"/>
      <c r="O4169" s="132"/>
      <c r="Q4169" s="119"/>
    </row>
    <row r="4170" spans="14:17" x14ac:dyDescent="0.25">
      <c r="N4170" s="142"/>
      <c r="O4170" s="132"/>
      <c r="Q4170" s="119"/>
    </row>
    <row r="4171" spans="14:17" x14ac:dyDescent="0.25">
      <c r="N4171" s="142"/>
      <c r="O4171" s="132"/>
      <c r="Q4171" s="119"/>
    </row>
    <row r="4172" spans="14:17" x14ac:dyDescent="0.25">
      <c r="N4172" s="142"/>
      <c r="O4172" s="132"/>
      <c r="Q4172" s="119"/>
    </row>
    <row r="4173" spans="14:17" x14ac:dyDescent="0.25">
      <c r="N4173" s="142"/>
      <c r="O4173" s="132"/>
      <c r="Q4173" s="119"/>
    </row>
    <row r="4174" spans="14:17" x14ac:dyDescent="0.25">
      <c r="N4174" s="142"/>
      <c r="O4174" s="132"/>
      <c r="Q4174" s="119"/>
    </row>
    <row r="4175" spans="14:17" x14ac:dyDescent="0.25">
      <c r="N4175" s="142"/>
      <c r="O4175" s="132"/>
      <c r="Q4175" s="119"/>
    </row>
    <row r="4176" spans="14:17" x14ac:dyDescent="0.25">
      <c r="N4176" s="142"/>
      <c r="O4176" s="132"/>
      <c r="Q4176" s="119"/>
    </row>
    <row r="4177" spans="14:17" x14ac:dyDescent="0.25">
      <c r="N4177" s="142"/>
      <c r="O4177" s="132"/>
      <c r="Q4177" s="119"/>
    </row>
    <row r="4178" spans="14:17" x14ac:dyDescent="0.25">
      <c r="N4178" s="142"/>
      <c r="O4178" s="132"/>
      <c r="Q4178" s="119"/>
    </row>
    <row r="4179" spans="14:17" x14ac:dyDescent="0.25">
      <c r="N4179" s="142"/>
      <c r="O4179" s="132"/>
      <c r="Q4179" s="119"/>
    </row>
    <row r="4180" spans="14:17" x14ac:dyDescent="0.25">
      <c r="N4180" s="142"/>
      <c r="O4180" s="132"/>
      <c r="Q4180" s="119"/>
    </row>
    <row r="4181" spans="14:17" x14ac:dyDescent="0.25">
      <c r="N4181" s="142"/>
      <c r="O4181" s="132"/>
      <c r="Q4181" s="119"/>
    </row>
    <row r="4182" spans="14:17" x14ac:dyDescent="0.25">
      <c r="N4182" s="142"/>
      <c r="O4182" s="132"/>
      <c r="Q4182" s="119"/>
    </row>
    <row r="4183" spans="14:17" x14ac:dyDescent="0.25">
      <c r="N4183" s="142"/>
      <c r="O4183" s="132"/>
      <c r="Q4183" s="119"/>
    </row>
    <row r="4184" spans="14:17" x14ac:dyDescent="0.25">
      <c r="N4184" s="142"/>
      <c r="O4184" s="132"/>
      <c r="Q4184" s="119"/>
    </row>
    <row r="4185" spans="14:17" x14ac:dyDescent="0.25">
      <c r="N4185" s="142"/>
      <c r="O4185" s="132"/>
      <c r="Q4185" s="119"/>
    </row>
    <row r="4186" spans="14:17" x14ac:dyDescent="0.25">
      <c r="N4186" s="142"/>
      <c r="O4186" s="132"/>
      <c r="Q4186" s="119"/>
    </row>
    <row r="4187" spans="14:17" x14ac:dyDescent="0.25">
      <c r="N4187" s="142"/>
      <c r="O4187" s="132"/>
      <c r="Q4187" s="119"/>
    </row>
    <row r="4188" spans="14:17" x14ac:dyDescent="0.25">
      <c r="N4188" s="142"/>
      <c r="O4188" s="132"/>
      <c r="Q4188" s="119"/>
    </row>
    <row r="4189" spans="14:17" x14ac:dyDescent="0.25">
      <c r="N4189" s="142"/>
      <c r="O4189" s="132"/>
      <c r="Q4189" s="119"/>
    </row>
    <row r="4190" spans="14:17" x14ac:dyDescent="0.25">
      <c r="N4190" s="142"/>
      <c r="O4190" s="132"/>
      <c r="Q4190" s="119"/>
    </row>
    <row r="4191" spans="14:17" x14ac:dyDescent="0.25">
      <c r="N4191" s="142"/>
      <c r="O4191" s="132"/>
      <c r="Q4191" s="119"/>
    </row>
    <row r="4192" spans="14:17" x14ac:dyDescent="0.25">
      <c r="N4192" s="142"/>
      <c r="O4192" s="132"/>
      <c r="Q4192" s="119"/>
    </row>
    <row r="4193" spans="14:17" x14ac:dyDescent="0.25">
      <c r="N4193" s="142"/>
      <c r="O4193" s="132"/>
      <c r="Q4193" s="119"/>
    </row>
    <row r="4194" spans="14:17" x14ac:dyDescent="0.25">
      <c r="N4194" s="142"/>
      <c r="O4194" s="132"/>
      <c r="Q4194" s="119"/>
    </row>
    <row r="4195" spans="14:17" x14ac:dyDescent="0.25">
      <c r="N4195" s="142"/>
      <c r="O4195" s="132"/>
      <c r="Q4195" s="119"/>
    </row>
    <row r="4196" spans="14:17" x14ac:dyDescent="0.25">
      <c r="N4196" s="142"/>
      <c r="O4196" s="132"/>
      <c r="Q4196" s="119"/>
    </row>
    <row r="4197" spans="14:17" x14ac:dyDescent="0.25">
      <c r="N4197" s="142"/>
      <c r="O4197" s="132"/>
      <c r="Q4197" s="119"/>
    </row>
    <row r="4198" spans="14:17" x14ac:dyDescent="0.25">
      <c r="N4198" s="142"/>
      <c r="O4198" s="132"/>
      <c r="Q4198" s="119"/>
    </row>
    <row r="4199" spans="14:17" x14ac:dyDescent="0.25">
      <c r="N4199" s="142"/>
      <c r="O4199" s="132"/>
      <c r="Q4199" s="119"/>
    </row>
    <row r="4200" spans="14:17" x14ac:dyDescent="0.25">
      <c r="N4200" s="142"/>
      <c r="O4200" s="132"/>
      <c r="Q4200" s="119"/>
    </row>
    <row r="4201" spans="14:17" x14ac:dyDescent="0.25">
      <c r="N4201" s="142"/>
      <c r="O4201" s="132"/>
      <c r="Q4201" s="119"/>
    </row>
    <row r="4202" spans="14:17" x14ac:dyDescent="0.25">
      <c r="N4202" s="142"/>
      <c r="O4202" s="132"/>
      <c r="Q4202" s="119"/>
    </row>
    <row r="4203" spans="14:17" x14ac:dyDescent="0.25">
      <c r="N4203" s="142"/>
      <c r="O4203" s="132"/>
      <c r="Q4203" s="119"/>
    </row>
    <row r="4204" spans="14:17" x14ac:dyDescent="0.25">
      <c r="N4204" s="142"/>
      <c r="O4204" s="132"/>
      <c r="Q4204" s="119"/>
    </row>
    <row r="4205" spans="14:17" x14ac:dyDescent="0.25">
      <c r="N4205" s="142"/>
      <c r="O4205" s="132"/>
      <c r="Q4205" s="119"/>
    </row>
    <row r="4206" spans="14:17" x14ac:dyDescent="0.25">
      <c r="N4206" s="142"/>
      <c r="O4206" s="132"/>
      <c r="Q4206" s="119"/>
    </row>
    <row r="4207" spans="14:17" x14ac:dyDescent="0.25">
      <c r="N4207" s="142"/>
      <c r="O4207" s="132"/>
      <c r="Q4207" s="119"/>
    </row>
    <row r="4208" spans="14:17" x14ac:dyDescent="0.25">
      <c r="N4208" s="142"/>
      <c r="O4208" s="132"/>
      <c r="Q4208" s="119"/>
    </row>
    <row r="4209" spans="14:17" x14ac:dyDescent="0.25">
      <c r="N4209" s="142"/>
      <c r="O4209" s="132"/>
      <c r="Q4209" s="119"/>
    </row>
    <row r="4210" spans="14:17" x14ac:dyDescent="0.25">
      <c r="N4210" s="142"/>
      <c r="O4210" s="132"/>
      <c r="Q4210" s="119"/>
    </row>
    <row r="4211" spans="14:17" x14ac:dyDescent="0.25">
      <c r="N4211" s="142"/>
      <c r="O4211" s="132"/>
      <c r="Q4211" s="119"/>
    </row>
    <row r="4212" spans="14:17" x14ac:dyDescent="0.25">
      <c r="N4212" s="142"/>
      <c r="O4212" s="132"/>
      <c r="Q4212" s="119"/>
    </row>
    <row r="4213" spans="14:17" x14ac:dyDescent="0.25">
      <c r="N4213" s="142"/>
      <c r="O4213" s="132"/>
      <c r="Q4213" s="119"/>
    </row>
    <row r="4214" spans="14:17" x14ac:dyDescent="0.25">
      <c r="N4214" s="142"/>
      <c r="O4214" s="132"/>
      <c r="Q4214" s="119"/>
    </row>
    <row r="4215" spans="14:17" x14ac:dyDescent="0.25">
      <c r="N4215" s="142"/>
      <c r="O4215" s="132"/>
      <c r="Q4215" s="119"/>
    </row>
    <row r="4216" spans="14:17" x14ac:dyDescent="0.25">
      <c r="N4216" s="142"/>
      <c r="O4216" s="132"/>
      <c r="Q4216" s="119"/>
    </row>
    <row r="4217" spans="14:17" x14ac:dyDescent="0.25">
      <c r="N4217" s="142"/>
      <c r="O4217" s="132"/>
      <c r="Q4217" s="119"/>
    </row>
    <row r="4218" spans="14:17" x14ac:dyDescent="0.25">
      <c r="N4218" s="142"/>
      <c r="O4218" s="132"/>
      <c r="Q4218" s="119"/>
    </row>
    <row r="4219" spans="14:17" x14ac:dyDescent="0.25">
      <c r="N4219" s="142"/>
      <c r="O4219" s="132"/>
      <c r="Q4219" s="119"/>
    </row>
    <row r="4220" spans="14:17" x14ac:dyDescent="0.25">
      <c r="N4220" s="142"/>
      <c r="O4220" s="132"/>
      <c r="Q4220" s="119"/>
    </row>
    <row r="4221" spans="14:17" x14ac:dyDescent="0.25">
      <c r="N4221" s="142"/>
      <c r="O4221" s="132"/>
      <c r="Q4221" s="119"/>
    </row>
    <row r="4222" spans="14:17" x14ac:dyDescent="0.25">
      <c r="N4222" s="142"/>
      <c r="O4222" s="132"/>
      <c r="Q4222" s="119"/>
    </row>
    <row r="4223" spans="14:17" x14ac:dyDescent="0.25">
      <c r="N4223" s="142"/>
      <c r="O4223" s="132"/>
      <c r="Q4223" s="119"/>
    </row>
    <row r="4224" spans="14:17" x14ac:dyDescent="0.25">
      <c r="N4224" s="142"/>
      <c r="O4224" s="132"/>
      <c r="Q4224" s="119"/>
    </row>
    <row r="4225" spans="14:17" x14ac:dyDescent="0.25">
      <c r="N4225" s="142"/>
      <c r="O4225" s="132"/>
      <c r="Q4225" s="119"/>
    </row>
    <row r="4226" spans="14:17" x14ac:dyDescent="0.25">
      <c r="N4226" s="142"/>
      <c r="O4226" s="132"/>
      <c r="Q4226" s="119"/>
    </row>
    <row r="4227" spans="14:17" x14ac:dyDescent="0.25">
      <c r="N4227" s="142"/>
      <c r="O4227" s="132"/>
      <c r="Q4227" s="119"/>
    </row>
    <row r="4228" spans="14:17" x14ac:dyDescent="0.25">
      <c r="N4228" s="142"/>
      <c r="O4228" s="132"/>
      <c r="Q4228" s="119"/>
    </row>
    <row r="4229" spans="14:17" x14ac:dyDescent="0.25">
      <c r="N4229" s="142"/>
      <c r="O4229" s="132"/>
      <c r="Q4229" s="119"/>
    </row>
    <row r="4230" spans="14:17" x14ac:dyDescent="0.25">
      <c r="N4230" s="142"/>
      <c r="O4230" s="132"/>
      <c r="Q4230" s="119"/>
    </row>
    <row r="4231" spans="14:17" x14ac:dyDescent="0.25">
      <c r="N4231" s="142"/>
      <c r="O4231" s="132"/>
      <c r="Q4231" s="119"/>
    </row>
    <row r="4232" spans="14:17" x14ac:dyDescent="0.25">
      <c r="N4232" s="142"/>
      <c r="O4232" s="132"/>
      <c r="Q4232" s="119"/>
    </row>
    <row r="4233" spans="14:17" x14ac:dyDescent="0.25">
      <c r="N4233" s="142"/>
      <c r="O4233" s="132"/>
      <c r="Q4233" s="119"/>
    </row>
    <row r="4234" spans="14:17" x14ac:dyDescent="0.25">
      <c r="N4234" s="142"/>
      <c r="O4234" s="132"/>
      <c r="Q4234" s="119"/>
    </row>
    <row r="4235" spans="14:17" x14ac:dyDescent="0.25">
      <c r="N4235" s="142"/>
      <c r="O4235" s="132"/>
      <c r="Q4235" s="119"/>
    </row>
    <row r="4236" spans="14:17" x14ac:dyDescent="0.25">
      <c r="N4236" s="142"/>
      <c r="O4236" s="132"/>
      <c r="Q4236" s="119"/>
    </row>
    <row r="4237" spans="14:17" x14ac:dyDescent="0.25">
      <c r="N4237" s="142"/>
      <c r="O4237" s="132"/>
      <c r="Q4237" s="119"/>
    </row>
    <row r="4238" spans="14:17" x14ac:dyDescent="0.25">
      <c r="N4238" s="142"/>
      <c r="O4238" s="132"/>
      <c r="Q4238" s="119"/>
    </row>
    <row r="4239" spans="14:17" x14ac:dyDescent="0.25">
      <c r="N4239" s="142"/>
      <c r="O4239" s="132"/>
      <c r="Q4239" s="119"/>
    </row>
    <row r="4240" spans="14:17" x14ac:dyDescent="0.25">
      <c r="N4240" s="142"/>
      <c r="O4240" s="132"/>
      <c r="Q4240" s="119"/>
    </row>
    <row r="4241" spans="14:17" x14ac:dyDescent="0.25">
      <c r="N4241" s="142"/>
      <c r="O4241" s="132"/>
      <c r="Q4241" s="119"/>
    </row>
    <row r="4242" spans="14:17" x14ac:dyDescent="0.25">
      <c r="N4242" s="142"/>
      <c r="O4242" s="132"/>
      <c r="Q4242" s="119"/>
    </row>
    <row r="4243" spans="14:17" x14ac:dyDescent="0.25">
      <c r="N4243" s="142"/>
      <c r="O4243" s="132"/>
      <c r="Q4243" s="119"/>
    </row>
    <row r="4244" spans="14:17" x14ac:dyDescent="0.25">
      <c r="N4244" s="142"/>
      <c r="O4244" s="132"/>
      <c r="Q4244" s="119"/>
    </row>
    <row r="4245" spans="14:17" x14ac:dyDescent="0.25">
      <c r="N4245" s="142"/>
      <c r="O4245" s="132"/>
      <c r="Q4245" s="119"/>
    </row>
    <row r="4246" spans="14:17" x14ac:dyDescent="0.25">
      <c r="N4246" s="142"/>
      <c r="O4246" s="132"/>
      <c r="Q4246" s="119"/>
    </row>
    <row r="4247" spans="14:17" x14ac:dyDescent="0.25">
      <c r="N4247" s="142"/>
      <c r="O4247" s="132"/>
      <c r="Q4247" s="119"/>
    </row>
    <row r="4248" spans="14:17" x14ac:dyDescent="0.25">
      <c r="N4248" s="142"/>
      <c r="O4248" s="132"/>
      <c r="Q4248" s="119"/>
    </row>
    <row r="4249" spans="14:17" x14ac:dyDescent="0.25">
      <c r="N4249" s="142"/>
      <c r="O4249" s="132"/>
      <c r="Q4249" s="119"/>
    </row>
    <row r="4250" spans="14:17" x14ac:dyDescent="0.25">
      <c r="N4250" s="142"/>
      <c r="O4250" s="132"/>
      <c r="Q4250" s="119"/>
    </row>
    <row r="4251" spans="14:17" x14ac:dyDescent="0.25">
      <c r="N4251" s="142"/>
      <c r="O4251" s="132"/>
      <c r="Q4251" s="119"/>
    </row>
    <row r="4252" spans="14:17" x14ac:dyDescent="0.25">
      <c r="N4252" s="142"/>
      <c r="O4252" s="132"/>
      <c r="Q4252" s="119"/>
    </row>
    <row r="4253" spans="14:17" x14ac:dyDescent="0.25">
      <c r="N4253" s="142"/>
      <c r="O4253" s="132"/>
      <c r="Q4253" s="119"/>
    </row>
    <row r="4254" spans="14:17" x14ac:dyDescent="0.25">
      <c r="N4254" s="142"/>
      <c r="O4254" s="132"/>
      <c r="Q4254" s="119"/>
    </row>
    <row r="4255" spans="14:17" x14ac:dyDescent="0.25">
      <c r="N4255" s="142"/>
      <c r="O4255" s="132"/>
      <c r="Q4255" s="119"/>
    </row>
    <row r="4256" spans="14:17" x14ac:dyDescent="0.25">
      <c r="N4256" s="142"/>
      <c r="O4256" s="132"/>
      <c r="Q4256" s="119"/>
    </row>
    <row r="4257" spans="14:17" x14ac:dyDescent="0.25">
      <c r="N4257" s="142"/>
      <c r="O4257" s="132"/>
      <c r="Q4257" s="119"/>
    </row>
    <row r="4258" spans="14:17" x14ac:dyDescent="0.25">
      <c r="N4258" s="142"/>
      <c r="O4258" s="132"/>
      <c r="Q4258" s="119"/>
    </row>
    <row r="4259" spans="14:17" x14ac:dyDescent="0.25">
      <c r="N4259" s="142"/>
      <c r="O4259" s="132"/>
      <c r="Q4259" s="119"/>
    </row>
    <row r="4260" spans="14:17" x14ac:dyDescent="0.25">
      <c r="N4260" s="142"/>
      <c r="O4260" s="132"/>
      <c r="Q4260" s="119"/>
    </row>
    <row r="4261" spans="14:17" x14ac:dyDescent="0.25">
      <c r="N4261" s="142"/>
      <c r="O4261" s="132"/>
      <c r="Q4261" s="119"/>
    </row>
    <row r="4262" spans="14:17" x14ac:dyDescent="0.25">
      <c r="N4262" s="142"/>
      <c r="O4262" s="132"/>
      <c r="Q4262" s="119"/>
    </row>
    <row r="4263" spans="14:17" x14ac:dyDescent="0.25">
      <c r="N4263" s="142"/>
      <c r="O4263" s="132"/>
      <c r="Q4263" s="119"/>
    </row>
    <row r="4264" spans="14:17" x14ac:dyDescent="0.25">
      <c r="N4264" s="142"/>
      <c r="O4264" s="132"/>
      <c r="Q4264" s="119"/>
    </row>
    <row r="4265" spans="14:17" x14ac:dyDescent="0.25">
      <c r="N4265" s="142"/>
      <c r="O4265" s="132"/>
      <c r="Q4265" s="119"/>
    </row>
    <row r="4266" spans="14:17" x14ac:dyDescent="0.25">
      <c r="N4266" s="142"/>
      <c r="O4266" s="132"/>
      <c r="Q4266" s="119"/>
    </row>
    <row r="4267" spans="14:17" x14ac:dyDescent="0.25">
      <c r="N4267" s="142"/>
      <c r="O4267" s="132"/>
      <c r="Q4267" s="119"/>
    </row>
    <row r="4268" spans="14:17" x14ac:dyDescent="0.25">
      <c r="N4268" s="142"/>
      <c r="O4268" s="132"/>
      <c r="Q4268" s="119"/>
    </row>
    <row r="4269" spans="14:17" x14ac:dyDescent="0.25">
      <c r="N4269" s="142"/>
      <c r="O4269" s="132"/>
      <c r="Q4269" s="119"/>
    </row>
    <row r="4270" spans="14:17" x14ac:dyDescent="0.25">
      <c r="N4270" s="142"/>
      <c r="O4270" s="132"/>
      <c r="Q4270" s="119"/>
    </row>
    <row r="4271" spans="14:17" x14ac:dyDescent="0.25">
      <c r="N4271" s="142"/>
      <c r="O4271" s="132"/>
      <c r="Q4271" s="119"/>
    </row>
    <row r="4272" spans="14:17" x14ac:dyDescent="0.25">
      <c r="N4272" s="142"/>
      <c r="O4272" s="132"/>
      <c r="Q4272" s="119"/>
    </row>
    <row r="4273" spans="14:17" x14ac:dyDescent="0.25">
      <c r="N4273" s="142"/>
      <c r="O4273" s="132"/>
      <c r="Q4273" s="119"/>
    </row>
    <row r="4274" spans="14:17" x14ac:dyDescent="0.25">
      <c r="N4274" s="142"/>
      <c r="O4274" s="132"/>
      <c r="Q4274" s="119"/>
    </row>
    <row r="4275" spans="14:17" x14ac:dyDescent="0.25">
      <c r="N4275" s="142"/>
      <c r="O4275" s="132"/>
      <c r="Q4275" s="119"/>
    </row>
    <row r="4276" spans="14:17" x14ac:dyDescent="0.25">
      <c r="N4276" s="142"/>
      <c r="O4276" s="132"/>
      <c r="Q4276" s="119"/>
    </row>
    <row r="4277" spans="14:17" x14ac:dyDescent="0.25">
      <c r="N4277" s="142"/>
      <c r="O4277" s="132"/>
      <c r="Q4277" s="119"/>
    </row>
    <row r="4278" spans="14:17" x14ac:dyDescent="0.25">
      <c r="N4278" s="142"/>
      <c r="O4278" s="132"/>
      <c r="Q4278" s="119"/>
    </row>
    <row r="4279" spans="14:17" x14ac:dyDescent="0.25">
      <c r="N4279" s="142"/>
      <c r="O4279" s="132"/>
      <c r="Q4279" s="119"/>
    </row>
    <row r="4280" spans="14:17" x14ac:dyDescent="0.25">
      <c r="N4280" s="142"/>
      <c r="O4280" s="132"/>
      <c r="Q4280" s="119"/>
    </row>
    <row r="4281" spans="14:17" x14ac:dyDescent="0.25">
      <c r="N4281" s="142"/>
      <c r="O4281" s="132"/>
      <c r="Q4281" s="119"/>
    </row>
    <row r="4282" spans="14:17" x14ac:dyDescent="0.25">
      <c r="N4282" s="142"/>
      <c r="O4282" s="132"/>
      <c r="Q4282" s="119"/>
    </row>
    <row r="4283" spans="14:17" x14ac:dyDescent="0.25">
      <c r="N4283" s="142"/>
      <c r="O4283" s="132"/>
      <c r="Q4283" s="119"/>
    </row>
    <row r="4284" spans="14:17" x14ac:dyDescent="0.25">
      <c r="N4284" s="142"/>
      <c r="O4284" s="132"/>
      <c r="Q4284" s="119"/>
    </row>
    <row r="4285" spans="14:17" x14ac:dyDescent="0.25">
      <c r="N4285" s="142"/>
      <c r="O4285" s="132"/>
      <c r="Q4285" s="119"/>
    </row>
    <row r="4286" spans="14:17" x14ac:dyDescent="0.25">
      <c r="N4286" s="142"/>
      <c r="O4286" s="132"/>
      <c r="Q4286" s="119"/>
    </row>
    <row r="4287" spans="14:17" x14ac:dyDescent="0.25">
      <c r="N4287" s="142"/>
      <c r="O4287" s="132"/>
      <c r="Q4287" s="119"/>
    </row>
    <row r="4288" spans="14:17" x14ac:dyDescent="0.25">
      <c r="N4288" s="142"/>
      <c r="O4288" s="132"/>
      <c r="Q4288" s="119"/>
    </row>
    <row r="4289" spans="14:17" x14ac:dyDescent="0.25">
      <c r="N4289" s="142"/>
      <c r="O4289" s="132"/>
      <c r="Q4289" s="119"/>
    </row>
    <row r="4290" spans="14:17" x14ac:dyDescent="0.25">
      <c r="N4290" s="142"/>
      <c r="O4290" s="132"/>
      <c r="Q4290" s="119"/>
    </row>
    <row r="4291" spans="14:17" x14ac:dyDescent="0.25">
      <c r="N4291" s="142"/>
      <c r="O4291" s="132"/>
      <c r="Q4291" s="119"/>
    </row>
    <row r="4292" spans="14:17" x14ac:dyDescent="0.25">
      <c r="N4292" s="142"/>
      <c r="O4292" s="132"/>
      <c r="Q4292" s="119"/>
    </row>
    <row r="4293" spans="14:17" x14ac:dyDescent="0.25">
      <c r="N4293" s="142"/>
      <c r="O4293" s="132"/>
      <c r="Q4293" s="119"/>
    </row>
    <row r="4294" spans="14:17" x14ac:dyDescent="0.25">
      <c r="N4294" s="142"/>
      <c r="O4294" s="132"/>
      <c r="Q4294" s="119"/>
    </row>
    <row r="4295" spans="14:17" x14ac:dyDescent="0.25">
      <c r="N4295" s="142"/>
      <c r="O4295" s="132"/>
      <c r="Q4295" s="119"/>
    </row>
    <row r="4296" spans="14:17" x14ac:dyDescent="0.25">
      <c r="N4296" s="142"/>
      <c r="O4296" s="132"/>
      <c r="Q4296" s="119"/>
    </row>
    <row r="4297" spans="14:17" x14ac:dyDescent="0.25">
      <c r="N4297" s="142"/>
      <c r="O4297" s="132"/>
      <c r="Q4297" s="119"/>
    </row>
    <row r="4298" spans="14:17" x14ac:dyDescent="0.25">
      <c r="N4298" s="142"/>
      <c r="O4298" s="132"/>
      <c r="Q4298" s="119"/>
    </row>
    <row r="4299" spans="14:17" x14ac:dyDescent="0.25">
      <c r="N4299" s="142"/>
      <c r="O4299" s="132"/>
      <c r="Q4299" s="119"/>
    </row>
    <row r="4300" spans="14:17" x14ac:dyDescent="0.25">
      <c r="N4300" s="142"/>
      <c r="O4300" s="132"/>
      <c r="Q4300" s="119"/>
    </row>
    <row r="4301" spans="14:17" x14ac:dyDescent="0.25">
      <c r="N4301" s="142"/>
      <c r="O4301" s="132"/>
      <c r="Q4301" s="119"/>
    </row>
    <row r="4302" spans="14:17" x14ac:dyDescent="0.25">
      <c r="N4302" s="142"/>
      <c r="O4302" s="132"/>
      <c r="Q4302" s="119"/>
    </row>
    <row r="4303" spans="14:17" x14ac:dyDescent="0.25">
      <c r="N4303" s="142"/>
      <c r="O4303" s="132"/>
      <c r="Q4303" s="119"/>
    </row>
    <row r="4304" spans="14:17" x14ac:dyDescent="0.25">
      <c r="N4304" s="142"/>
      <c r="O4304" s="132"/>
      <c r="Q4304" s="119"/>
    </row>
    <row r="4305" spans="14:17" x14ac:dyDescent="0.25">
      <c r="N4305" s="142"/>
      <c r="O4305" s="132"/>
      <c r="Q4305" s="119"/>
    </row>
    <row r="4306" spans="14:17" x14ac:dyDescent="0.25">
      <c r="N4306" s="142"/>
      <c r="O4306" s="132"/>
      <c r="Q4306" s="119"/>
    </row>
    <row r="4307" spans="14:17" x14ac:dyDescent="0.25">
      <c r="N4307" s="142"/>
      <c r="O4307" s="132"/>
      <c r="Q4307" s="119"/>
    </row>
    <row r="4308" spans="14:17" x14ac:dyDescent="0.25">
      <c r="N4308" s="142"/>
      <c r="O4308" s="132"/>
      <c r="Q4308" s="119"/>
    </row>
    <row r="4309" spans="14:17" x14ac:dyDescent="0.25">
      <c r="N4309" s="142"/>
      <c r="O4309" s="132"/>
      <c r="Q4309" s="119"/>
    </row>
    <row r="4310" spans="14:17" x14ac:dyDescent="0.25">
      <c r="N4310" s="142"/>
      <c r="O4310" s="132"/>
      <c r="Q4310" s="119"/>
    </row>
    <row r="4311" spans="14:17" x14ac:dyDescent="0.25">
      <c r="N4311" s="142"/>
      <c r="O4311" s="132"/>
      <c r="Q4311" s="119"/>
    </row>
    <row r="4312" spans="14:17" x14ac:dyDescent="0.25">
      <c r="N4312" s="142"/>
      <c r="O4312" s="132"/>
      <c r="Q4312" s="119"/>
    </row>
    <row r="4313" spans="14:17" x14ac:dyDescent="0.25">
      <c r="N4313" s="142"/>
      <c r="O4313" s="132"/>
      <c r="Q4313" s="119"/>
    </row>
    <row r="4314" spans="14:17" x14ac:dyDescent="0.25">
      <c r="N4314" s="142"/>
      <c r="O4314" s="132"/>
      <c r="Q4314" s="119"/>
    </row>
    <row r="4315" spans="14:17" x14ac:dyDescent="0.25">
      <c r="N4315" s="142"/>
      <c r="O4315" s="132"/>
      <c r="Q4315" s="119"/>
    </row>
    <row r="4316" spans="14:17" x14ac:dyDescent="0.25">
      <c r="N4316" s="142"/>
      <c r="O4316" s="132"/>
      <c r="Q4316" s="119"/>
    </row>
    <row r="4317" spans="14:17" x14ac:dyDescent="0.25">
      <c r="N4317" s="142"/>
      <c r="O4317" s="132"/>
      <c r="Q4317" s="119"/>
    </row>
    <row r="4318" spans="14:17" x14ac:dyDescent="0.25">
      <c r="N4318" s="142"/>
      <c r="O4318" s="132"/>
      <c r="Q4318" s="119"/>
    </row>
    <row r="4319" spans="14:17" x14ac:dyDescent="0.25">
      <c r="N4319" s="142"/>
      <c r="O4319" s="132"/>
      <c r="Q4319" s="119"/>
    </row>
    <row r="4320" spans="14:17" x14ac:dyDescent="0.25">
      <c r="N4320" s="142"/>
      <c r="O4320" s="132"/>
      <c r="Q4320" s="119"/>
    </row>
    <row r="4321" spans="14:17" x14ac:dyDescent="0.25">
      <c r="N4321" s="142"/>
      <c r="O4321" s="132"/>
      <c r="Q4321" s="119"/>
    </row>
    <row r="4322" spans="14:17" x14ac:dyDescent="0.25">
      <c r="N4322" s="142"/>
      <c r="O4322" s="132"/>
      <c r="Q4322" s="119"/>
    </row>
    <row r="4323" spans="14:17" x14ac:dyDescent="0.25">
      <c r="N4323" s="142"/>
      <c r="O4323" s="132"/>
      <c r="Q4323" s="119"/>
    </row>
    <row r="4324" spans="14:17" x14ac:dyDescent="0.25">
      <c r="N4324" s="142"/>
      <c r="O4324" s="132"/>
      <c r="Q4324" s="119"/>
    </row>
    <row r="4325" spans="14:17" x14ac:dyDescent="0.25">
      <c r="N4325" s="142"/>
      <c r="O4325" s="132"/>
      <c r="Q4325" s="119"/>
    </row>
    <row r="4326" spans="14:17" x14ac:dyDescent="0.25">
      <c r="N4326" s="142"/>
      <c r="O4326" s="132"/>
      <c r="Q4326" s="119"/>
    </row>
    <row r="4327" spans="14:17" x14ac:dyDescent="0.25">
      <c r="N4327" s="142"/>
      <c r="O4327" s="132"/>
      <c r="Q4327" s="119"/>
    </row>
    <row r="4328" spans="14:17" x14ac:dyDescent="0.25">
      <c r="N4328" s="142"/>
      <c r="O4328" s="132"/>
      <c r="Q4328" s="119"/>
    </row>
    <row r="4329" spans="14:17" x14ac:dyDescent="0.25">
      <c r="N4329" s="142"/>
      <c r="O4329" s="132"/>
      <c r="Q4329" s="119"/>
    </row>
    <row r="4330" spans="14:17" x14ac:dyDescent="0.25">
      <c r="N4330" s="142"/>
      <c r="O4330" s="132"/>
      <c r="Q4330" s="119"/>
    </row>
    <row r="4331" spans="14:17" x14ac:dyDescent="0.25">
      <c r="N4331" s="142"/>
      <c r="O4331" s="132"/>
      <c r="Q4331" s="119"/>
    </row>
    <row r="4332" spans="14:17" x14ac:dyDescent="0.25">
      <c r="N4332" s="142"/>
      <c r="O4332" s="132"/>
      <c r="Q4332" s="119"/>
    </row>
    <row r="4333" spans="14:17" x14ac:dyDescent="0.25">
      <c r="N4333" s="142"/>
      <c r="O4333" s="132"/>
      <c r="Q4333" s="119"/>
    </row>
    <row r="4334" spans="14:17" x14ac:dyDescent="0.25">
      <c r="N4334" s="142"/>
      <c r="O4334" s="132"/>
      <c r="Q4334" s="119"/>
    </row>
    <row r="4335" spans="14:17" x14ac:dyDescent="0.25">
      <c r="N4335" s="142"/>
      <c r="O4335" s="132"/>
      <c r="Q4335" s="119"/>
    </row>
    <row r="4336" spans="14:17" x14ac:dyDescent="0.25">
      <c r="N4336" s="142"/>
      <c r="O4336" s="132"/>
      <c r="Q4336" s="119"/>
    </row>
    <row r="4337" spans="14:17" x14ac:dyDescent="0.25">
      <c r="N4337" s="142"/>
      <c r="O4337" s="132"/>
      <c r="Q4337" s="119"/>
    </row>
    <row r="4338" spans="14:17" x14ac:dyDescent="0.25">
      <c r="N4338" s="142"/>
      <c r="O4338" s="132"/>
      <c r="Q4338" s="119"/>
    </row>
    <row r="4339" spans="14:17" x14ac:dyDescent="0.25">
      <c r="N4339" s="142"/>
      <c r="O4339" s="132"/>
      <c r="Q4339" s="119"/>
    </row>
    <row r="4340" spans="14:17" x14ac:dyDescent="0.25">
      <c r="N4340" s="142"/>
      <c r="O4340" s="132"/>
      <c r="Q4340" s="119"/>
    </row>
    <row r="4341" spans="14:17" x14ac:dyDescent="0.25">
      <c r="N4341" s="142"/>
      <c r="O4341" s="132"/>
      <c r="Q4341" s="119"/>
    </row>
    <row r="4342" spans="14:17" x14ac:dyDescent="0.25">
      <c r="N4342" s="142"/>
      <c r="O4342" s="132"/>
      <c r="Q4342" s="119"/>
    </row>
    <row r="4343" spans="14:17" x14ac:dyDescent="0.25">
      <c r="N4343" s="142"/>
      <c r="O4343" s="132"/>
      <c r="Q4343" s="119"/>
    </row>
    <row r="4344" spans="14:17" x14ac:dyDescent="0.25">
      <c r="N4344" s="142"/>
      <c r="O4344" s="132"/>
      <c r="Q4344" s="119"/>
    </row>
    <row r="4345" spans="14:17" x14ac:dyDescent="0.25">
      <c r="N4345" s="142"/>
      <c r="O4345" s="132"/>
      <c r="Q4345" s="119"/>
    </row>
    <row r="4346" spans="14:17" x14ac:dyDescent="0.25">
      <c r="N4346" s="142"/>
      <c r="O4346" s="132"/>
      <c r="Q4346" s="119"/>
    </row>
    <row r="4347" spans="14:17" x14ac:dyDescent="0.25">
      <c r="N4347" s="142"/>
      <c r="O4347" s="132"/>
      <c r="Q4347" s="119"/>
    </row>
    <row r="4348" spans="14:17" x14ac:dyDescent="0.25">
      <c r="N4348" s="142"/>
      <c r="O4348" s="132"/>
      <c r="Q4348" s="119"/>
    </row>
    <row r="4349" spans="14:17" x14ac:dyDescent="0.25">
      <c r="N4349" s="142"/>
      <c r="O4349" s="132"/>
      <c r="Q4349" s="119"/>
    </row>
    <row r="4350" spans="14:17" x14ac:dyDescent="0.25">
      <c r="N4350" s="142"/>
      <c r="O4350" s="132"/>
      <c r="Q4350" s="119"/>
    </row>
    <row r="4351" spans="14:17" x14ac:dyDescent="0.25">
      <c r="N4351" s="142"/>
      <c r="O4351" s="132"/>
      <c r="Q4351" s="119"/>
    </row>
    <row r="4352" spans="14:17" x14ac:dyDescent="0.25">
      <c r="N4352" s="142"/>
      <c r="O4352" s="132"/>
      <c r="Q4352" s="119"/>
    </row>
    <row r="4353" spans="14:17" x14ac:dyDescent="0.25">
      <c r="N4353" s="142"/>
      <c r="O4353" s="132"/>
      <c r="Q4353" s="119"/>
    </row>
    <row r="4354" spans="14:17" x14ac:dyDescent="0.25">
      <c r="N4354" s="142"/>
      <c r="O4354" s="132"/>
      <c r="Q4354" s="119"/>
    </row>
    <row r="4355" spans="14:17" x14ac:dyDescent="0.25">
      <c r="N4355" s="142"/>
      <c r="O4355" s="132"/>
      <c r="Q4355" s="119"/>
    </row>
    <row r="4356" spans="14:17" x14ac:dyDescent="0.25">
      <c r="N4356" s="142"/>
      <c r="O4356" s="132"/>
      <c r="Q4356" s="119"/>
    </row>
    <row r="4357" spans="14:17" x14ac:dyDescent="0.25">
      <c r="N4357" s="142"/>
      <c r="O4357" s="132"/>
      <c r="Q4357" s="119"/>
    </row>
    <row r="4358" spans="14:17" x14ac:dyDescent="0.25">
      <c r="N4358" s="142"/>
      <c r="O4358" s="132"/>
      <c r="Q4358" s="119"/>
    </row>
    <row r="4359" spans="14:17" x14ac:dyDescent="0.25">
      <c r="N4359" s="142"/>
      <c r="O4359" s="132"/>
      <c r="Q4359" s="119"/>
    </row>
    <row r="4360" spans="14:17" x14ac:dyDescent="0.25">
      <c r="N4360" s="142"/>
      <c r="O4360" s="132"/>
      <c r="Q4360" s="119"/>
    </row>
    <row r="4361" spans="14:17" x14ac:dyDescent="0.25">
      <c r="N4361" s="142"/>
      <c r="O4361" s="132"/>
      <c r="Q4361" s="119"/>
    </row>
    <row r="4362" spans="14:17" x14ac:dyDescent="0.25">
      <c r="N4362" s="142"/>
      <c r="O4362" s="132"/>
      <c r="Q4362" s="119"/>
    </row>
    <row r="4363" spans="14:17" x14ac:dyDescent="0.25">
      <c r="N4363" s="142"/>
      <c r="O4363" s="132"/>
      <c r="Q4363" s="119"/>
    </row>
    <row r="4364" spans="14:17" x14ac:dyDescent="0.25">
      <c r="N4364" s="142"/>
      <c r="O4364" s="132"/>
      <c r="Q4364" s="119"/>
    </row>
    <row r="4365" spans="14:17" x14ac:dyDescent="0.25">
      <c r="N4365" s="142"/>
      <c r="O4365" s="132"/>
      <c r="Q4365" s="119"/>
    </row>
    <row r="4366" spans="14:17" x14ac:dyDescent="0.25">
      <c r="N4366" s="142"/>
      <c r="O4366" s="132"/>
      <c r="Q4366" s="119"/>
    </row>
    <row r="4367" spans="14:17" x14ac:dyDescent="0.25">
      <c r="N4367" s="142"/>
      <c r="O4367" s="132"/>
      <c r="Q4367" s="119"/>
    </row>
    <row r="4368" spans="14:17" x14ac:dyDescent="0.25">
      <c r="N4368" s="142"/>
      <c r="O4368" s="132"/>
      <c r="Q4368" s="119"/>
    </row>
    <row r="4369" spans="14:17" x14ac:dyDescent="0.25">
      <c r="N4369" s="142"/>
      <c r="O4369" s="132"/>
      <c r="Q4369" s="119"/>
    </row>
    <row r="4370" spans="14:17" x14ac:dyDescent="0.25">
      <c r="N4370" s="142"/>
      <c r="O4370" s="132"/>
      <c r="Q4370" s="119"/>
    </row>
    <row r="4371" spans="14:17" x14ac:dyDescent="0.25">
      <c r="N4371" s="142"/>
      <c r="O4371" s="132"/>
      <c r="Q4371" s="119"/>
    </row>
    <row r="4372" spans="14:17" x14ac:dyDescent="0.25">
      <c r="N4372" s="142"/>
      <c r="O4372" s="132"/>
      <c r="Q4372" s="119"/>
    </row>
    <row r="4373" spans="14:17" x14ac:dyDescent="0.25">
      <c r="N4373" s="142"/>
      <c r="O4373" s="132"/>
      <c r="Q4373" s="119"/>
    </row>
    <row r="4374" spans="14:17" x14ac:dyDescent="0.25">
      <c r="N4374" s="142"/>
      <c r="O4374" s="132"/>
      <c r="Q4374" s="119"/>
    </row>
    <row r="4375" spans="14:17" x14ac:dyDescent="0.25">
      <c r="N4375" s="142"/>
      <c r="O4375" s="132"/>
      <c r="Q4375" s="119"/>
    </row>
    <row r="4376" spans="14:17" x14ac:dyDescent="0.25">
      <c r="N4376" s="142"/>
      <c r="O4376" s="132"/>
      <c r="Q4376" s="119"/>
    </row>
    <row r="4377" spans="14:17" x14ac:dyDescent="0.25">
      <c r="N4377" s="142"/>
      <c r="O4377" s="132"/>
      <c r="Q4377" s="119"/>
    </row>
    <row r="4378" spans="14:17" x14ac:dyDescent="0.25">
      <c r="N4378" s="142"/>
      <c r="O4378" s="132"/>
      <c r="Q4378" s="119"/>
    </row>
    <row r="4379" spans="14:17" x14ac:dyDescent="0.25">
      <c r="N4379" s="142"/>
      <c r="O4379" s="132"/>
      <c r="Q4379" s="119"/>
    </row>
    <row r="4380" spans="14:17" x14ac:dyDescent="0.25">
      <c r="N4380" s="142"/>
      <c r="O4380" s="132"/>
      <c r="Q4380" s="119"/>
    </row>
    <row r="4381" spans="14:17" x14ac:dyDescent="0.25">
      <c r="N4381" s="142"/>
      <c r="O4381" s="132"/>
      <c r="Q4381" s="119"/>
    </row>
    <row r="4382" spans="14:17" x14ac:dyDescent="0.25">
      <c r="N4382" s="142"/>
      <c r="O4382" s="132"/>
      <c r="Q4382" s="119"/>
    </row>
    <row r="4383" spans="14:17" x14ac:dyDescent="0.25">
      <c r="N4383" s="142"/>
      <c r="O4383" s="132"/>
      <c r="Q4383" s="119"/>
    </row>
    <row r="4384" spans="14:17" x14ac:dyDescent="0.25">
      <c r="N4384" s="142"/>
      <c r="O4384" s="132"/>
      <c r="Q4384" s="119"/>
    </row>
    <row r="4385" spans="14:17" x14ac:dyDescent="0.25">
      <c r="N4385" s="142"/>
      <c r="O4385" s="132"/>
      <c r="Q4385" s="119"/>
    </row>
    <row r="4386" spans="14:17" x14ac:dyDescent="0.25">
      <c r="N4386" s="142"/>
      <c r="O4386" s="132"/>
      <c r="Q4386" s="119"/>
    </row>
    <row r="4387" spans="14:17" x14ac:dyDescent="0.25">
      <c r="N4387" s="142"/>
      <c r="O4387" s="132"/>
      <c r="Q4387" s="119"/>
    </row>
    <row r="4388" spans="14:17" x14ac:dyDescent="0.25">
      <c r="N4388" s="142"/>
      <c r="O4388" s="132"/>
      <c r="Q4388" s="119"/>
    </row>
    <row r="4389" spans="14:17" x14ac:dyDescent="0.25">
      <c r="N4389" s="142"/>
      <c r="O4389" s="132"/>
      <c r="Q4389" s="119"/>
    </row>
    <row r="4390" spans="14:17" x14ac:dyDescent="0.25">
      <c r="N4390" s="142"/>
      <c r="O4390" s="132"/>
      <c r="Q4390" s="119"/>
    </row>
    <row r="4391" spans="14:17" x14ac:dyDescent="0.25">
      <c r="N4391" s="142"/>
      <c r="O4391" s="132"/>
      <c r="Q4391" s="119"/>
    </row>
    <row r="4392" spans="14:17" x14ac:dyDescent="0.25">
      <c r="N4392" s="142"/>
      <c r="O4392" s="132"/>
      <c r="Q4392" s="119"/>
    </row>
    <row r="4393" spans="14:17" x14ac:dyDescent="0.25">
      <c r="N4393" s="142"/>
      <c r="O4393" s="132"/>
      <c r="Q4393" s="119"/>
    </row>
    <row r="4394" spans="14:17" x14ac:dyDescent="0.25">
      <c r="N4394" s="142"/>
      <c r="O4394" s="132"/>
      <c r="Q4394" s="119"/>
    </row>
    <row r="4395" spans="14:17" x14ac:dyDescent="0.25">
      <c r="N4395" s="142"/>
      <c r="O4395" s="132"/>
      <c r="Q4395" s="119"/>
    </row>
    <row r="4396" spans="14:17" x14ac:dyDescent="0.25">
      <c r="N4396" s="142"/>
      <c r="O4396" s="132"/>
      <c r="Q4396" s="119"/>
    </row>
    <row r="4397" spans="14:17" x14ac:dyDescent="0.25">
      <c r="N4397" s="142"/>
      <c r="O4397" s="132"/>
      <c r="Q4397" s="119"/>
    </row>
    <row r="4398" spans="14:17" x14ac:dyDescent="0.25">
      <c r="N4398" s="142"/>
      <c r="O4398" s="132"/>
      <c r="Q4398" s="119"/>
    </row>
    <row r="4399" spans="14:17" x14ac:dyDescent="0.25">
      <c r="N4399" s="142"/>
      <c r="O4399" s="132"/>
      <c r="Q4399" s="119"/>
    </row>
    <row r="4400" spans="14:17" x14ac:dyDescent="0.25">
      <c r="N4400" s="142"/>
      <c r="O4400" s="132"/>
      <c r="Q4400" s="119"/>
    </row>
    <row r="4401" spans="14:17" x14ac:dyDescent="0.25">
      <c r="N4401" s="142"/>
      <c r="O4401" s="132"/>
      <c r="Q4401" s="119"/>
    </row>
    <row r="4402" spans="14:17" x14ac:dyDescent="0.25">
      <c r="N4402" s="142"/>
      <c r="O4402" s="132"/>
      <c r="Q4402" s="119"/>
    </row>
    <row r="4403" spans="14:17" x14ac:dyDescent="0.25">
      <c r="N4403" s="142"/>
      <c r="O4403" s="132"/>
      <c r="Q4403" s="119"/>
    </row>
    <row r="4404" spans="14:17" x14ac:dyDescent="0.25">
      <c r="N4404" s="142"/>
      <c r="O4404" s="132"/>
      <c r="Q4404" s="119"/>
    </row>
    <row r="4405" spans="14:17" x14ac:dyDescent="0.25">
      <c r="N4405" s="142"/>
      <c r="O4405" s="132"/>
      <c r="Q4405" s="119"/>
    </row>
    <row r="4406" spans="14:17" x14ac:dyDescent="0.25">
      <c r="N4406" s="142"/>
      <c r="O4406" s="132"/>
      <c r="Q4406" s="119"/>
    </row>
    <row r="4407" spans="14:17" x14ac:dyDescent="0.25">
      <c r="N4407" s="142"/>
      <c r="O4407" s="132"/>
      <c r="Q4407" s="119"/>
    </row>
    <row r="4408" spans="14:17" x14ac:dyDescent="0.25">
      <c r="N4408" s="142"/>
      <c r="O4408" s="132"/>
      <c r="Q4408" s="119"/>
    </row>
    <row r="4409" spans="14:17" x14ac:dyDescent="0.25">
      <c r="N4409" s="142"/>
      <c r="O4409" s="132"/>
      <c r="Q4409" s="119"/>
    </row>
    <row r="4410" spans="14:17" x14ac:dyDescent="0.25">
      <c r="N4410" s="142"/>
      <c r="O4410" s="132"/>
      <c r="Q4410" s="119"/>
    </row>
    <row r="4411" spans="14:17" x14ac:dyDescent="0.25">
      <c r="N4411" s="142"/>
      <c r="O4411" s="132"/>
      <c r="Q4411" s="119"/>
    </row>
    <row r="4412" spans="14:17" x14ac:dyDescent="0.25">
      <c r="N4412" s="142"/>
      <c r="O4412" s="132"/>
      <c r="Q4412" s="119"/>
    </row>
    <row r="4413" spans="14:17" x14ac:dyDescent="0.25">
      <c r="N4413" s="142"/>
      <c r="O4413" s="132"/>
      <c r="Q4413" s="119"/>
    </row>
    <row r="4414" spans="14:17" x14ac:dyDescent="0.25">
      <c r="N4414" s="142"/>
      <c r="O4414" s="132"/>
      <c r="Q4414" s="119"/>
    </row>
    <row r="4415" spans="14:17" x14ac:dyDescent="0.25">
      <c r="N4415" s="142"/>
      <c r="O4415" s="132"/>
      <c r="Q4415" s="119"/>
    </row>
    <row r="4416" spans="14:17" x14ac:dyDescent="0.25">
      <c r="N4416" s="142"/>
      <c r="O4416" s="132"/>
      <c r="Q4416" s="119"/>
    </row>
    <row r="4417" spans="14:17" x14ac:dyDescent="0.25">
      <c r="N4417" s="142"/>
      <c r="O4417" s="132"/>
      <c r="Q4417" s="119"/>
    </row>
    <row r="4418" spans="14:17" x14ac:dyDescent="0.25">
      <c r="N4418" s="142"/>
      <c r="O4418" s="132"/>
      <c r="Q4418" s="119"/>
    </row>
    <row r="4419" spans="14:17" x14ac:dyDescent="0.25">
      <c r="N4419" s="142"/>
      <c r="O4419" s="132"/>
      <c r="Q4419" s="119"/>
    </row>
    <row r="4420" spans="14:17" x14ac:dyDescent="0.25">
      <c r="N4420" s="142"/>
      <c r="O4420" s="132"/>
      <c r="Q4420" s="119"/>
    </row>
    <row r="4421" spans="14:17" x14ac:dyDescent="0.25">
      <c r="N4421" s="142"/>
      <c r="O4421" s="132"/>
      <c r="Q4421" s="119"/>
    </row>
    <row r="4422" spans="14:17" x14ac:dyDescent="0.25">
      <c r="N4422" s="142"/>
      <c r="O4422" s="132"/>
      <c r="Q4422" s="119"/>
    </row>
    <row r="4423" spans="14:17" x14ac:dyDescent="0.25">
      <c r="N4423" s="142"/>
      <c r="O4423" s="132"/>
      <c r="Q4423" s="119"/>
    </row>
    <row r="4424" spans="14:17" x14ac:dyDescent="0.25">
      <c r="N4424" s="142"/>
      <c r="O4424" s="132"/>
      <c r="Q4424" s="119"/>
    </row>
    <row r="4425" spans="14:17" x14ac:dyDescent="0.25">
      <c r="N4425" s="142"/>
      <c r="O4425" s="132"/>
      <c r="Q4425" s="119"/>
    </row>
    <row r="4426" spans="14:17" x14ac:dyDescent="0.25">
      <c r="N4426" s="142"/>
      <c r="O4426" s="132"/>
      <c r="Q4426" s="119"/>
    </row>
    <row r="4427" spans="14:17" x14ac:dyDescent="0.25">
      <c r="N4427" s="142"/>
      <c r="O4427" s="132"/>
      <c r="Q4427" s="119"/>
    </row>
    <row r="4428" spans="14:17" x14ac:dyDescent="0.25">
      <c r="N4428" s="142"/>
      <c r="O4428" s="132"/>
      <c r="Q4428" s="119"/>
    </row>
    <row r="4429" spans="14:17" x14ac:dyDescent="0.25">
      <c r="N4429" s="142"/>
      <c r="O4429" s="132"/>
      <c r="Q4429" s="119"/>
    </row>
    <row r="4430" spans="14:17" x14ac:dyDescent="0.25">
      <c r="N4430" s="142"/>
      <c r="O4430" s="132"/>
      <c r="Q4430" s="119"/>
    </row>
    <row r="4431" spans="14:17" x14ac:dyDescent="0.25">
      <c r="N4431" s="142"/>
      <c r="O4431" s="132"/>
      <c r="Q4431" s="119"/>
    </row>
    <row r="4432" spans="14:17" x14ac:dyDescent="0.25">
      <c r="N4432" s="142"/>
      <c r="O4432" s="132"/>
      <c r="Q4432" s="119"/>
    </row>
    <row r="4433" spans="14:17" x14ac:dyDescent="0.25">
      <c r="N4433" s="142"/>
      <c r="O4433" s="132"/>
      <c r="Q4433" s="119"/>
    </row>
    <row r="4434" spans="14:17" x14ac:dyDescent="0.25">
      <c r="N4434" s="142"/>
      <c r="O4434" s="132"/>
      <c r="Q4434" s="119"/>
    </row>
    <row r="4435" spans="14:17" x14ac:dyDescent="0.25">
      <c r="N4435" s="142"/>
      <c r="O4435" s="132"/>
      <c r="Q4435" s="119"/>
    </row>
    <row r="4436" spans="14:17" x14ac:dyDescent="0.25">
      <c r="N4436" s="142"/>
      <c r="O4436" s="132"/>
      <c r="Q4436" s="119"/>
    </row>
    <row r="4437" spans="14:17" x14ac:dyDescent="0.25">
      <c r="N4437" s="142"/>
      <c r="O4437" s="132"/>
      <c r="Q4437" s="119"/>
    </row>
    <row r="4438" spans="14:17" x14ac:dyDescent="0.25">
      <c r="N4438" s="142"/>
      <c r="O4438" s="132"/>
      <c r="Q4438" s="119"/>
    </row>
    <row r="4439" spans="14:17" x14ac:dyDescent="0.25">
      <c r="N4439" s="142"/>
      <c r="O4439" s="132"/>
      <c r="Q4439" s="119"/>
    </row>
    <row r="4440" spans="14:17" x14ac:dyDescent="0.25">
      <c r="N4440" s="142"/>
      <c r="O4440" s="132"/>
      <c r="Q4440" s="119"/>
    </row>
    <row r="4441" spans="14:17" x14ac:dyDescent="0.25">
      <c r="N4441" s="142"/>
      <c r="O4441" s="132"/>
      <c r="Q4441" s="119"/>
    </row>
    <row r="4442" spans="14:17" x14ac:dyDescent="0.25">
      <c r="N4442" s="142"/>
      <c r="O4442" s="132"/>
      <c r="Q4442" s="119"/>
    </row>
    <row r="4443" spans="14:17" x14ac:dyDescent="0.25">
      <c r="N4443" s="142"/>
      <c r="O4443" s="132"/>
      <c r="Q4443" s="119"/>
    </row>
    <row r="4444" spans="14:17" x14ac:dyDescent="0.25">
      <c r="N4444" s="142"/>
      <c r="O4444" s="132"/>
      <c r="Q4444" s="119"/>
    </row>
    <row r="4445" spans="14:17" x14ac:dyDescent="0.25">
      <c r="N4445" s="142"/>
      <c r="O4445" s="132"/>
      <c r="Q4445" s="119"/>
    </row>
    <row r="4446" spans="14:17" x14ac:dyDescent="0.25">
      <c r="N4446" s="142"/>
      <c r="O4446" s="132"/>
      <c r="Q4446" s="119"/>
    </row>
    <row r="4447" spans="14:17" x14ac:dyDescent="0.25">
      <c r="N4447" s="142"/>
      <c r="O4447" s="132"/>
      <c r="Q4447" s="119"/>
    </row>
    <row r="4448" spans="14:17" x14ac:dyDescent="0.25">
      <c r="N4448" s="142"/>
      <c r="O4448" s="132"/>
      <c r="Q4448" s="119"/>
    </row>
    <row r="4449" spans="14:17" x14ac:dyDescent="0.25">
      <c r="N4449" s="142"/>
      <c r="O4449" s="132"/>
      <c r="Q4449" s="119"/>
    </row>
    <row r="4450" spans="14:17" x14ac:dyDescent="0.25">
      <c r="N4450" s="142"/>
      <c r="O4450" s="132"/>
      <c r="Q4450" s="119"/>
    </row>
    <row r="4451" spans="14:17" x14ac:dyDescent="0.25">
      <c r="N4451" s="142"/>
      <c r="O4451" s="132"/>
      <c r="Q4451" s="119"/>
    </row>
    <row r="4452" spans="14:17" x14ac:dyDescent="0.25">
      <c r="N4452" s="142"/>
      <c r="O4452" s="132"/>
      <c r="Q4452" s="119"/>
    </row>
    <row r="4453" spans="14:17" x14ac:dyDescent="0.25">
      <c r="N4453" s="142"/>
      <c r="O4453" s="132"/>
      <c r="Q4453" s="119"/>
    </row>
    <row r="4454" spans="14:17" x14ac:dyDescent="0.25">
      <c r="N4454" s="142"/>
      <c r="O4454" s="132"/>
      <c r="Q4454" s="119"/>
    </row>
    <row r="4455" spans="14:17" x14ac:dyDescent="0.25">
      <c r="N4455" s="142"/>
      <c r="O4455" s="132"/>
      <c r="Q4455" s="119"/>
    </row>
    <row r="4456" spans="14:17" x14ac:dyDescent="0.25">
      <c r="N4456" s="142"/>
      <c r="O4456" s="132"/>
      <c r="Q4456" s="119"/>
    </row>
    <row r="4457" spans="14:17" x14ac:dyDescent="0.25">
      <c r="N4457" s="142"/>
      <c r="O4457" s="132"/>
      <c r="Q4457" s="119"/>
    </row>
    <row r="4458" spans="14:17" x14ac:dyDescent="0.25">
      <c r="N4458" s="142"/>
      <c r="O4458" s="132"/>
      <c r="Q4458" s="119"/>
    </row>
    <row r="4459" spans="14:17" x14ac:dyDescent="0.25">
      <c r="N4459" s="142"/>
      <c r="O4459" s="132"/>
      <c r="Q4459" s="119"/>
    </row>
    <row r="4460" spans="14:17" x14ac:dyDescent="0.25">
      <c r="N4460" s="142"/>
      <c r="O4460" s="132"/>
      <c r="Q4460" s="119"/>
    </row>
    <row r="4461" spans="14:17" x14ac:dyDescent="0.25">
      <c r="N4461" s="142"/>
      <c r="O4461" s="132"/>
      <c r="Q4461" s="119"/>
    </row>
    <row r="4462" spans="14:17" x14ac:dyDescent="0.25">
      <c r="N4462" s="142"/>
      <c r="O4462" s="132"/>
      <c r="Q4462" s="119"/>
    </row>
    <row r="4463" spans="14:17" x14ac:dyDescent="0.25">
      <c r="N4463" s="142"/>
      <c r="O4463" s="132"/>
      <c r="Q4463" s="119"/>
    </row>
    <row r="4464" spans="14:17" x14ac:dyDescent="0.25">
      <c r="N4464" s="142"/>
      <c r="O4464" s="132"/>
      <c r="Q4464" s="119"/>
    </row>
    <row r="4465" spans="14:17" x14ac:dyDescent="0.25">
      <c r="N4465" s="142"/>
      <c r="O4465" s="132"/>
      <c r="Q4465" s="119"/>
    </row>
    <row r="4466" spans="14:17" x14ac:dyDescent="0.25">
      <c r="N4466" s="142"/>
      <c r="O4466" s="132"/>
      <c r="Q4466" s="119"/>
    </row>
    <row r="4467" spans="14:17" x14ac:dyDescent="0.25">
      <c r="N4467" s="142"/>
      <c r="O4467" s="132"/>
      <c r="Q4467" s="119"/>
    </row>
    <row r="4468" spans="14:17" x14ac:dyDescent="0.25">
      <c r="N4468" s="142"/>
      <c r="O4468" s="132"/>
      <c r="Q4468" s="119"/>
    </row>
    <row r="4469" spans="14:17" x14ac:dyDescent="0.25">
      <c r="N4469" s="142"/>
      <c r="O4469" s="132"/>
      <c r="Q4469" s="119"/>
    </row>
    <row r="4470" spans="14:17" x14ac:dyDescent="0.25">
      <c r="N4470" s="142"/>
      <c r="O4470" s="132"/>
      <c r="Q4470" s="119"/>
    </row>
    <row r="4471" spans="14:17" x14ac:dyDescent="0.25">
      <c r="N4471" s="142"/>
      <c r="O4471" s="132"/>
      <c r="Q4471" s="119"/>
    </row>
    <row r="4472" spans="14:17" x14ac:dyDescent="0.25">
      <c r="N4472" s="142"/>
      <c r="O4472" s="132"/>
      <c r="Q4472" s="119"/>
    </row>
    <row r="4473" spans="14:17" x14ac:dyDescent="0.25">
      <c r="N4473" s="142"/>
      <c r="O4473" s="132"/>
      <c r="Q4473" s="119"/>
    </row>
    <row r="4474" spans="14:17" x14ac:dyDescent="0.25">
      <c r="N4474" s="142"/>
      <c r="O4474" s="132"/>
      <c r="Q4474" s="119"/>
    </row>
    <row r="4475" spans="14:17" x14ac:dyDescent="0.25">
      <c r="N4475" s="142"/>
      <c r="O4475" s="132"/>
      <c r="Q4475" s="119"/>
    </row>
    <row r="4476" spans="14:17" x14ac:dyDescent="0.25">
      <c r="N4476" s="142"/>
      <c r="O4476" s="132"/>
      <c r="Q4476" s="119"/>
    </row>
    <row r="4477" spans="14:17" x14ac:dyDescent="0.25">
      <c r="N4477" s="142"/>
      <c r="O4477" s="132"/>
      <c r="Q4477" s="119"/>
    </row>
    <row r="4478" spans="14:17" x14ac:dyDescent="0.25">
      <c r="N4478" s="142"/>
      <c r="O4478" s="132"/>
      <c r="Q4478" s="119"/>
    </row>
    <row r="4479" spans="14:17" x14ac:dyDescent="0.25">
      <c r="N4479" s="142"/>
      <c r="O4479" s="132"/>
      <c r="Q4479" s="119"/>
    </row>
    <row r="4480" spans="14:17" x14ac:dyDescent="0.25">
      <c r="N4480" s="142"/>
      <c r="O4480" s="132"/>
      <c r="Q4480" s="119"/>
    </row>
    <row r="4481" spans="14:17" x14ac:dyDescent="0.25">
      <c r="N4481" s="142"/>
      <c r="O4481" s="132"/>
      <c r="Q4481" s="119"/>
    </row>
    <row r="4482" spans="14:17" x14ac:dyDescent="0.25">
      <c r="N4482" s="142"/>
      <c r="O4482" s="132"/>
      <c r="Q4482" s="119"/>
    </row>
    <row r="4483" spans="14:17" x14ac:dyDescent="0.25">
      <c r="N4483" s="142"/>
      <c r="O4483" s="132"/>
      <c r="Q4483" s="119"/>
    </row>
    <row r="4484" spans="14:17" x14ac:dyDescent="0.25">
      <c r="N4484" s="142"/>
      <c r="O4484" s="132"/>
      <c r="Q4484" s="119"/>
    </row>
    <row r="4485" spans="14:17" x14ac:dyDescent="0.25">
      <c r="N4485" s="142"/>
      <c r="O4485" s="132"/>
      <c r="Q4485" s="119"/>
    </row>
    <row r="4486" spans="14:17" x14ac:dyDescent="0.25">
      <c r="N4486" s="142"/>
      <c r="O4486" s="132"/>
      <c r="Q4486" s="119"/>
    </row>
    <row r="4487" spans="14:17" x14ac:dyDescent="0.25">
      <c r="N4487" s="142"/>
      <c r="O4487" s="132"/>
      <c r="Q4487" s="119"/>
    </row>
    <row r="4488" spans="14:17" x14ac:dyDescent="0.25">
      <c r="N4488" s="142"/>
      <c r="O4488" s="132"/>
      <c r="Q4488" s="119"/>
    </row>
    <row r="4489" spans="14:17" x14ac:dyDescent="0.25">
      <c r="N4489" s="142"/>
      <c r="O4489" s="132"/>
      <c r="Q4489" s="119"/>
    </row>
    <row r="4490" spans="14:17" x14ac:dyDescent="0.25">
      <c r="N4490" s="142"/>
      <c r="O4490" s="132"/>
      <c r="Q4490" s="119"/>
    </row>
    <row r="4491" spans="14:17" x14ac:dyDescent="0.25">
      <c r="N4491" s="142"/>
      <c r="O4491" s="132"/>
      <c r="Q4491" s="119"/>
    </row>
    <row r="4492" spans="14:17" x14ac:dyDescent="0.25">
      <c r="N4492" s="142"/>
      <c r="O4492" s="132"/>
      <c r="Q4492" s="119"/>
    </row>
    <row r="4493" spans="14:17" x14ac:dyDescent="0.25">
      <c r="N4493" s="142"/>
      <c r="O4493" s="132"/>
      <c r="Q4493" s="119"/>
    </row>
    <row r="4494" spans="14:17" x14ac:dyDescent="0.25">
      <c r="N4494" s="142"/>
      <c r="O4494" s="132"/>
      <c r="Q4494" s="119"/>
    </row>
    <row r="4495" spans="14:17" x14ac:dyDescent="0.25">
      <c r="N4495" s="142"/>
      <c r="O4495" s="132"/>
      <c r="Q4495" s="119"/>
    </row>
    <row r="4496" spans="14:17" x14ac:dyDescent="0.25">
      <c r="N4496" s="142"/>
      <c r="O4496" s="132"/>
      <c r="Q4496" s="119"/>
    </row>
    <row r="4497" spans="14:17" x14ac:dyDescent="0.25">
      <c r="N4497" s="142"/>
      <c r="O4497" s="132"/>
      <c r="Q4497" s="119"/>
    </row>
    <row r="4498" spans="14:17" x14ac:dyDescent="0.25">
      <c r="N4498" s="142"/>
      <c r="O4498" s="132"/>
      <c r="Q4498" s="119"/>
    </row>
    <row r="4499" spans="14:17" x14ac:dyDescent="0.25">
      <c r="N4499" s="142"/>
      <c r="O4499" s="132"/>
      <c r="Q4499" s="119"/>
    </row>
    <row r="4500" spans="14:17" x14ac:dyDescent="0.25">
      <c r="N4500" s="142"/>
      <c r="O4500" s="132"/>
      <c r="Q4500" s="119"/>
    </row>
    <row r="4501" spans="14:17" x14ac:dyDescent="0.25">
      <c r="N4501" s="142"/>
      <c r="O4501" s="132"/>
      <c r="Q4501" s="119"/>
    </row>
    <row r="4502" spans="14:17" x14ac:dyDescent="0.25">
      <c r="N4502" s="142"/>
      <c r="O4502" s="132"/>
      <c r="Q4502" s="119"/>
    </row>
    <row r="4503" spans="14:17" x14ac:dyDescent="0.25">
      <c r="N4503" s="142"/>
      <c r="O4503" s="132"/>
      <c r="Q4503" s="119"/>
    </row>
    <row r="4504" spans="14:17" x14ac:dyDescent="0.25">
      <c r="N4504" s="142"/>
      <c r="O4504" s="132"/>
      <c r="Q4504" s="119"/>
    </row>
    <row r="4505" spans="14:17" x14ac:dyDescent="0.25">
      <c r="N4505" s="142"/>
      <c r="O4505" s="132"/>
      <c r="Q4505" s="119"/>
    </row>
    <row r="4506" spans="14:17" x14ac:dyDescent="0.25">
      <c r="N4506" s="142"/>
      <c r="O4506" s="132"/>
      <c r="Q4506" s="119"/>
    </row>
    <row r="4507" spans="14:17" x14ac:dyDescent="0.25">
      <c r="N4507" s="142"/>
      <c r="O4507" s="132"/>
      <c r="Q4507" s="119"/>
    </row>
    <row r="4508" spans="14:17" x14ac:dyDescent="0.25">
      <c r="N4508" s="142"/>
      <c r="O4508" s="132"/>
      <c r="Q4508" s="119"/>
    </row>
    <row r="4509" spans="14:17" x14ac:dyDescent="0.25">
      <c r="N4509" s="142"/>
      <c r="O4509" s="132"/>
      <c r="Q4509" s="119"/>
    </row>
    <row r="4510" spans="14:17" x14ac:dyDescent="0.25">
      <c r="N4510" s="142"/>
      <c r="O4510" s="132"/>
      <c r="Q4510" s="119"/>
    </row>
    <row r="4511" spans="14:17" x14ac:dyDescent="0.25">
      <c r="N4511" s="142"/>
      <c r="O4511" s="132"/>
      <c r="Q4511" s="119"/>
    </row>
    <row r="4512" spans="14:17" x14ac:dyDescent="0.25">
      <c r="N4512" s="142"/>
      <c r="O4512" s="132"/>
      <c r="Q4512" s="119"/>
    </row>
    <row r="4513" spans="14:17" x14ac:dyDescent="0.25">
      <c r="N4513" s="142"/>
      <c r="O4513" s="132"/>
      <c r="Q4513" s="119"/>
    </row>
    <row r="4514" spans="14:17" x14ac:dyDescent="0.25">
      <c r="N4514" s="142"/>
      <c r="O4514" s="132"/>
      <c r="Q4514" s="119"/>
    </row>
    <row r="4515" spans="14:17" x14ac:dyDescent="0.25">
      <c r="N4515" s="142"/>
      <c r="O4515" s="132"/>
      <c r="Q4515" s="119"/>
    </row>
    <row r="4516" spans="14:17" x14ac:dyDescent="0.25">
      <c r="N4516" s="142"/>
      <c r="O4516" s="132"/>
      <c r="Q4516" s="119"/>
    </row>
    <row r="4517" spans="14:17" x14ac:dyDescent="0.25">
      <c r="N4517" s="142"/>
      <c r="O4517" s="132"/>
      <c r="Q4517" s="119"/>
    </row>
    <row r="4518" spans="14:17" x14ac:dyDescent="0.25">
      <c r="N4518" s="142"/>
      <c r="O4518" s="132"/>
      <c r="Q4518" s="119"/>
    </row>
    <row r="4519" spans="14:17" x14ac:dyDescent="0.25">
      <c r="N4519" s="142"/>
      <c r="O4519" s="132"/>
      <c r="Q4519" s="119"/>
    </row>
    <row r="4520" spans="14:17" x14ac:dyDescent="0.25">
      <c r="N4520" s="142"/>
      <c r="O4520" s="132"/>
      <c r="Q4520" s="119"/>
    </row>
    <row r="4521" spans="14:17" x14ac:dyDescent="0.25">
      <c r="N4521" s="142"/>
      <c r="O4521" s="132"/>
      <c r="Q4521" s="119"/>
    </row>
    <row r="4522" spans="14:17" x14ac:dyDescent="0.25">
      <c r="N4522" s="142"/>
      <c r="O4522" s="132"/>
      <c r="Q4522" s="119"/>
    </row>
    <row r="4523" spans="14:17" x14ac:dyDescent="0.25">
      <c r="N4523" s="142"/>
      <c r="O4523" s="132"/>
      <c r="Q4523" s="119"/>
    </row>
    <row r="4524" spans="14:17" x14ac:dyDescent="0.25">
      <c r="N4524" s="142"/>
      <c r="O4524" s="132"/>
      <c r="Q4524" s="119"/>
    </row>
    <row r="4525" spans="14:17" x14ac:dyDescent="0.25">
      <c r="N4525" s="142"/>
      <c r="O4525" s="132"/>
      <c r="Q4525" s="119"/>
    </row>
    <row r="4526" spans="14:17" x14ac:dyDescent="0.25">
      <c r="N4526" s="142"/>
      <c r="O4526" s="132"/>
      <c r="Q4526" s="119"/>
    </row>
    <row r="4527" spans="14:17" x14ac:dyDescent="0.25">
      <c r="N4527" s="142"/>
      <c r="O4527" s="132"/>
      <c r="Q4527" s="119"/>
    </row>
    <row r="4528" spans="14:17" x14ac:dyDescent="0.25">
      <c r="N4528" s="142"/>
      <c r="O4528" s="132"/>
      <c r="Q4528" s="119"/>
    </row>
    <row r="4529" spans="14:17" x14ac:dyDescent="0.25">
      <c r="N4529" s="142"/>
      <c r="O4529" s="132"/>
      <c r="Q4529" s="119"/>
    </row>
    <row r="4530" spans="14:17" x14ac:dyDescent="0.25">
      <c r="N4530" s="142"/>
      <c r="O4530" s="132"/>
      <c r="Q4530" s="119"/>
    </row>
    <row r="4531" spans="14:17" x14ac:dyDescent="0.25">
      <c r="N4531" s="142"/>
      <c r="O4531" s="132"/>
      <c r="Q4531" s="119"/>
    </row>
    <row r="4532" spans="14:17" x14ac:dyDescent="0.25">
      <c r="N4532" s="142"/>
      <c r="O4532" s="132"/>
      <c r="Q4532" s="119"/>
    </row>
    <row r="4533" spans="14:17" x14ac:dyDescent="0.25">
      <c r="N4533" s="142"/>
      <c r="O4533" s="132"/>
      <c r="Q4533" s="119"/>
    </row>
    <row r="4534" spans="14:17" x14ac:dyDescent="0.25">
      <c r="N4534" s="142"/>
      <c r="O4534" s="132"/>
      <c r="Q4534" s="119"/>
    </row>
    <row r="4535" spans="14:17" x14ac:dyDescent="0.25">
      <c r="N4535" s="142"/>
      <c r="O4535" s="132"/>
      <c r="Q4535" s="119"/>
    </row>
    <row r="4536" spans="14:17" x14ac:dyDescent="0.25">
      <c r="N4536" s="142"/>
      <c r="O4536" s="132"/>
      <c r="Q4536" s="119"/>
    </row>
    <row r="4537" spans="14:17" x14ac:dyDescent="0.25">
      <c r="N4537" s="142"/>
      <c r="O4537" s="132"/>
      <c r="Q4537" s="119"/>
    </row>
    <row r="4538" spans="14:17" x14ac:dyDescent="0.25">
      <c r="N4538" s="142"/>
      <c r="O4538" s="132"/>
      <c r="Q4538" s="119"/>
    </row>
    <row r="4539" spans="14:17" x14ac:dyDescent="0.25">
      <c r="N4539" s="142"/>
      <c r="O4539" s="132"/>
      <c r="Q4539" s="119"/>
    </row>
    <row r="4540" spans="14:17" x14ac:dyDescent="0.25">
      <c r="N4540" s="142"/>
      <c r="O4540" s="132"/>
      <c r="Q4540" s="119"/>
    </row>
    <row r="4541" spans="14:17" x14ac:dyDescent="0.25">
      <c r="N4541" s="142"/>
      <c r="O4541" s="132"/>
      <c r="Q4541" s="119"/>
    </row>
    <row r="4542" spans="14:17" x14ac:dyDescent="0.25">
      <c r="N4542" s="142"/>
      <c r="O4542" s="132"/>
      <c r="Q4542" s="119"/>
    </row>
    <row r="4543" spans="14:17" x14ac:dyDescent="0.25">
      <c r="N4543" s="142"/>
      <c r="O4543" s="132"/>
      <c r="Q4543" s="119"/>
    </row>
    <row r="4544" spans="14:17" x14ac:dyDescent="0.25">
      <c r="N4544" s="142"/>
      <c r="O4544" s="132"/>
      <c r="Q4544" s="119"/>
    </row>
    <row r="4545" spans="14:17" x14ac:dyDescent="0.25">
      <c r="N4545" s="142"/>
      <c r="O4545" s="132"/>
      <c r="Q4545" s="119"/>
    </row>
    <row r="4546" spans="14:17" x14ac:dyDescent="0.25">
      <c r="N4546" s="142"/>
      <c r="O4546" s="132"/>
      <c r="Q4546" s="119"/>
    </row>
    <row r="4547" spans="14:17" x14ac:dyDescent="0.25">
      <c r="N4547" s="142"/>
      <c r="O4547" s="132"/>
      <c r="Q4547" s="119"/>
    </row>
    <row r="4548" spans="14:17" x14ac:dyDescent="0.25">
      <c r="N4548" s="142"/>
      <c r="O4548" s="132"/>
      <c r="Q4548" s="119"/>
    </row>
    <row r="4549" spans="14:17" x14ac:dyDescent="0.25">
      <c r="N4549" s="142"/>
      <c r="O4549" s="132"/>
      <c r="Q4549" s="119"/>
    </row>
    <row r="4550" spans="14:17" x14ac:dyDescent="0.25">
      <c r="N4550" s="142"/>
      <c r="O4550" s="132"/>
      <c r="Q4550" s="119"/>
    </row>
    <row r="4551" spans="14:17" x14ac:dyDescent="0.25">
      <c r="N4551" s="142"/>
      <c r="O4551" s="132"/>
      <c r="Q4551" s="119"/>
    </row>
    <row r="4552" spans="14:17" x14ac:dyDescent="0.25">
      <c r="N4552" s="142"/>
      <c r="O4552" s="132"/>
      <c r="Q4552" s="119"/>
    </row>
    <row r="4553" spans="14:17" x14ac:dyDescent="0.25">
      <c r="N4553" s="142"/>
      <c r="O4553" s="132"/>
      <c r="Q4553" s="119"/>
    </row>
    <row r="4554" spans="14:17" x14ac:dyDescent="0.25">
      <c r="N4554" s="142"/>
      <c r="O4554" s="132"/>
      <c r="Q4554" s="119"/>
    </row>
    <row r="4555" spans="14:17" x14ac:dyDescent="0.25">
      <c r="N4555" s="142"/>
      <c r="O4555" s="132"/>
      <c r="Q4555" s="119"/>
    </row>
    <row r="4556" spans="14:17" x14ac:dyDescent="0.25">
      <c r="N4556" s="142"/>
      <c r="O4556" s="132"/>
      <c r="Q4556" s="119"/>
    </row>
    <row r="4557" spans="14:17" x14ac:dyDescent="0.25">
      <c r="N4557" s="142"/>
      <c r="O4557" s="132"/>
      <c r="Q4557" s="119"/>
    </row>
    <row r="4558" spans="14:17" x14ac:dyDescent="0.25">
      <c r="N4558" s="142"/>
      <c r="O4558" s="132"/>
      <c r="Q4558" s="119"/>
    </row>
    <row r="4559" spans="14:17" x14ac:dyDescent="0.25">
      <c r="N4559" s="142"/>
      <c r="O4559" s="132"/>
      <c r="Q4559" s="119"/>
    </row>
    <row r="4560" spans="14:17" x14ac:dyDescent="0.25">
      <c r="N4560" s="142"/>
      <c r="O4560" s="132"/>
      <c r="Q4560" s="119"/>
    </row>
    <row r="4561" spans="14:17" x14ac:dyDescent="0.25">
      <c r="N4561" s="142"/>
      <c r="O4561" s="132"/>
      <c r="Q4561" s="119"/>
    </row>
    <row r="4562" spans="14:17" x14ac:dyDescent="0.25">
      <c r="N4562" s="142"/>
      <c r="O4562" s="132"/>
      <c r="Q4562" s="119"/>
    </row>
    <row r="4563" spans="14:17" x14ac:dyDescent="0.25">
      <c r="N4563" s="142"/>
      <c r="O4563" s="132"/>
      <c r="Q4563" s="119"/>
    </row>
    <row r="4564" spans="14:17" x14ac:dyDescent="0.25">
      <c r="N4564" s="142"/>
      <c r="O4564" s="132"/>
      <c r="Q4564" s="119"/>
    </row>
    <row r="4565" spans="14:17" x14ac:dyDescent="0.25">
      <c r="N4565" s="142"/>
      <c r="O4565" s="132"/>
      <c r="Q4565" s="119"/>
    </row>
    <row r="4566" spans="14:17" x14ac:dyDescent="0.25">
      <c r="N4566" s="142"/>
      <c r="O4566" s="132"/>
      <c r="Q4566" s="119"/>
    </row>
    <row r="4567" spans="14:17" x14ac:dyDescent="0.25">
      <c r="N4567" s="142"/>
      <c r="O4567" s="132"/>
      <c r="Q4567" s="119"/>
    </row>
    <row r="4568" spans="14:17" x14ac:dyDescent="0.25">
      <c r="N4568" s="142"/>
      <c r="O4568" s="132"/>
      <c r="Q4568" s="119"/>
    </row>
    <row r="4569" spans="14:17" x14ac:dyDescent="0.25">
      <c r="N4569" s="142"/>
      <c r="O4569" s="132"/>
      <c r="Q4569" s="119"/>
    </row>
    <row r="4570" spans="14:17" x14ac:dyDescent="0.25">
      <c r="N4570" s="142"/>
      <c r="O4570" s="132"/>
      <c r="Q4570" s="119"/>
    </row>
    <row r="4571" spans="14:17" x14ac:dyDescent="0.25">
      <c r="N4571" s="142"/>
      <c r="O4571" s="132"/>
      <c r="Q4571" s="119"/>
    </row>
    <row r="4572" spans="14:17" x14ac:dyDescent="0.25">
      <c r="N4572" s="142"/>
      <c r="O4572" s="132"/>
      <c r="Q4572" s="119"/>
    </row>
    <row r="4573" spans="14:17" x14ac:dyDescent="0.25">
      <c r="N4573" s="142"/>
      <c r="O4573" s="132"/>
      <c r="Q4573" s="119"/>
    </row>
    <row r="4574" spans="14:17" x14ac:dyDescent="0.25">
      <c r="N4574" s="142"/>
      <c r="O4574" s="132"/>
      <c r="Q4574" s="119"/>
    </row>
    <row r="4575" spans="14:17" x14ac:dyDescent="0.25">
      <c r="N4575" s="142"/>
      <c r="O4575" s="132"/>
      <c r="Q4575" s="119"/>
    </row>
    <row r="4576" spans="14:17" x14ac:dyDescent="0.25">
      <c r="N4576" s="142"/>
      <c r="O4576" s="132"/>
      <c r="Q4576" s="119"/>
    </row>
    <row r="4577" spans="14:17" x14ac:dyDescent="0.25">
      <c r="N4577" s="142"/>
      <c r="O4577" s="132"/>
      <c r="Q4577" s="119"/>
    </row>
    <row r="4578" spans="14:17" x14ac:dyDescent="0.25">
      <c r="N4578" s="142"/>
      <c r="O4578" s="132"/>
      <c r="Q4578" s="119"/>
    </row>
    <row r="4579" spans="14:17" x14ac:dyDescent="0.25">
      <c r="N4579" s="142"/>
      <c r="O4579" s="132"/>
      <c r="Q4579" s="119"/>
    </row>
    <row r="4580" spans="14:17" x14ac:dyDescent="0.25">
      <c r="N4580" s="142"/>
      <c r="O4580" s="132"/>
      <c r="Q4580" s="119"/>
    </row>
    <row r="4581" spans="14:17" x14ac:dyDescent="0.25">
      <c r="N4581" s="142"/>
      <c r="O4581" s="132"/>
      <c r="Q4581" s="119"/>
    </row>
    <row r="4582" spans="14:17" x14ac:dyDescent="0.25">
      <c r="N4582" s="142"/>
      <c r="O4582" s="132"/>
      <c r="Q4582" s="119"/>
    </row>
    <row r="4583" spans="14:17" x14ac:dyDescent="0.25">
      <c r="N4583" s="142"/>
      <c r="O4583" s="132"/>
      <c r="Q4583" s="119"/>
    </row>
    <row r="4584" spans="14:17" x14ac:dyDescent="0.25">
      <c r="N4584" s="142"/>
      <c r="O4584" s="132"/>
      <c r="Q4584" s="119"/>
    </row>
    <row r="4585" spans="14:17" x14ac:dyDescent="0.25">
      <c r="N4585" s="142"/>
      <c r="O4585" s="132"/>
      <c r="Q4585" s="119"/>
    </row>
    <row r="4586" spans="14:17" x14ac:dyDescent="0.25">
      <c r="N4586" s="142"/>
      <c r="O4586" s="132"/>
      <c r="Q4586" s="119"/>
    </row>
    <row r="4587" spans="14:17" x14ac:dyDescent="0.25">
      <c r="N4587" s="142"/>
      <c r="O4587" s="132"/>
      <c r="Q4587" s="119"/>
    </row>
    <row r="4588" spans="14:17" x14ac:dyDescent="0.25">
      <c r="N4588" s="142"/>
      <c r="O4588" s="132"/>
      <c r="Q4588" s="119"/>
    </row>
    <row r="4589" spans="14:17" x14ac:dyDescent="0.25">
      <c r="N4589" s="142"/>
      <c r="O4589" s="132"/>
      <c r="Q4589" s="119"/>
    </row>
    <row r="4590" spans="14:17" x14ac:dyDescent="0.25">
      <c r="N4590" s="142"/>
      <c r="O4590" s="132"/>
      <c r="Q4590" s="119"/>
    </row>
    <row r="4591" spans="14:17" x14ac:dyDescent="0.25">
      <c r="N4591" s="142"/>
      <c r="O4591" s="132"/>
      <c r="Q4591" s="119"/>
    </row>
    <row r="4592" spans="14:17" x14ac:dyDescent="0.25">
      <c r="N4592" s="142"/>
      <c r="O4592" s="132"/>
      <c r="Q4592" s="119"/>
    </row>
    <row r="4593" spans="14:17" x14ac:dyDescent="0.25">
      <c r="N4593" s="142"/>
      <c r="O4593" s="132"/>
      <c r="Q4593" s="119"/>
    </row>
    <row r="4594" spans="14:17" x14ac:dyDescent="0.25">
      <c r="N4594" s="142"/>
      <c r="O4594" s="132"/>
      <c r="Q4594" s="119"/>
    </row>
    <row r="4595" spans="14:17" x14ac:dyDescent="0.25">
      <c r="N4595" s="142"/>
      <c r="O4595" s="132"/>
      <c r="Q4595" s="119"/>
    </row>
    <row r="4596" spans="14:17" x14ac:dyDescent="0.25">
      <c r="N4596" s="142"/>
      <c r="O4596" s="132"/>
      <c r="Q4596" s="119"/>
    </row>
    <row r="4597" spans="14:17" x14ac:dyDescent="0.25">
      <c r="N4597" s="142"/>
      <c r="O4597" s="132"/>
      <c r="Q4597" s="119"/>
    </row>
    <row r="4598" spans="14:17" x14ac:dyDescent="0.25">
      <c r="N4598" s="142"/>
      <c r="O4598" s="132"/>
      <c r="Q4598" s="119"/>
    </row>
    <row r="4599" spans="14:17" x14ac:dyDescent="0.25">
      <c r="N4599" s="142"/>
      <c r="O4599" s="132"/>
      <c r="Q4599" s="119"/>
    </row>
    <row r="4600" spans="14:17" x14ac:dyDescent="0.25">
      <c r="N4600" s="142"/>
      <c r="O4600" s="132"/>
      <c r="Q4600" s="119"/>
    </row>
    <row r="4601" spans="14:17" x14ac:dyDescent="0.25">
      <c r="N4601" s="142"/>
      <c r="O4601" s="132"/>
      <c r="Q4601" s="119"/>
    </row>
    <row r="4602" spans="14:17" x14ac:dyDescent="0.25">
      <c r="N4602" s="142"/>
      <c r="O4602" s="132"/>
      <c r="Q4602" s="119"/>
    </row>
    <row r="4603" spans="14:17" x14ac:dyDescent="0.25">
      <c r="N4603" s="142"/>
      <c r="O4603" s="132"/>
      <c r="Q4603" s="119"/>
    </row>
    <row r="4604" spans="14:17" x14ac:dyDescent="0.25">
      <c r="N4604" s="142"/>
      <c r="O4604" s="132"/>
      <c r="Q4604" s="119"/>
    </row>
    <row r="4605" spans="14:17" x14ac:dyDescent="0.25">
      <c r="N4605" s="142"/>
      <c r="O4605" s="132"/>
      <c r="Q4605" s="119"/>
    </row>
    <row r="4606" spans="14:17" x14ac:dyDescent="0.25">
      <c r="N4606" s="142"/>
      <c r="O4606" s="132"/>
      <c r="Q4606" s="119"/>
    </row>
    <row r="4607" spans="14:17" x14ac:dyDescent="0.25">
      <c r="N4607" s="142"/>
      <c r="O4607" s="132"/>
      <c r="Q4607" s="119"/>
    </row>
    <row r="4608" spans="14:17" x14ac:dyDescent="0.25">
      <c r="N4608" s="142"/>
      <c r="O4608" s="132"/>
      <c r="Q4608" s="119"/>
    </row>
    <row r="4609" spans="14:17" x14ac:dyDescent="0.25">
      <c r="N4609" s="142"/>
      <c r="O4609" s="132"/>
      <c r="Q4609" s="119"/>
    </row>
    <row r="4610" spans="14:17" x14ac:dyDescent="0.25">
      <c r="N4610" s="142"/>
      <c r="O4610" s="132"/>
      <c r="Q4610" s="119"/>
    </row>
    <row r="4611" spans="14:17" x14ac:dyDescent="0.25">
      <c r="N4611" s="142"/>
      <c r="O4611" s="132"/>
      <c r="Q4611" s="119"/>
    </row>
    <row r="4612" spans="14:17" x14ac:dyDescent="0.25">
      <c r="N4612" s="142"/>
      <c r="O4612" s="132"/>
      <c r="Q4612" s="119"/>
    </row>
    <row r="4613" spans="14:17" x14ac:dyDescent="0.25">
      <c r="N4613" s="142"/>
      <c r="O4613" s="132"/>
      <c r="Q4613" s="119"/>
    </row>
    <row r="4614" spans="14:17" x14ac:dyDescent="0.25">
      <c r="N4614" s="142"/>
      <c r="O4614" s="132"/>
      <c r="Q4614" s="119"/>
    </row>
    <row r="4615" spans="14:17" x14ac:dyDescent="0.25">
      <c r="N4615" s="142"/>
      <c r="O4615" s="132"/>
      <c r="Q4615" s="119"/>
    </row>
    <row r="4616" spans="14:17" x14ac:dyDescent="0.25">
      <c r="N4616" s="142"/>
      <c r="O4616" s="132"/>
      <c r="Q4616" s="119"/>
    </row>
    <row r="4617" spans="14:17" x14ac:dyDescent="0.25">
      <c r="N4617" s="142"/>
      <c r="O4617" s="132"/>
      <c r="Q4617" s="119"/>
    </row>
    <row r="4618" spans="14:17" x14ac:dyDescent="0.25">
      <c r="N4618" s="142"/>
      <c r="O4618" s="132"/>
      <c r="Q4618" s="119"/>
    </row>
    <row r="4619" spans="14:17" x14ac:dyDescent="0.25">
      <c r="N4619" s="142"/>
      <c r="O4619" s="132"/>
      <c r="Q4619" s="119"/>
    </row>
    <row r="4620" spans="14:17" x14ac:dyDescent="0.25">
      <c r="N4620" s="142"/>
      <c r="O4620" s="132"/>
      <c r="Q4620" s="119"/>
    </row>
    <row r="4621" spans="14:17" x14ac:dyDescent="0.25">
      <c r="N4621" s="142"/>
      <c r="O4621" s="132"/>
      <c r="Q4621" s="119"/>
    </row>
    <row r="4622" spans="14:17" x14ac:dyDescent="0.25">
      <c r="N4622" s="142"/>
      <c r="O4622" s="132"/>
      <c r="Q4622" s="119"/>
    </row>
    <row r="4623" spans="14:17" x14ac:dyDescent="0.25">
      <c r="N4623" s="142"/>
      <c r="O4623" s="132"/>
      <c r="Q4623" s="119"/>
    </row>
    <row r="4624" spans="14:17" x14ac:dyDescent="0.25">
      <c r="N4624" s="142"/>
      <c r="O4624" s="132"/>
      <c r="Q4624" s="119"/>
    </row>
    <row r="4625" spans="14:17" x14ac:dyDescent="0.25">
      <c r="N4625" s="142"/>
      <c r="O4625" s="132"/>
      <c r="Q4625" s="119"/>
    </row>
    <row r="4626" spans="14:17" x14ac:dyDescent="0.25">
      <c r="N4626" s="142"/>
      <c r="O4626" s="132"/>
      <c r="Q4626" s="119"/>
    </row>
    <row r="4627" spans="14:17" x14ac:dyDescent="0.25">
      <c r="N4627" s="142"/>
      <c r="O4627" s="132"/>
      <c r="Q4627" s="119"/>
    </row>
    <row r="4628" spans="14:17" x14ac:dyDescent="0.25">
      <c r="N4628" s="142"/>
      <c r="O4628" s="132"/>
      <c r="Q4628" s="119"/>
    </row>
    <row r="4629" spans="14:17" x14ac:dyDescent="0.25">
      <c r="N4629" s="142"/>
      <c r="O4629" s="132"/>
      <c r="Q4629" s="119"/>
    </row>
    <row r="4630" spans="14:17" x14ac:dyDescent="0.25">
      <c r="N4630" s="142"/>
      <c r="O4630" s="132"/>
      <c r="Q4630" s="119"/>
    </row>
    <row r="4631" spans="14:17" x14ac:dyDescent="0.25">
      <c r="N4631" s="142"/>
      <c r="O4631" s="132"/>
      <c r="Q4631" s="119"/>
    </row>
    <row r="4632" spans="14:17" x14ac:dyDescent="0.25">
      <c r="N4632" s="142"/>
      <c r="O4632" s="132"/>
      <c r="Q4632" s="119"/>
    </row>
    <row r="4633" spans="14:17" x14ac:dyDescent="0.25">
      <c r="N4633" s="142"/>
      <c r="O4633" s="132"/>
      <c r="Q4633" s="119"/>
    </row>
    <row r="4634" spans="14:17" x14ac:dyDescent="0.25">
      <c r="N4634" s="142"/>
      <c r="O4634" s="132"/>
      <c r="Q4634" s="119"/>
    </row>
    <row r="4635" spans="14:17" x14ac:dyDescent="0.25">
      <c r="N4635" s="142"/>
      <c r="O4635" s="132"/>
      <c r="Q4635" s="119"/>
    </row>
    <row r="4636" spans="14:17" x14ac:dyDescent="0.25">
      <c r="N4636" s="142"/>
      <c r="O4636" s="132"/>
      <c r="Q4636" s="119"/>
    </row>
    <row r="4637" spans="14:17" x14ac:dyDescent="0.25">
      <c r="N4637" s="142"/>
      <c r="O4637" s="132"/>
      <c r="Q4637" s="119"/>
    </row>
    <row r="4638" spans="14:17" x14ac:dyDescent="0.25">
      <c r="N4638" s="142"/>
      <c r="O4638" s="132"/>
      <c r="Q4638" s="119"/>
    </row>
    <row r="4639" spans="14:17" x14ac:dyDescent="0.25">
      <c r="N4639" s="142"/>
      <c r="O4639" s="132"/>
      <c r="Q4639" s="119"/>
    </row>
    <row r="4640" spans="14:17" x14ac:dyDescent="0.25">
      <c r="N4640" s="142"/>
      <c r="O4640" s="132"/>
      <c r="Q4640" s="119"/>
    </row>
    <row r="4641" spans="14:17" x14ac:dyDescent="0.25">
      <c r="N4641" s="142"/>
      <c r="O4641" s="132"/>
      <c r="Q4641" s="119"/>
    </row>
    <row r="4642" spans="14:17" x14ac:dyDescent="0.25">
      <c r="N4642" s="142"/>
      <c r="O4642" s="132"/>
      <c r="Q4642" s="119"/>
    </row>
    <row r="4643" spans="14:17" x14ac:dyDescent="0.25">
      <c r="N4643" s="142"/>
      <c r="O4643" s="132"/>
      <c r="Q4643" s="119"/>
    </row>
    <row r="4644" spans="14:17" x14ac:dyDescent="0.25">
      <c r="N4644" s="142"/>
      <c r="O4644" s="132"/>
      <c r="Q4644" s="119"/>
    </row>
    <row r="4645" spans="14:17" x14ac:dyDescent="0.25">
      <c r="N4645" s="142"/>
      <c r="O4645" s="132"/>
      <c r="Q4645" s="119"/>
    </row>
    <row r="4646" spans="14:17" x14ac:dyDescent="0.25">
      <c r="N4646" s="142"/>
      <c r="O4646" s="132"/>
      <c r="Q4646" s="119"/>
    </row>
    <row r="4647" spans="14:17" x14ac:dyDescent="0.25">
      <c r="N4647" s="142"/>
      <c r="O4647" s="132"/>
      <c r="Q4647" s="119"/>
    </row>
    <row r="4648" spans="14:17" x14ac:dyDescent="0.25">
      <c r="N4648" s="142"/>
      <c r="O4648" s="132"/>
      <c r="Q4648" s="119"/>
    </row>
    <row r="4649" spans="14:17" x14ac:dyDescent="0.25">
      <c r="N4649" s="142"/>
      <c r="O4649" s="132"/>
      <c r="Q4649" s="119"/>
    </row>
    <row r="4650" spans="14:17" x14ac:dyDescent="0.25">
      <c r="N4650" s="142"/>
      <c r="O4650" s="132"/>
      <c r="Q4650" s="119"/>
    </row>
    <row r="4651" spans="14:17" x14ac:dyDescent="0.25">
      <c r="N4651" s="142"/>
      <c r="O4651" s="132"/>
      <c r="Q4651" s="119"/>
    </row>
    <row r="4652" spans="14:17" x14ac:dyDescent="0.25">
      <c r="N4652" s="142"/>
      <c r="O4652" s="132"/>
      <c r="Q4652" s="119"/>
    </row>
    <row r="4653" spans="14:17" x14ac:dyDescent="0.25">
      <c r="N4653" s="142"/>
      <c r="O4653" s="132"/>
      <c r="Q4653" s="119"/>
    </row>
    <row r="4654" spans="14:17" x14ac:dyDescent="0.25">
      <c r="N4654" s="142"/>
      <c r="O4654" s="132"/>
      <c r="Q4654" s="119"/>
    </row>
    <row r="4655" spans="14:17" x14ac:dyDescent="0.25">
      <c r="N4655" s="142"/>
      <c r="O4655" s="132"/>
      <c r="Q4655" s="119"/>
    </row>
    <row r="4656" spans="14:17" x14ac:dyDescent="0.25">
      <c r="N4656" s="142"/>
      <c r="O4656" s="132"/>
      <c r="Q4656" s="119"/>
    </row>
    <row r="4657" spans="14:17" x14ac:dyDescent="0.25">
      <c r="N4657" s="142"/>
      <c r="O4657" s="132"/>
      <c r="Q4657" s="119"/>
    </row>
    <row r="4658" spans="14:17" x14ac:dyDescent="0.25">
      <c r="N4658" s="142"/>
      <c r="O4658" s="132"/>
      <c r="Q4658" s="119"/>
    </row>
    <row r="4659" spans="14:17" x14ac:dyDescent="0.25">
      <c r="N4659" s="142"/>
      <c r="O4659" s="132"/>
      <c r="Q4659" s="119"/>
    </row>
    <row r="4660" spans="14:17" x14ac:dyDescent="0.25">
      <c r="N4660" s="142"/>
      <c r="O4660" s="132"/>
      <c r="Q4660" s="119"/>
    </row>
    <row r="4661" spans="14:17" x14ac:dyDescent="0.25">
      <c r="N4661" s="142"/>
      <c r="O4661" s="132"/>
      <c r="Q4661" s="119"/>
    </row>
    <row r="4662" spans="14:17" x14ac:dyDescent="0.25">
      <c r="N4662" s="142"/>
      <c r="O4662" s="132"/>
      <c r="Q4662" s="119"/>
    </row>
    <row r="4663" spans="14:17" x14ac:dyDescent="0.25">
      <c r="N4663" s="142"/>
      <c r="O4663" s="132"/>
      <c r="Q4663" s="119"/>
    </row>
    <row r="4664" spans="14:17" x14ac:dyDescent="0.25">
      <c r="N4664" s="142"/>
      <c r="O4664" s="132"/>
      <c r="Q4664" s="119"/>
    </row>
    <row r="4665" spans="14:17" x14ac:dyDescent="0.25">
      <c r="N4665" s="142"/>
      <c r="O4665" s="132"/>
      <c r="Q4665" s="119"/>
    </row>
    <row r="4666" spans="14:17" x14ac:dyDescent="0.25">
      <c r="N4666" s="142"/>
      <c r="O4666" s="132"/>
      <c r="Q4666" s="119"/>
    </row>
    <row r="4667" spans="14:17" x14ac:dyDescent="0.25">
      <c r="N4667" s="142"/>
      <c r="O4667" s="132"/>
      <c r="Q4667" s="119"/>
    </row>
    <row r="4668" spans="14:17" x14ac:dyDescent="0.25">
      <c r="N4668" s="142"/>
      <c r="O4668" s="132"/>
      <c r="Q4668" s="119"/>
    </row>
    <row r="4669" spans="14:17" x14ac:dyDescent="0.25">
      <c r="N4669" s="142"/>
      <c r="O4669" s="132"/>
      <c r="Q4669" s="119"/>
    </row>
    <row r="4670" spans="14:17" x14ac:dyDescent="0.25">
      <c r="N4670" s="142"/>
      <c r="O4670" s="132"/>
      <c r="Q4670" s="119"/>
    </row>
    <row r="4671" spans="14:17" x14ac:dyDescent="0.25">
      <c r="N4671" s="142"/>
      <c r="O4671" s="132"/>
      <c r="Q4671" s="119"/>
    </row>
    <row r="4672" spans="14:17" x14ac:dyDescent="0.25">
      <c r="N4672" s="142"/>
      <c r="O4672" s="132"/>
      <c r="Q4672" s="119"/>
    </row>
    <row r="4673" spans="14:17" x14ac:dyDescent="0.25">
      <c r="N4673" s="142"/>
      <c r="O4673" s="132"/>
      <c r="Q4673" s="119"/>
    </row>
    <row r="4674" spans="14:17" x14ac:dyDescent="0.25">
      <c r="N4674" s="142"/>
      <c r="O4674" s="132"/>
      <c r="Q4674" s="119"/>
    </row>
    <row r="4675" spans="14:17" x14ac:dyDescent="0.25">
      <c r="N4675" s="142"/>
      <c r="O4675" s="132"/>
      <c r="Q4675" s="119"/>
    </row>
    <row r="4676" spans="14:17" x14ac:dyDescent="0.25">
      <c r="N4676" s="142"/>
      <c r="O4676" s="132"/>
      <c r="Q4676" s="119"/>
    </row>
    <row r="4677" spans="14:17" x14ac:dyDescent="0.25">
      <c r="N4677" s="142"/>
      <c r="O4677" s="132"/>
      <c r="Q4677" s="119"/>
    </row>
    <row r="4678" spans="14:17" x14ac:dyDescent="0.25">
      <c r="N4678" s="142"/>
      <c r="O4678" s="132"/>
      <c r="Q4678" s="119"/>
    </row>
    <row r="4679" spans="14:17" x14ac:dyDescent="0.25">
      <c r="N4679" s="142"/>
      <c r="O4679" s="132"/>
      <c r="Q4679" s="119"/>
    </row>
    <row r="4680" spans="14:17" x14ac:dyDescent="0.25">
      <c r="N4680" s="142"/>
      <c r="O4680" s="132"/>
      <c r="Q4680" s="119"/>
    </row>
    <row r="4681" spans="14:17" x14ac:dyDescent="0.25">
      <c r="N4681" s="142"/>
      <c r="O4681" s="132"/>
      <c r="Q4681" s="119"/>
    </row>
    <row r="4682" spans="14:17" x14ac:dyDescent="0.25">
      <c r="N4682" s="142"/>
      <c r="O4682" s="132"/>
      <c r="Q4682" s="119"/>
    </row>
    <row r="4683" spans="14:17" x14ac:dyDescent="0.25">
      <c r="N4683" s="142"/>
      <c r="O4683" s="132"/>
      <c r="Q4683" s="119"/>
    </row>
    <row r="4684" spans="14:17" x14ac:dyDescent="0.25">
      <c r="N4684" s="142"/>
      <c r="O4684" s="132"/>
      <c r="Q4684" s="119"/>
    </row>
    <row r="4685" spans="14:17" x14ac:dyDescent="0.25">
      <c r="N4685" s="142"/>
      <c r="O4685" s="132"/>
      <c r="Q4685" s="119"/>
    </row>
    <row r="4686" spans="14:17" x14ac:dyDescent="0.25">
      <c r="N4686" s="142"/>
      <c r="O4686" s="132"/>
      <c r="Q4686" s="119"/>
    </row>
    <row r="4687" spans="14:17" x14ac:dyDescent="0.25">
      <c r="N4687" s="142"/>
      <c r="O4687" s="132"/>
      <c r="Q4687" s="119"/>
    </row>
    <row r="4688" spans="14:17" x14ac:dyDescent="0.25">
      <c r="N4688" s="142"/>
      <c r="O4688" s="132"/>
      <c r="Q4688" s="119"/>
    </row>
    <row r="4689" spans="14:17" x14ac:dyDescent="0.25">
      <c r="N4689" s="142"/>
      <c r="O4689" s="132"/>
      <c r="Q4689" s="119"/>
    </row>
    <row r="4690" spans="14:17" x14ac:dyDescent="0.25">
      <c r="N4690" s="142"/>
      <c r="O4690" s="132"/>
      <c r="Q4690" s="119"/>
    </row>
    <row r="4691" spans="14:17" x14ac:dyDescent="0.25">
      <c r="N4691" s="142"/>
      <c r="O4691" s="132"/>
      <c r="Q4691" s="119"/>
    </row>
    <row r="4692" spans="14:17" x14ac:dyDescent="0.25">
      <c r="N4692" s="142"/>
      <c r="O4692" s="132"/>
      <c r="Q4692" s="119"/>
    </row>
    <row r="4693" spans="14:17" x14ac:dyDescent="0.25">
      <c r="N4693" s="142"/>
      <c r="O4693" s="132"/>
      <c r="Q4693" s="119"/>
    </row>
    <row r="4694" spans="14:17" x14ac:dyDescent="0.25">
      <c r="N4694" s="142"/>
      <c r="O4694" s="132"/>
      <c r="Q4694" s="119"/>
    </row>
    <row r="4695" spans="14:17" x14ac:dyDescent="0.25">
      <c r="N4695" s="142"/>
      <c r="O4695" s="132"/>
      <c r="Q4695" s="119"/>
    </row>
    <row r="4696" spans="14:17" x14ac:dyDescent="0.25">
      <c r="N4696" s="142"/>
      <c r="O4696" s="132"/>
      <c r="Q4696" s="119"/>
    </row>
    <row r="4697" spans="14:17" x14ac:dyDescent="0.25">
      <c r="N4697" s="142"/>
      <c r="O4697" s="132"/>
      <c r="Q4697" s="119"/>
    </row>
    <row r="4698" spans="14:17" x14ac:dyDescent="0.25">
      <c r="N4698" s="142"/>
      <c r="O4698" s="132"/>
      <c r="Q4698" s="119"/>
    </row>
    <row r="4699" spans="14:17" x14ac:dyDescent="0.25">
      <c r="N4699" s="142"/>
      <c r="O4699" s="132"/>
      <c r="Q4699" s="119"/>
    </row>
    <row r="4700" spans="14:17" x14ac:dyDescent="0.25">
      <c r="N4700" s="142"/>
      <c r="O4700" s="132"/>
      <c r="Q4700" s="119"/>
    </row>
    <row r="4701" spans="14:17" x14ac:dyDescent="0.25">
      <c r="N4701" s="142"/>
      <c r="O4701" s="132"/>
      <c r="Q4701" s="119"/>
    </row>
    <row r="4702" spans="14:17" x14ac:dyDescent="0.25">
      <c r="N4702" s="142"/>
      <c r="O4702" s="132"/>
      <c r="Q4702" s="119"/>
    </row>
    <row r="4703" spans="14:17" x14ac:dyDescent="0.25">
      <c r="N4703" s="142"/>
      <c r="O4703" s="132"/>
      <c r="Q4703" s="119"/>
    </row>
    <row r="4704" spans="14:17" x14ac:dyDescent="0.25">
      <c r="N4704" s="142"/>
      <c r="O4704" s="132"/>
      <c r="Q4704" s="119"/>
    </row>
    <row r="4705" spans="14:17" x14ac:dyDescent="0.25">
      <c r="N4705" s="142"/>
      <c r="O4705" s="132"/>
      <c r="Q4705" s="119"/>
    </row>
    <row r="4706" spans="14:17" x14ac:dyDescent="0.25">
      <c r="N4706" s="142"/>
      <c r="O4706" s="132"/>
      <c r="Q4706" s="119"/>
    </row>
    <row r="4707" spans="14:17" x14ac:dyDescent="0.25">
      <c r="N4707" s="142"/>
      <c r="O4707" s="132"/>
      <c r="Q4707" s="119"/>
    </row>
    <row r="4708" spans="14:17" x14ac:dyDescent="0.25">
      <c r="N4708" s="142"/>
      <c r="O4708" s="132"/>
      <c r="Q4708" s="119"/>
    </row>
    <row r="4709" spans="14:17" x14ac:dyDescent="0.25">
      <c r="N4709" s="142"/>
      <c r="O4709" s="132"/>
      <c r="Q4709" s="119"/>
    </row>
    <row r="4710" spans="14:17" x14ac:dyDescent="0.25">
      <c r="N4710" s="142"/>
      <c r="O4710" s="132"/>
      <c r="Q4710" s="119"/>
    </row>
    <row r="4711" spans="14:17" x14ac:dyDescent="0.25">
      <c r="N4711" s="142"/>
      <c r="O4711" s="132"/>
      <c r="Q4711" s="119"/>
    </row>
    <row r="4712" spans="14:17" x14ac:dyDescent="0.25">
      <c r="N4712" s="142"/>
      <c r="O4712" s="132"/>
      <c r="Q4712" s="119"/>
    </row>
    <row r="4713" spans="14:17" x14ac:dyDescent="0.25">
      <c r="N4713" s="142"/>
      <c r="O4713" s="132"/>
      <c r="Q4713" s="119"/>
    </row>
    <row r="4714" spans="14:17" x14ac:dyDescent="0.25">
      <c r="N4714" s="142"/>
      <c r="O4714" s="132"/>
      <c r="Q4714" s="119"/>
    </row>
    <row r="4715" spans="14:17" x14ac:dyDescent="0.25">
      <c r="N4715" s="142"/>
      <c r="O4715" s="132"/>
      <c r="Q4715" s="119"/>
    </row>
    <row r="4716" spans="14:17" x14ac:dyDescent="0.25">
      <c r="N4716" s="142"/>
      <c r="O4716" s="132"/>
      <c r="Q4716" s="119"/>
    </row>
    <row r="4717" spans="14:17" x14ac:dyDescent="0.25">
      <c r="N4717" s="142"/>
      <c r="O4717" s="132"/>
      <c r="Q4717" s="119"/>
    </row>
    <row r="4718" spans="14:17" x14ac:dyDescent="0.25">
      <c r="N4718" s="142"/>
      <c r="O4718" s="132"/>
      <c r="Q4718" s="119"/>
    </row>
    <row r="4719" spans="14:17" x14ac:dyDescent="0.25">
      <c r="N4719" s="142"/>
      <c r="O4719" s="132"/>
      <c r="Q4719" s="119"/>
    </row>
    <row r="4720" spans="14:17" x14ac:dyDescent="0.25">
      <c r="N4720" s="142"/>
      <c r="O4720" s="132"/>
      <c r="Q4720" s="119"/>
    </row>
    <row r="4721" spans="14:17" x14ac:dyDescent="0.25">
      <c r="N4721" s="142"/>
      <c r="O4721" s="132"/>
      <c r="Q4721" s="119"/>
    </row>
    <row r="4722" spans="14:17" x14ac:dyDescent="0.25">
      <c r="N4722" s="142"/>
      <c r="O4722" s="132"/>
      <c r="Q4722" s="119"/>
    </row>
    <row r="4723" spans="14:17" x14ac:dyDescent="0.25">
      <c r="N4723" s="142"/>
      <c r="O4723" s="132"/>
      <c r="Q4723" s="119"/>
    </row>
    <row r="4724" spans="14:17" x14ac:dyDescent="0.25">
      <c r="N4724" s="142"/>
      <c r="O4724" s="132"/>
      <c r="Q4724" s="119"/>
    </row>
    <row r="4725" spans="14:17" x14ac:dyDescent="0.25">
      <c r="N4725" s="142"/>
      <c r="O4725" s="132"/>
      <c r="Q4725" s="119"/>
    </row>
    <row r="4726" spans="14:17" x14ac:dyDescent="0.25">
      <c r="N4726" s="142"/>
      <c r="O4726" s="132"/>
      <c r="Q4726" s="119"/>
    </row>
    <row r="4727" spans="14:17" x14ac:dyDescent="0.25">
      <c r="N4727" s="142"/>
      <c r="O4727" s="132"/>
      <c r="Q4727" s="119"/>
    </row>
    <row r="4728" spans="14:17" x14ac:dyDescent="0.25">
      <c r="N4728" s="142"/>
      <c r="O4728" s="132"/>
      <c r="Q4728" s="119"/>
    </row>
    <row r="4729" spans="14:17" x14ac:dyDescent="0.25">
      <c r="N4729" s="142"/>
      <c r="O4729" s="132"/>
      <c r="Q4729" s="119"/>
    </row>
    <row r="4730" spans="14:17" x14ac:dyDescent="0.25">
      <c r="N4730" s="142"/>
      <c r="O4730" s="132"/>
      <c r="Q4730" s="119"/>
    </row>
    <row r="4731" spans="14:17" x14ac:dyDescent="0.25">
      <c r="N4731" s="142"/>
      <c r="O4731" s="132"/>
      <c r="Q4731" s="119"/>
    </row>
    <row r="4732" spans="14:17" x14ac:dyDescent="0.25">
      <c r="N4732" s="142"/>
      <c r="O4732" s="132"/>
      <c r="Q4732" s="119"/>
    </row>
    <row r="4733" spans="14:17" x14ac:dyDescent="0.25">
      <c r="N4733" s="142"/>
      <c r="O4733" s="132"/>
      <c r="Q4733" s="119"/>
    </row>
    <row r="4734" spans="14:17" x14ac:dyDescent="0.25">
      <c r="N4734" s="142"/>
      <c r="O4734" s="132"/>
      <c r="Q4734" s="119"/>
    </row>
    <row r="4735" spans="14:17" x14ac:dyDescent="0.25">
      <c r="N4735" s="142"/>
      <c r="O4735" s="132"/>
      <c r="Q4735" s="119"/>
    </row>
    <row r="4736" spans="14:17" x14ac:dyDescent="0.25">
      <c r="N4736" s="142"/>
      <c r="O4736" s="132"/>
      <c r="Q4736" s="119"/>
    </row>
    <row r="4737" spans="14:17" x14ac:dyDescent="0.25">
      <c r="N4737" s="142"/>
      <c r="O4737" s="132"/>
      <c r="Q4737" s="119"/>
    </row>
    <row r="4738" spans="14:17" x14ac:dyDescent="0.25">
      <c r="N4738" s="142"/>
      <c r="O4738" s="132"/>
      <c r="Q4738" s="119"/>
    </row>
    <row r="4739" spans="14:17" x14ac:dyDescent="0.25">
      <c r="N4739" s="142"/>
      <c r="O4739" s="132"/>
      <c r="Q4739" s="119"/>
    </row>
    <row r="4740" spans="14:17" x14ac:dyDescent="0.25">
      <c r="N4740" s="142"/>
      <c r="O4740" s="132"/>
      <c r="Q4740" s="119"/>
    </row>
    <row r="4741" spans="14:17" x14ac:dyDescent="0.25">
      <c r="N4741" s="142"/>
      <c r="O4741" s="132"/>
      <c r="Q4741" s="119"/>
    </row>
    <row r="4742" spans="14:17" x14ac:dyDescent="0.25">
      <c r="N4742" s="142"/>
      <c r="O4742" s="132"/>
      <c r="Q4742" s="119"/>
    </row>
    <row r="4743" spans="14:17" x14ac:dyDescent="0.25">
      <c r="N4743" s="142"/>
      <c r="O4743" s="132"/>
      <c r="Q4743" s="119"/>
    </row>
    <row r="4744" spans="14:17" x14ac:dyDescent="0.25">
      <c r="N4744" s="142"/>
      <c r="O4744" s="132"/>
      <c r="Q4744" s="119"/>
    </row>
    <row r="4745" spans="14:17" x14ac:dyDescent="0.25">
      <c r="N4745" s="142"/>
      <c r="O4745" s="132"/>
      <c r="Q4745" s="119"/>
    </row>
    <row r="4746" spans="14:17" x14ac:dyDescent="0.25">
      <c r="N4746" s="142"/>
      <c r="O4746" s="132"/>
      <c r="Q4746" s="119"/>
    </row>
    <row r="4747" spans="14:17" x14ac:dyDescent="0.25">
      <c r="N4747" s="142"/>
      <c r="O4747" s="132"/>
      <c r="Q4747" s="119"/>
    </row>
    <row r="4748" spans="14:17" x14ac:dyDescent="0.25">
      <c r="N4748" s="142"/>
      <c r="O4748" s="132"/>
      <c r="Q4748" s="119"/>
    </row>
    <row r="4749" spans="14:17" x14ac:dyDescent="0.25">
      <c r="N4749" s="142"/>
      <c r="O4749" s="132"/>
      <c r="Q4749" s="119"/>
    </row>
    <row r="4750" spans="14:17" x14ac:dyDescent="0.25">
      <c r="N4750" s="142"/>
      <c r="O4750" s="132"/>
      <c r="Q4750" s="119"/>
    </row>
    <row r="4751" spans="14:17" x14ac:dyDescent="0.25">
      <c r="N4751" s="142"/>
      <c r="O4751" s="132"/>
      <c r="Q4751" s="119"/>
    </row>
    <row r="4752" spans="14:17" x14ac:dyDescent="0.25">
      <c r="N4752" s="142"/>
      <c r="O4752" s="132"/>
      <c r="Q4752" s="119"/>
    </row>
    <row r="4753" spans="14:17" x14ac:dyDescent="0.25">
      <c r="N4753" s="142"/>
      <c r="O4753" s="132"/>
      <c r="Q4753" s="119"/>
    </row>
    <row r="4754" spans="14:17" x14ac:dyDescent="0.25">
      <c r="N4754" s="142"/>
      <c r="O4754" s="132"/>
      <c r="Q4754" s="119"/>
    </row>
    <row r="4755" spans="14:17" x14ac:dyDescent="0.25">
      <c r="N4755" s="142"/>
      <c r="O4755" s="132"/>
      <c r="Q4755" s="119"/>
    </row>
    <row r="4756" spans="14:17" x14ac:dyDescent="0.25">
      <c r="N4756" s="142"/>
      <c r="O4756" s="132"/>
      <c r="Q4756" s="119"/>
    </row>
    <row r="4757" spans="14:17" x14ac:dyDescent="0.25">
      <c r="N4757" s="142"/>
      <c r="O4757" s="132"/>
      <c r="Q4757" s="119"/>
    </row>
    <row r="4758" spans="14:17" x14ac:dyDescent="0.25">
      <c r="N4758" s="142"/>
      <c r="O4758" s="132"/>
      <c r="Q4758" s="119"/>
    </row>
    <row r="4759" spans="14:17" x14ac:dyDescent="0.25">
      <c r="N4759" s="142"/>
      <c r="O4759" s="132"/>
      <c r="Q4759" s="119"/>
    </row>
    <row r="4760" spans="14:17" x14ac:dyDescent="0.25">
      <c r="N4760" s="142"/>
      <c r="O4760" s="132"/>
      <c r="Q4760" s="119"/>
    </row>
    <row r="4761" spans="14:17" x14ac:dyDescent="0.25">
      <c r="N4761" s="142"/>
      <c r="O4761" s="132"/>
      <c r="Q4761" s="119"/>
    </row>
    <row r="4762" spans="14:17" x14ac:dyDescent="0.25">
      <c r="N4762" s="142"/>
      <c r="O4762" s="132"/>
      <c r="Q4762" s="119"/>
    </row>
    <row r="4763" spans="14:17" x14ac:dyDescent="0.25">
      <c r="N4763" s="142"/>
      <c r="O4763" s="132"/>
      <c r="Q4763" s="119"/>
    </row>
    <row r="4764" spans="14:17" x14ac:dyDescent="0.25">
      <c r="N4764" s="142"/>
      <c r="O4764" s="132"/>
      <c r="Q4764" s="119"/>
    </row>
    <row r="4765" spans="14:17" x14ac:dyDescent="0.25">
      <c r="N4765" s="142"/>
      <c r="O4765" s="132"/>
      <c r="Q4765" s="119"/>
    </row>
    <row r="4766" spans="14:17" x14ac:dyDescent="0.25">
      <c r="N4766" s="142"/>
      <c r="O4766" s="132"/>
      <c r="Q4766" s="119"/>
    </row>
    <row r="4767" spans="14:17" x14ac:dyDescent="0.25">
      <c r="N4767" s="142"/>
      <c r="O4767" s="132"/>
      <c r="Q4767" s="119"/>
    </row>
    <row r="4768" spans="14:17" x14ac:dyDescent="0.25">
      <c r="N4768" s="142"/>
      <c r="O4768" s="132"/>
      <c r="Q4768" s="119"/>
    </row>
    <row r="4769" spans="14:17" x14ac:dyDescent="0.25">
      <c r="N4769" s="142"/>
      <c r="O4769" s="132"/>
      <c r="Q4769" s="119"/>
    </row>
    <row r="4770" spans="14:17" x14ac:dyDescent="0.25">
      <c r="N4770" s="142"/>
      <c r="O4770" s="132"/>
      <c r="Q4770" s="119"/>
    </row>
    <row r="4771" spans="14:17" x14ac:dyDescent="0.25">
      <c r="N4771" s="142"/>
      <c r="O4771" s="132"/>
      <c r="Q4771" s="119"/>
    </row>
    <row r="4772" spans="14:17" x14ac:dyDescent="0.25">
      <c r="N4772" s="142"/>
      <c r="O4772" s="132"/>
      <c r="Q4772" s="119"/>
    </row>
    <row r="4773" spans="14:17" x14ac:dyDescent="0.25">
      <c r="N4773" s="142"/>
      <c r="O4773" s="132"/>
      <c r="Q4773" s="119"/>
    </row>
    <row r="4774" spans="14:17" x14ac:dyDescent="0.25">
      <c r="N4774" s="142"/>
      <c r="O4774" s="132"/>
      <c r="Q4774" s="119"/>
    </row>
    <row r="4775" spans="14:17" x14ac:dyDescent="0.25">
      <c r="N4775" s="142"/>
      <c r="O4775" s="132"/>
      <c r="Q4775" s="119"/>
    </row>
    <row r="4776" spans="14:17" x14ac:dyDescent="0.25">
      <c r="N4776" s="142"/>
      <c r="O4776" s="132"/>
      <c r="Q4776" s="119"/>
    </row>
    <row r="4777" spans="14:17" x14ac:dyDescent="0.25">
      <c r="N4777" s="142"/>
      <c r="O4777" s="132"/>
      <c r="Q4777" s="119"/>
    </row>
    <row r="4778" spans="14:17" x14ac:dyDescent="0.25">
      <c r="N4778" s="142"/>
      <c r="O4778" s="132"/>
      <c r="Q4778" s="119"/>
    </row>
    <row r="4779" spans="14:17" x14ac:dyDescent="0.25">
      <c r="N4779" s="142"/>
      <c r="O4779" s="132"/>
      <c r="Q4779" s="119"/>
    </row>
    <row r="4780" spans="14:17" x14ac:dyDescent="0.25">
      <c r="N4780" s="142"/>
      <c r="O4780" s="132"/>
      <c r="Q4780" s="119"/>
    </row>
    <row r="4781" spans="14:17" x14ac:dyDescent="0.25">
      <c r="N4781" s="142"/>
      <c r="O4781" s="132"/>
      <c r="Q4781" s="119"/>
    </row>
    <row r="4782" spans="14:17" x14ac:dyDescent="0.25">
      <c r="N4782" s="142"/>
      <c r="O4782" s="132"/>
      <c r="Q4782" s="119"/>
    </row>
    <row r="4783" spans="14:17" x14ac:dyDescent="0.25">
      <c r="N4783" s="142"/>
      <c r="O4783" s="132"/>
      <c r="Q4783" s="119"/>
    </row>
    <row r="4784" spans="14:17" x14ac:dyDescent="0.25">
      <c r="N4784" s="142"/>
      <c r="O4784" s="132"/>
      <c r="Q4784" s="119"/>
    </row>
    <row r="4785" spans="14:17" x14ac:dyDescent="0.25">
      <c r="N4785" s="142"/>
      <c r="O4785" s="132"/>
      <c r="Q4785" s="119"/>
    </row>
    <row r="4786" spans="14:17" x14ac:dyDescent="0.25">
      <c r="N4786" s="142"/>
      <c r="O4786" s="132"/>
      <c r="Q4786" s="119"/>
    </row>
    <row r="4787" spans="14:17" x14ac:dyDescent="0.25">
      <c r="N4787" s="142"/>
      <c r="O4787" s="132"/>
      <c r="Q4787" s="119"/>
    </row>
    <row r="4788" spans="14:17" x14ac:dyDescent="0.25">
      <c r="N4788" s="142"/>
      <c r="O4788" s="132"/>
      <c r="Q4788" s="119"/>
    </row>
    <row r="4789" spans="14:17" x14ac:dyDescent="0.25">
      <c r="N4789" s="142"/>
      <c r="O4789" s="132"/>
      <c r="Q4789" s="119"/>
    </row>
    <row r="4790" spans="14:17" x14ac:dyDescent="0.25">
      <c r="N4790" s="142"/>
      <c r="O4790" s="132"/>
      <c r="Q4790" s="119"/>
    </row>
    <row r="4791" spans="14:17" x14ac:dyDescent="0.25">
      <c r="N4791" s="142"/>
      <c r="O4791" s="132"/>
      <c r="Q4791" s="119"/>
    </row>
    <row r="4792" spans="14:17" x14ac:dyDescent="0.25">
      <c r="N4792" s="142"/>
      <c r="O4792" s="132"/>
      <c r="Q4792" s="119"/>
    </row>
    <row r="4793" spans="14:17" x14ac:dyDescent="0.25">
      <c r="N4793" s="142"/>
      <c r="O4793" s="132"/>
      <c r="Q4793" s="119"/>
    </row>
    <row r="4794" spans="14:17" x14ac:dyDescent="0.25">
      <c r="N4794" s="142"/>
      <c r="O4794" s="132"/>
      <c r="Q4794" s="119"/>
    </row>
    <row r="4795" spans="14:17" x14ac:dyDescent="0.25">
      <c r="N4795" s="142"/>
      <c r="O4795" s="132"/>
      <c r="Q4795" s="119"/>
    </row>
    <row r="4796" spans="14:17" x14ac:dyDescent="0.25">
      <c r="N4796" s="142"/>
      <c r="O4796" s="132"/>
      <c r="Q4796" s="119"/>
    </row>
    <row r="4797" spans="14:17" x14ac:dyDescent="0.25">
      <c r="N4797" s="142"/>
      <c r="O4797" s="132"/>
      <c r="Q4797" s="119"/>
    </row>
    <row r="4798" spans="14:17" x14ac:dyDescent="0.25">
      <c r="N4798" s="142"/>
      <c r="O4798" s="132"/>
      <c r="Q4798" s="119"/>
    </row>
    <row r="4799" spans="14:17" x14ac:dyDescent="0.25">
      <c r="N4799" s="142"/>
      <c r="O4799" s="132"/>
      <c r="Q4799" s="119"/>
    </row>
    <row r="4800" spans="14:17" x14ac:dyDescent="0.25">
      <c r="N4800" s="142"/>
      <c r="O4800" s="132"/>
      <c r="Q4800" s="119"/>
    </row>
    <row r="4801" spans="14:17" x14ac:dyDescent="0.25">
      <c r="N4801" s="142"/>
      <c r="O4801" s="132"/>
      <c r="Q4801" s="119"/>
    </row>
    <row r="4802" spans="14:17" x14ac:dyDescent="0.25">
      <c r="N4802" s="142"/>
      <c r="O4802" s="132"/>
      <c r="Q4802" s="119"/>
    </row>
    <row r="4803" spans="14:17" x14ac:dyDescent="0.25">
      <c r="N4803" s="142"/>
      <c r="O4803" s="132"/>
      <c r="Q4803" s="119"/>
    </row>
    <row r="4804" spans="14:17" x14ac:dyDescent="0.25">
      <c r="N4804" s="142"/>
      <c r="O4804" s="132"/>
      <c r="Q4804" s="119"/>
    </row>
    <row r="4805" spans="14:17" x14ac:dyDescent="0.25">
      <c r="N4805" s="142"/>
      <c r="O4805" s="132"/>
      <c r="Q4805" s="119"/>
    </row>
    <row r="4806" spans="14:17" x14ac:dyDescent="0.25">
      <c r="N4806" s="142"/>
      <c r="O4806" s="132"/>
      <c r="Q4806" s="119"/>
    </row>
    <row r="4807" spans="14:17" x14ac:dyDescent="0.25">
      <c r="N4807" s="142"/>
      <c r="O4807" s="132"/>
      <c r="Q4807" s="119"/>
    </row>
    <row r="4808" spans="14:17" x14ac:dyDescent="0.25">
      <c r="N4808" s="142"/>
      <c r="O4808" s="132"/>
      <c r="Q4808" s="119"/>
    </row>
    <row r="4809" spans="14:17" x14ac:dyDescent="0.25">
      <c r="N4809" s="142"/>
      <c r="O4809" s="132"/>
      <c r="Q4809" s="119"/>
    </row>
    <row r="4810" spans="14:17" x14ac:dyDescent="0.25">
      <c r="N4810" s="142"/>
      <c r="O4810" s="132"/>
      <c r="Q4810" s="119"/>
    </row>
    <row r="4811" spans="14:17" x14ac:dyDescent="0.25">
      <c r="N4811" s="142"/>
      <c r="O4811" s="132"/>
      <c r="Q4811" s="119"/>
    </row>
    <row r="4812" spans="14:17" x14ac:dyDescent="0.25">
      <c r="N4812" s="142"/>
      <c r="O4812" s="132"/>
      <c r="Q4812" s="119"/>
    </row>
    <row r="4813" spans="14:17" x14ac:dyDescent="0.25">
      <c r="N4813" s="142"/>
      <c r="O4813" s="132"/>
      <c r="Q4813" s="119"/>
    </row>
    <row r="4814" spans="14:17" x14ac:dyDescent="0.25">
      <c r="N4814" s="142"/>
      <c r="O4814" s="132"/>
      <c r="Q4814" s="119"/>
    </row>
    <row r="4815" spans="14:17" x14ac:dyDescent="0.25">
      <c r="N4815" s="142"/>
      <c r="O4815" s="132"/>
      <c r="Q4815" s="119"/>
    </row>
    <row r="4816" spans="14:17" x14ac:dyDescent="0.25">
      <c r="N4816" s="142"/>
      <c r="O4816" s="132"/>
      <c r="Q4816" s="119"/>
    </row>
    <row r="4817" spans="14:17" x14ac:dyDescent="0.25">
      <c r="N4817" s="142"/>
      <c r="O4817" s="132"/>
      <c r="Q4817" s="119"/>
    </row>
    <row r="4818" spans="14:17" x14ac:dyDescent="0.25">
      <c r="N4818" s="142"/>
      <c r="O4818" s="132"/>
      <c r="Q4818" s="119"/>
    </row>
    <row r="4819" spans="14:17" x14ac:dyDescent="0.25">
      <c r="N4819" s="142"/>
      <c r="O4819" s="132"/>
      <c r="Q4819" s="119"/>
    </row>
    <row r="4820" spans="14:17" x14ac:dyDescent="0.25">
      <c r="N4820" s="142"/>
      <c r="O4820" s="132"/>
      <c r="Q4820" s="119"/>
    </row>
    <row r="4821" spans="14:17" x14ac:dyDescent="0.25">
      <c r="N4821" s="142"/>
      <c r="O4821" s="132"/>
      <c r="Q4821" s="119"/>
    </row>
    <row r="4822" spans="14:17" x14ac:dyDescent="0.25">
      <c r="N4822" s="142"/>
      <c r="O4822" s="132"/>
      <c r="Q4822" s="119"/>
    </row>
    <row r="4823" spans="14:17" x14ac:dyDescent="0.25">
      <c r="N4823" s="142"/>
      <c r="O4823" s="132"/>
      <c r="Q4823" s="119"/>
    </row>
    <row r="4824" spans="14:17" x14ac:dyDescent="0.25">
      <c r="N4824" s="142"/>
      <c r="O4824" s="132"/>
      <c r="Q4824" s="119"/>
    </row>
    <row r="4825" spans="14:17" x14ac:dyDescent="0.25">
      <c r="N4825" s="142"/>
      <c r="O4825" s="132"/>
      <c r="Q4825" s="119"/>
    </row>
    <row r="4826" spans="14:17" x14ac:dyDescent="0.25">
      <c r="N4826" s="142"/>
      <c r="O4826" s="132"/>
      <c r="Q4826" s="119"/>
    </row>
    <row r="4827" spans="14:17" x14ac:dyDescent="0.25">
      <c r="N4827" s="142"/>
      <c r="O4827" s="132"/>
      <c r="Q4827" s="119"/>
    </row>
    <row r="4828" spans="14:17" x14ac:dyDescent="0.25">
      <c r="N4828" s="142"/>
      <c r="O4828" s="132"/>
      <c r="Q4828" s="119"/>
    </row>
    <row r="4829" spans="14:17" x14ac:dyDescent="0.25">
      <c r="N4829" s="142"/>
      <c r="O4829" s="132"/>
      <c r="Q4829" s="119"/>
    </row>
    <row r="4830" spans="14:17" x14ac:dyDescent="0.25">
      <c r="N4830" s="142"/>
      <c r="O4830" s="132"/>
      <c r="Q4830" s="119"/>
    </row>
    <row r="4831" spans="14:17" x14ac:dyDescent="0.25">
      <c r="N4831" s="142"/>
      <c r="O4831" s="132"/>
      <c r="Q4831" s="119"/>
    </row>
    <row r="4832" spans="14:17" x14ac:dyDescent="0.25">
      <c r="N4832" s="142"/>
      <c r="O4832" s="132"/>
      <c r="Q4832" s="119"/>
    </row>
    <row r="4833" spans="14:17" x14ac:dyDescent="0.25">
      <c r="N4833" s="142"/>
      <c r="O4833" s="132"/>
      <c r="Q4833" s="119"/>
    </row>
    <row r="4834" spans="14:17" x14ac:dyDescent="0.25">
      <c r="N4834" s="142"/>
      <c r="O4834" s="132"/>
      <c r="Q4834" s="119"/>
    </row>
    <row r="4835" spans="14:17" x14ac:dyDescent="0.25">
      <c r="N4835" s="142"/>
      <c r="O4835" s="132"/>
      <c r="Q4835" s="119"/>
    </row>
    <row r="4836" spans="14:17" x14ac:dyDescent="0.25">
      <c r="N4836" s="142"/>
      <c r="O4836" s="132"/>
      <c r="Q4836" s="119"/>
    </row>
    <row r="4837" spans="14:17" x14ac:dyDescent="0.25">
      <c r="N4837" s="142"/>
      <c r="O4837" s="132"/>
      <c r="Q4837" s="119"/>
    </row>
    <row r="4838" spans="14:17" x14ac:dyDescent="0.25">
      <c r="N4838" s="142"/>
      <c r="O4838" s="132"/>
      <c r="Q4838" s="119"/>
    </row>
    <row r="4839" spans="14:17" x14ac:dyDescent="0.25">
      <c r="N4839" s="142"/>
      <c r="O4839" s="132"/>
      <c r="Q4839" s="119"/>
    </row>
    <row r="4840" spans="14:17" x14ac:dyDescent="0.25">
      <c r="N4840" s="142"/>
      <c r="O4840" s="132"/>
      <c r="Q4840" s="119"/>
    </row>
    <row r="4841" spans="14:17" x14ac:dyDescent="0.25">
      <c r="N4841" s="142"/>
      <c r="O4841" s="132"/>
      <c r="Q4841" s="119"/>
    </row>
    <row r="4842" spans="14:17" x14ac:dyDescent="0.25">
      <c r="N4842" s="142"/>
      <c r="O4842" s="132"/>
      <c r="Q4842" s="119"/>
    </row>
    <row r="4843" spans="14:17" x14ac:dyDescent="0.25">
      <c r="N4843" s="142"/>
      <c r="O4843" s="132"/>
      <c r="Q4843" s="119"/>
    </row>
    <row r="4844" spans="14:17" x14ac:dyDescent="0.25">
      <c r="N4844" s="142"/>
      <c r="O4844" s="132"/>
      <c r="Q4844" s="119"/>
    </row>
    <row r="4845" spans="14:17" x14ac:dyDescent="0.25">
      <c r="N4845" s="142"/>
      <c r="O4845" s="132"/>
      <c r="Q4845" s="119"/>
    </row>
    <row r="4846" spans="14:17" x14ac:dyDescent="0.25">
      <c r="N4846" s="142"/>
      <c r="O4846" s="132"/>
      <c r="Q4846" s="119"/>
    </row>
    <row r="4847" spans="14:17" x14ac:dyDescent="0.25">
      <c r="N4847" s="142"/>
      <c r="O4847" s="132"/>
      <c r="Q4847" s="119"/>
    </row>
    <row r="4848" spans="14:17" x14ac:dyDescent="0.25">
      <c r="N4848" s="142"/>
      <c r="O4848" s="132"/>
      <c r="Q4848" s="119"/>
    </row>
    <row r="4849" spans="14:17" x14ac:dyDescent="0.25">
      <c r="N4849" s="142"/>
      <c r="O4849" s="132"/>
      <c r="Q4849" s="119"/>
    </row>
    <row r="4850" spans="14:17" x14ac:dyDescent="0.25">
      <c r="N4850" s="142"/>
      <c r="O4850" s="132"/>
      <c r="Q4850" s="119"/>
    </row>
    <row r="4851" spans="14:17" x14ac:dyDescent="0.25">
      <c r="N4851" s="142"/>
      <c r="O4851" s="132"/>
      <c r="Q4851" s="119"/>
    </row>
    <row r="4852" spans="14:17" x14ac:dyDescent="0.25">
      <c r="N4852" s="142"/>
      <c r="O4852" s="132"/>
      <c r="Q4852" s="119"/>
    </row>
    <row r="4853" spans="14:17" x14ac:dyDescent="0.25">
      <c r="N4853" s="142"/>
      <c r="O4853" s="132"/>
      <c r="Q4853" s="119"/>
    </row>
    <row r="4854" spans="14:17" x14ac:dyDescent="0.25">
      <c r="N4854" s="142"/>
      <c r="O4854" s="132"/>
      <c r="Q4854" s="119"/>
    </row>
    <row r="4855" spans="14:17" x14ac:dyDescent="0.25">
      <c r="N4855" s="142"/>
      <c r="O4855" s="132"/>
      <c r="Q4855" s="119"/>
    </row>
    <row r="4856" spans="14:17" x14ac:dyDescent="0.25">
      <c r="N4856" s="142"/>
      <c r="O4856" s="132"/>
      <c r="Q4856" s="119"/>
    </row>
    <row r="4857" spans="14:17" x14ac:dyDescent="0.25">
      <c r="N4857" s="142"/>
      <c r="O4857" s="132"/>
      <c r="Q4857" s="119"/>
    </row>
    <row r="4858" spans="14:17" x14ac:dyDescent="0.25">
      <c r="N4858" s="142"/>
      <c r="O4858" s="132"/>
      <c r="Q4858" s="119"/>
    </row>
    <row r="4859" spans="14:17" x14ac:dyDescent="0.25">
      <c r="N4859" s="142"/>
      <c r="O4859" s="132"/>
      <c r="Q4859" s="119"/>
    </row>
    <row r="4860" spans="14:17" x14ac:dyDescent="0.25">
      <c r="N4860" s="142"/>
      <c r="O4860" s="132"/>
      <c r="Q4860" s="119"/>
    </row>
    <row r="4861" spans="14:17" x14ac:dyDescent="0.25">
      <c r="N4861" s="142"/>
      <c r="O4861" s="132"/>
      <c r="Q4861" s="119"/>
    </row>
    <row r="4862" spans="14:17" x14ac:dyDescent="0.25">
      <c r="N4862" s="142"/>
      <c r="O4862" s="132"/>
      <c r="Q4862" s="119"/>
    </row>
    <row r="4863" spans="14:17" x14ac:dyDescent="0.25">
      <c r="N4863" s="142"/>
      <c r="O4863" s="132"/>
      <c r="Q4863" s="119"/>
    </row>
    <row r="4864" spans="14:17" x14ac:dyDescent="0.25">
      <c r="N4864" s="142"/>
      <c r="O4864" s="132"/>
      <c r="Q4864" s="119"/>
    </row>
    <row r="4865" spans="14:17" x14ac:dyDescent="0.25">
      <c r="N4865" s="142"/>
      <c r="O4865" s="132"/>
      <c r="Q4865" s="119"/>
    </row>
    <row r="4866" spans="14:17" x14ac:dyDescent="0.25">
      <c r="N4866" s="142"/>
      <c r="O4866" s="132"/>
      <c r="Q4866" s="119"/>
    </row>
    <row r="4867" spans="14:17" x14ac:dyDescent="0.25">
      <c r="N4867" s="142"/>
      <c r="O4867" s="132"/>
      <c r="Q4867" s="119"/>
    </row>
    <row r="4868" spans="14:17" x14ac:dyDescent="0.25">
      <c r="N4868" s="142"/>
      <c r="O4868" s="132"/>
      <c r="Q4868" s="119"/>
    </row>
    <row r="4869" spans="14:17" x14ac:dyDescent="0.25">
      <c r="N4869" s="142"/>
      <c r="O4869" s="132"/>
      <c r="Q4869" s="119"/>
    </row>
    <row r="4870" spans="14:17" x14ac:dyDescent="0.25">
      <c r="N4870" s="142"/>
      <c r="O4870" s="132"/>
      <c r="Q4870" s="119"/>
    </row>
    <row r="4871" spans="14:17" x14ac:dyDescent="0.25">
      <c r="N4871" s="142"/>
      <c r="O4871" s="132"/>
      <c r="Q4871" s="119"/>
    </row>
    <row r="4872" spans="14:17" x14ac:dyDescent="0.25">
      <c r="N4872" s="142"/>
      <c r="O4872" s="132"/>
      <c r="Q4872" s="119"/>
    </row>
    <row r="4873" spans="14:17" x14ac:dyDescent="0.25">
      <c r="N4873" s="142"/>
      <c r="O4873" s="132"/>
      <c r="Q4873" s="119"/>
    </row>
    <row r="4874" spans="14:17" x14ac:dyDescent="0.25">
      <c r="N4874" s="142"/>
      <c r="O4874" s="132"/>
      <c r="Q4874" s="119"/>
    </row>
    <row r="4875" spans="14:17" x14ac:dyDescent="0.25">
      <c r="N4875" s="142"/>
      <c r="O4875" s="132"/>
      <c r="Q4875" s="119"/>
    </row>
    <row r="4876" spans="14:17" x14ac:dyDescent="0.25">
      <c r="N4876" s="142"/>
      <c r="O4876" s="132"/>
      <c r="Q4876" s="119"/>
    </row>
    <row r="4877" spans="14:17" x14ac:dyDescent="0.25">
      <c r="N4877" s="142"/>
      <c r="O4877" s="132"/>
      <c r="Q4877" s="119"/>
    </row>
    <row r="4878" spans="14:17" x14ac:dyDescent="0.25">
      <c r="N4878" s="142"/>
      <c r="O4878" s="132"/>
      <c r="Q4878" s="119"/>
    </row>
    <row r="4879" spans="14:17" x14ac:dyDescent="0.25">
      <c r="N4879" s="142"/>
      <c r="O4879" s="132"/>
      <c r="Q4879" s="119"/>
    </row>
    <row r="4880" spans="14:17" x14ac:dyDescent="0.25">
      <c r="N4880" s="142"/>
      <c r="O4880" s="132"/>
      <c r="Q4880" s="119"/>
    </row>
    <row r="4881" spans="14:17" x14ac:dyDescent="0.25">
      <c r="N4881" s="142"/>
      <c r="O4881" s="132"/>
      <c r="Q4881" s="119"/>
    </row>
    <row r="4882" spans="14:17" x14ac:dyDescent="0.25">
      <c r="N4882" s="142"/>
      <c r="O4882" s="132"/>
      <c r="Q4882" s="119"/>
    </row>
    <row r="4883" spans="14:17" x14ac:dyDescent="0.25">
      <c r="N4883" s="142"/>
      <c r="O4883" s="132"/>
      <c r="Q4883" s="119"/>
    </row>
    <row r="4884" spans="14:17" x14ac:dyDescent="0.25">
      <c r="N4884" s="142"/>
      <c r="O4884" s="132"/>
      <c r="Q4884" s="119"/>
    </row>
    <row r="4885" spans="14:17" x14ac:dyDescent="0.25">
      <c r="N4885" s="142"/>
      <c r="O4885" s="132"/>
      <c r="Q4885" s="119"/>
    </row>
    <row r="4886" spans="14:17" x14ac:dyDescent="0.25">
      <c r="N4886" s="142"/>
      <c r="O4886" s="132"/>
      <c r="Q4886" s="119"/>
    </row>
    <row r="4887" spans="14:17" x14ac:dyDescent="0.25">
      <c r="N4887" s="142"/>
      <c r="O4887" s="132"/>
      <c r="Q4887" s="119"/>
    </row>
    <row r="4888" spans="14:17" x14ac:dyDescent="0.25">
      <c r="N4888" s="142"/>
      <c r="O4888" s="132"/>
      <c r="Q4888" s="119"/>
    </row>
    <row r="4889" spans="14:17" x14ac:dyDescent="0.25">
      <c r="N4889" s="142"/>
      <c r="O4889" s="132"/>
      <c r="Q4889" s="119"/>
    </row>
    <row r="4890" spans="14:17" x14ac:dyDescent="0.25">
      <c r="N4890" s="142"/>
      <c r="O4890" s="132"/>
      <c r="Q4890" s="119"/>
    </row>
    <row r="4891" spans="14:17" x14ac:dyDescent="0.25">
      <c r="N4891" s="142"/>
      <c r="O4891" s="132"/>
      <c r="Q4891" s="119"/>
    </row>
    <row r="4892" spans="14:17" x14ac:dyDescent="0.25">
      <c r="N4892" s="142"/>
      <c r="O4892" s="132"/>
      <c r="Q4892" s="119"/>
    </row>
    <row r="4893" spans="14:17" x14ac:dyDescent="0.25">
      <c r="N4893" s="142"/>
      <c r="O4893" s="132"/>
      <c r="Q4893" s="119"/>
    </row>
    <row r="4894" spans="14:17" x14ac:dyDescent="0.25">
      <c r="N4894" s="142"/>
      <c r="O4894" s="132"/>
      <c r="Q4894" s="119"/>
    </row>
    <row r="4895" spans="14:17" x14ac:dyDescent="0.25">
      <c r="N4895" s="142"/>
      <c r="O4895" s="132"/>
      <c r="Q4895" s="119"/>
    </row>
    <row r="4896" spans="14:17" x14ac:dyDescent="0.25">
      <c r="N4896" s="142"/>
      <c r="O4896" s="132"/>
      <c r="Q4896" s="119"/>
    </row>
    <row r="4897" spans="14:17" x14ac:dyDescent="0.25">
      <c r="N4897" s="142"/>
      <c r="O4897" s="132"/>
      <c r="Q4897" s="119"/>
    </row>
    <row r="4898" spans="14:17" x14ac:dyDescent="0.25">
      <c r="N4898" s="142"/>
      <c r="O4898" s="132"/>
      <c r="Q4898" s="119"/>
    </row>
    <row r="4899" spans="14:17" x14ac:dyDescent="0.25">
      <c r="N4899" s="142"/>
      <c r="O4899" s="132"/>
      <c r="Q4899" s="119"/>
    </row>
    <row r="4900" spans="14:17" x14ac:dyDescent="0.25">
      <c r="N4900" s="142"/>
      <c r="O4900" s="132"/>
      <c r="Q4900" s="119"/>
    </row>
    <row r="4901" spans="14:17" x14ac:dyDescent="0.25">
      <c r="N4901" s="142"/>
      <c r="O4901" s="132"/>
      <c r="Q4901" s="119"/>
    </row>
    <row r="4902" spans="14:17" x14ac:dyDescent="0.25">
      <c r="N4902" s="142"/>
      <c r="O4902" s="132"/>
      <c r="Q4902" s="119"/>
    </row>
    <row r="4903" spans="14:17" x14ac:dyDescent="0.25">
      <c r="N4903" s="142"/>
      <c r="O4903" s="132"/>
      <c r="Q4903" s="119"/>
    </row>
    <row r="4904" spans="14:17" x14ac:dyDescent="0.25">
      <c r="N4904" s="142"/>
      <c r="O4904" s="132"/>
      <c r="Q4904" s="119"/>
    </row>
    <row r="4905" spans="14:17" x14ac:dyDescent="0.25">
      <c r="N4905" s="142"/>
      <c r="O4905" s="132"/>
      <c r="Q4905" s="119"/>
    </row>
    <row r="4906" spans="14:17" x14ac:dyDescent="0.25">
      <c r="N4906" s="142"/>
      <c r="O4906" s="132"/>
      <c r="Q4906" s="119"/>
    </row>
    <row r="4907" spans="14:17" x14ac:dyDescent="0.25">
      <c r="N4907" s="142"/>
      <c r="O4907" s="132"/>
      <c r="Q4907" s="119"/>
    </row>
    <row r="4908" spans="14:17" x14ac:dyDescent="0.25">
      <c r="N4908" s="142"/>
      <c r="O4908" s="132"/>
      <c r="Q4908" s="119"/>
    </row>
    <row r="4909" spans="14:17" x14ac:dyDescent="0.25">
      <c r="N4909" s="142"/>
      <c r="O4909" s="132"/>
      <c r="Q4909" s="119"/>
    </row>
    <row r="4910" spans="14:17" x14ac:dyDescent="0.25">
      <c r="N4910" s="142"/>
      <c r="O4910" s="132"/>
      <c r="Q4910" s="119"/>
    </row>
    <row r="4911" spans="14:17" x14ac:dyDescent="0.25">
      <c r="N4911" s="142"/>
      <c r="O4911" s="132"/>
      <c r="Q4911" s="119"/>
    </row>
    <row r="4912" spans="14:17" x14ac:dyDescent="0.25">
      <c r="N4912" s="142"/>
      <c r="O4912" s="132"/>
      <c r="Q4912" s="119"/>
    </row>
    <row r="4913" spans="14:17" x14ac:dyDescent="0.25">
      <c r="N4913" s="142"/>
      <c r="O4913" s="132"/>
      <c r="Q4913" s="119"/>
    </row>
    <row r="4914" spans="14:17" x14ac:dyDescent="0.25">
      <c r="N4914" s="142"/>
      <c r="O4914" s="132"/>
      <c r="Q4914" s="119"/>
    </row>
    <row r="4915" spans="14:17" x14ac:dyDescent="0.25">
      <c r="N4915" s="142"/>
      <c r="O4915" s="132"/>
      <c r="Q4915" s="119"/>
    </row>
    <row r="4916" spans="14:17" x14ac:dyDescent="0.25">
      <c r="N4916" s="142"/>
      <c r="O4916" s="132"/>
      <c r="Q4916" s="119"/>
    </row>
    <row r="4917" spans="14:17" x14ac:dyDescent="0.25">
      <c r="N4917" s="142"/>
      <c r="O4917" s="132"/>
      <c r="Q4917" s="119"/>
    </row>
    <row r="4918" spans="14:17" x14ac:dyDescent="0.25">
      <c r="N4918" s="142"/>
      <c r="O4918" s="132"/>
      <c r="Q4918" s="119"/>
    </row>
    <row r="4919" spans="14:17" x14ac:dyDescent="0.25">
      <c r="N4919" s="142"/>
      <c r="O4919" s="132"/>
      <c r="Q4919" s="119"/>
    </row>
    <row r="4920" spans="14:17" x14ac:dyDescent="0.25">
      <c r="N4920" s="142"/>
      <c r="O4920" s="132"/>
      <c r="Q4920" s="119"/>
    </row>
    <row r="4921" spans="14:17" x14ac:dyDescent="0.25">
      <c r="N4921" s="142"/>
      <c r="O4921" s="132"/>
      <c r="Q4921" s="119"/>
    </row>
    <row r="4922" spans="14:17" x14ac:dyDescent="0.25">
      <c r="N4922" s="142"/>
      <c r="O4922" s="132"/>
      <c r="Q4922" s="119"/>
    </row>
    <row r="4923" spans="14:17" x14ac:dyDescent="0.25">
      <c r="N4923" s="142"/>
      <c r="O4923" s="132"/>
      <c r="Q4923" s="119"/>
    </row>
    <row r="4924" spans="14:17" x14ac:dyDescent="0.25">
      <c r="N4924" s="142"/>
      <c r="O4924" s="132"/>
      <c r="Q4924" s="119"/>
    </row>
    <row r="4925" spans="14:17" x14ac:dyDescent="0.25">
      <c r="N4925" s="142"/>
      <c r="O4925" s="132"/>
      <c r="Q4925" s="119"/>
    </row>
    <row r="4926" spans="14:17" x14ac:dyDescent="0.25">
      <c r="N4926" s="142"/>
      <c r="O4926" s="132"/>
      <c r="Q4926" s="119"/>
    </row>
    <row r="4927" spans="14:17" x14ac:dyDescent="0.25">
      <c r="N4927" s="142"/>
      <c r="O4927" s="132"/>
      <c r="Q4927" s="119"/>
    </row>
    <row r="4928" spans="14:17" x14ac:dyDescent="0.25">
      <c r="N4928" s="142"/>
      <c r="O4928" s="132"/>
      <c r="Q4928" s="119"/>
    </row>
    <row r="4929" spans="14:17" x14ac:dyDescent="0.25">
      <c r="N4929" s="142"/>
      <c r="O4929" s="132"/>
      <c r="Q4929" s="119"/>
    </row>
    <row r="4930" spans="14:17" x14ac:dyDescent="0.25">
      <c r="N4930" s="142"/>
      <c r="O4930" s="132"/>
      <c r="Q4930" s="119"/>
    </row>
    <row r="4931" spans="14:17" x14ac:dyDescent="0.25">
      <c r="N4931" s="142"/>
      <c r="O4931" s="132"/>
      <c r="Q4931" s="119"/>
    </row>
    <row r="4932" spans="14:17" x14ac:dyDescent="0.25">
      <c r="N4932" s="142"/>
      <c r="O4932" s="132"/>
      <c r="Q4932" s="119"/>
    </row>
    <row r="4933" spans="14:17" x14ac:dyDescent="0.25">
      <c r="N4933" s="142"/>
      <c r="O4933" s="132"/>
      <c r="Q4933" s="119"/>
    </row>
    <row r="4934" spans="14:17" x14ac:dyDescent="0.25">
      <c r="N4934" s="142"/>
      <c r="O4934" s="132"/>
      <c r="Q4934" s="119"/>
    </row>
    <row r="4935" spans="14:17" x14ac:dyDescent="0.25">
      <c r="N4935" s="142"/>
      <c r="O4935" s="132"/>
      <c r="Q4935" s="119"/>
    </row>
    <row r="4936" spans="14:17" x14ac:dyDescent="0.25">
      <c r="N4936" s="142"/>
      <c r="O4936" s="132"/>
      <c r="Q4936" s="119"/>
    </row>
    <row r="4937" spans="14:17" x14ac:dyDescent="0.25">
      <c r="N4937" s="142"/>
      <c r="O4937" s="132"/>
      <c r="Q4937" s="119"/>
    </row>
    <row r="4938" spans="14:17" x14ac:dyDescent="0.25">
      <c r="N4938" s="142"/>
      <c r="O4938" s="132"/>
      <c r="Q4938" s="119"/>
    </row>
    <row r="4939" spans="14:17" x14ac:dyDescent="0.25">
      <c r="N4939" s="142"/>
      <c r="O4939" s="132"/>
      <c r="Q4939" s="119"/>
    </row>
    <row r="4940" spans="14:17" x14ac:dyDescent="0.25">
      <c r="N4940" s="142"/>
      <c r="O4940" s="132"/>
      <c r="Q4940" s="119"/>
    </row>
    <row r="4941" spans="14:17" x14ac:dyDescent="0.25">
      <c r="N4941" s="142"/>
      <c r="O4941" s="132"/>
      <c r="Q4941" s="119"/>
    </row>
    <row r="4942" spans="14:17" x14ac:dyDescent="0.25">
      <c r="N4942" s="142"/>
      <c r="O4942" s="132"/>
      <c r="Q4942" s="119"/>
    </row>
    <row r="4943" spans="14:17" x14ac:dyDescent="0.25">
      <c r="N4943" s="142"/>
      <c r="O4943" s="132"/>
      <c r="Q4943" s="119"/>
    </row>
    <row r="4944" spans="14:17" x14ac:dyDescent="0.25">
      <c r="N4944" s="142"/>
      <c r="O4944" s="132"/>
      <c r="Q4944" s="119"/>
    </row>
    <row r="4945" spans="14:17" x14ac:dyDescent="0.25">
      <c r="N4945" s="142"/>
      <c r="O4945" s="132"/>
      <c r="Q4945" s="119"/>
    </row>
    <row r="4946" spans="14:17" x14ac:dyDescent="0.25">
      <c r="N4946" s="142"/>
      <c r="O4946" s="132"/>
      <c r="Q4946" s="119"/>
    </row>
    <row r="4947" spans="14:17" x14ac:dyDescent="0.25">
      <c r="N4947" s="142"/>
      <c r="O4947" s="132"/>
      <c r="Q4947" s="119"/>
    </row>
    <row r="4948" spans="14:17" x14ac:dyDescent="0.25">
      <c r="N4948" s="142"/>
      <c r="O4948" s="132"/>
      <c r="Q4948" s="119"/>
    </row>
    <row r="4949" spans="14:17" x14ac:dyDescent="0.25">
      <c r="N4949" s="142"/>
      <c r="O4949" s="132"/>
      <c r="Q4949" s="119"/>
    </row>
    <row r="4950" spans="14:17" x14ac:dyDescent="0.25">
      <c r="N4950" s="142"/>
      <c r="O4950" s="132"/>
      <c r="Q4950" s="119"/>
    </row>
    <row r="4951" spans="14:17" x14ac:dyDescent="0.25">
      <c r="N4951" s="142"/>
      <c r="O4951" s="132"/>
      <c r="Q4951" s="119"/>
    </row>
    <row r="4952" spans="14:17" x14ac:dyDescent="0.25">
      <c r="N4952" s="142"/>
      <c r="O4952" s="132"/>
      <c r="Q4952" s="119"/>
    </row>
    <row r="4953" spans="14:17" x14ac:dyDescent="0.25">
      <c r="N4953" s="142"/>
      <c r="O4953" s="132"/>
      <c r="Q4953" s="119"/>
    </row>
    <row r="4954" spans="14:17" x14ac:dyDescent="0.25">
      <c r="N4954" s="142"/>
      <c r="O4954" s="132"/>
      <c r="Q4954" s="119"/>
    </row>
    <row r="4955" spans="14:17" x14ac:dyDescent="0.25">
      <c r="N4955" s="142"/>
      <c r="O4955" s="132"/>
      <c r="Q4955" s="119"/>
    </row>
    <row r="4956" spans="14:17" x14ac:dyDescent="0.25">
      <c r="N4956" s="142"/>
      <c r="O4956" s="132"/>
      <c r="Q4956" s="119"/>
    </row>
    <row r="4957" spans="14:17" x14ac:dyDescent="0.25">
      <c r="N4957" s="142"/>
      <c r="O4957" s="132"/>
      <c r="Q4957" s="119"/>
    </row>
    <row r="4958" spans="14:17" x14ac:dyDescent="0.25">
      <c r="N4958" s="142"/>
      <c r="O4958" s="132"/>
      <c r="Q4958" s="119"/>
    </row>
    <row r="4959" spans="14:17" x14ac:dyDescent="0.25">
      <c r="N4959" s="142"/>
      <c r="O4959" s="132"/>
      <c r="Q4959" s="119"/>
    </row>
    <row r="4960" spans="14:17" x14ac:dyDescent="0.25">
      <c r="N4960" s="142"/>
      <c r="O4960" s="132"/>
      <c r="Q4960" s="119"/>
    </row>
    <row r="4961" spans="14:17" x14ac:dyDescent="0.25">
      <c r="N4961" s="142"/>
      <c r="O4961" s="132"/>
      <c r="Q4961" s="119"/>
    </row>
    <row r="4962" spans="14:17" x14ac:dyDescent="0.25">
      <c r="N4962" s="142"/>
      <c r="O4962" s="132"/>
      <c r="Q4962" s="119"/>
    </row>
    <row r="4963" spans="14:17" x14ac:dyDescent="0.25">
      <c r="N4963" s="142"/>
      <c r="O4963" s="132"/>
      <c r="Q4963" s="119"/>
    </row>
    <row r="4964" spans="14:17" x14ac:dyDescent="0.25">
      <c r="N4964" s="142"/>
      <c r="O4964" s="132"/>
      <c r="Q4964" s="119"/>
    </row>
    <row r="4965" spans="14:17" x14ac:dyDescent="0.25">
      <c r="N4965" s="142"/>
      <c r="O4965" s="132"/>
      <c r="Q4965" s="119"/>
    </row>
    <row r="4966" spans="14:17" x14ac:dyDescent="0.25">
      <c r="N4966" s="142"/>
      <c r="O4966" s="132"/>
      <c r="Q4966" s="119"/>
    </row>
    <row r="4967" spans="14:17" x14ac:dyDescent="0.25">
      <c r="N4967" s="142"/>
      <c r="O4967" s="132"/>
      <c r="Q4967" s="119"/>
    </row>
    <row r="4968" spans="14:17" x14ac:dyDescent="0.25">
      <c r="N4968" s="142"/>
      <c r="O4968" s="132"/>
      <c r="Q4968" s="119"/>
    </row>
    <row r="4969" spans="14:17" x14ac:dyDescent="0.25">
      <c r="N4969" s="142"/>
      <c r="O4969" s="132"/>
      <c r="Q4969" s="119"/>
    </row>
    <row r="4970" spans="14:17" x14ac:dyDescent="0.25">
      <c r="N4970" s="142"/>
      <c r="O4970" s="132"/>
      <c r="Q4970" s="119"/>
    </row>
    <row r="4971" spans="14:17" x14ac:dyDescent="0.25">
      <c r="N4971" s="142"/>
      <c r="O4971" s="132"/>
      <c r="Q4971" s="119"/>
    </row>
    <row r="4972" spans="14:17" x14ac:dyDescent="0.25">
      <c r="N4972" s="142"/>
      <c r="O4972" s="132"/>
      <c r="Q4972" s="119"/>
    </row>
    <row r="4973" spans="14:17" x14ac:dyDescent="0.25">
      <c r="N4973" s="142"/>
      <c r="O4973" s="132"/>
      <c r="Q4973" s="119"/>
    </row>
    <row r="4974" spans="14:17" x14ac:dyDescent="0.25">
      <c r="N4974" s="142"/>
      <c r="O4974" s="132"/>
      <c r="Q4974" s="119"/>
    </row>
    <row r="4975" spans="14:17" x14ac:dyDescent="0.25">
      <c r="N4975" s="142"/>
      <c r="O4975" s="132"/>
      <c r="Q4975" s="119"/>
    </row>
    <row r="4976" spans="14:17" x14ac:dyDescent="0.25">
      <c r="N4976" s="142"/>
      <c r="O4976" s="132"/>
      <c r="Q4976" s="119"/>
    </row>
    <row r="4977" spans="14:17" x14ac:dyDescent="0.25">
      <c r="N4977" s="142"/>
      <c r="O4977" s="132"/>
      <c r="Q4977" s="119"/>
    </row>
    <row r="4978" spans="14:17" x14ac:dyDescent="0.25">
      <c r="N4978" s="142"/>
      <c r="O4978" s="132"/>
      <c r="Q4978" s="119"/>
    </row>
    <row r="4979" spans="14:17" x14ac:dyDescent="0.25">
      <c r="N4979" s="142"/>
      <c r="O4979" s="132"/>
      <c r="Q4979" s="119"/>
    </row>
    <row r="4980" spans="14:17" x14ac:dyDescent="0.25">
      <c r="N4980" s="142"/>
      <c r="O4980" s="132"/>
      <c r="Q4980" s="119"/>
    </row>
    <row r="4981" spans="14:17" x14ac:dyDescent="0.25">
      <c r="N4981" s="142"/>
      <c r="O4981" s="132"/>
      <c r="Q4981" s="119"/>
    </row>
    <row r="4982" spans="14:17" x14ac:dyDescent="0.25">
      <c r="N4982" s="142"/>
      <c r="O4982" s="132"/>
      <c r="Q4982" s="119"/>
    </row>
    <row r="4983" spans="14:17" x14ac:dyDescent="0.25">
      <c r="N4983" s="142"/>
      <c r="O4983" s="132"/>
      <c r="Q4983" s="119"/>
    </row>
    <row r="4984" spans="14:17" x14ac:dyDescent="0.25">
      <c r="N4984" s="142"/>
      <c r="O4984" s="132"/>
      <c r="Q4984" s="119"/>
    </row>
    <row r="4985" spans="14:17" x14ac:dyDescent="0.25">
      <c r="N4985" s="142"/>
      <c r="O4985" s="132"/>
      <c r="Q4985" s="119"/>
    </row>
    <row r="4986" spans="14:17" x14ac:dyDescent="0.25">
      <c r="N4986" s="142"/>
      <c r="O4986" s="132"/>
      <c r="Q4986" s="119"/>
    </row>
    <row r="4987" spans="14:17" x14ac:dyDescent="0.25">
      <c r="N4987" s="142"/>
      <c r="O4987" s="132"/>
      <c r="Q4987" s="119"/>
    </row>
    <row r="4988" spans="14:17" x14ac:dyDescent="0.25">
      <c r="N4988" s="142"/>
      <c r="O4988" s="132"/>
      <c r="Q4988" s="119"/>
    </row>
    <row r="4989" spans="14:17" x14ac:dyDescent="0.25">
      <c r="N4989" s="142"/>
      <c r="O4989" s="132"/>
      <c r="Q4989" s="119"/>
    </row>
    <row r="4990" spans="14:17" x14ac:dyDescent="0.25">
      <c r="N4990" s="142"/>
      <c r="O4990" s="132"/>
      <c r="Q4990" s="119"/>
    </row>
    <row r="4991" spans="14:17" x14ac:dyDescent="0.25">
      <c r="N4991" s="142"/>
      <c r="O4991" s="132"/>
      <c r="Q4991" s="119"/>
    </row>
    <row r="4992" spans="14:17" x14ac:dyDescent="0.25">
      <c r="N4992" s="142"/>
      <c r="O4992" s="132"/>
      <c r="Q4992" s="119"/>
    </row>
    <row r="4993" spans="14:17" x14ac:dyDescent="0.25">
      <c r="N4993" s="142"/>
      <c r="O4993" s="132"/>
      <c r="Q4993" s="119"/>
    </row>
    <row r="4994" spans="14:17" x14ac:dyDescent="0.25">
      <c r="N4994" s="142"/>
      <c r="O4994" s="132"/>
      <c r="Q4994" s="119"/>
    </row>
    <row r="4995" spans="14:17" x14ac:dyDescent="0.25">
      <c r="N4995" s="142"/>
      <c r="O4995" s="132"/>
      <c r="Q4995" s="119"/>
    </row>
    <row r="4996" spans="14:17" x14ac:dyDescent="0.25">
      <c r="N4996" s="142"/>
      <c r="O4996" s="132"/>
      <c r="Q4996" s="119"/>
    </row>
    <row r="4997" spans="14:17" x14ac:dyDescent="0.25">
      <c r="N4997" s="142"/>
      <c r="O4997" s="132"/>
      <c r="Q4997" s="119"/>
    </row>
    <row r="4998" spans="14:17" x14ac:dyDescent="0.25">
      <c r="N4998" s="142"/>
      <c r="O4998" s="132"/>
      <c r="Q4998" s="119"/>
    </row>
    <row r="4999" spans="14:17" x14ac:dyDescent="0.25">
      <c r="N4999" s="142"/>
      <c r="O4999" s="132"/>
      <c r="Q4999" s="119"/>
    </row>
    <row r="5000" spans="14:17" x14ac:dyDescent="0.25">
      <c r="N5000" s="142"/>
      <c r="O5000" s="132"/>
      <c r="Q5000" s="119"/>
    </row>
    <row r="5001" spans="14:17" x14ac:dyDescent="0.25">
      <c r="N5001" s="142"/>
      <c r="O5001" s="132"/>
      <c r="Q5001" s="119"/>
    </row>
    <row r="5002" spans="14:17" x14ac:dyDescent="0.25">
      <c r="N5002" s="142"/>
      <c r="O5002" s="132"/>
      <c r="Q5002" s="119"/>
    </row>
    <row r="5003" spans="14:17" x14ac:dyDescent="0.25">
      <c r="N5003" s="142"/>
      <c r="O5003" s="132"/>
      <c r="Q5003" s="119"/>
    </row>
    <row r="5004" spans="14:17" x14ac:dyDescent="0.25">
      <c r="N5004" s="142"/>
      <c r="O5004" s="132"/>
      <c r="Q5004" s="119"/>
    </row>
    <row r="5005" spans="14:17" x14ac:dyDescent="0.25">
      <c r="N5005" s="142"/>
      <c r="O5005" s="132"/>
      <c r="Q5005" s="119"/>
    </row>
    <row r="5006" spans="14:17" x14ac:dyDescent="0.25">
      <c r="N5006" s="142"/>
      <c r="O5006" s="132"/>
      <c r="Q5006" s="119"/>
    </row>
    <row r="5007" spans="14:17" x14ac:dyDescent="0.25">
      <c r="N5007" s="142"/>
      <c r="O5007" s="132"/>
      <c r="Q5007" s="119"/>
    </row>
    <row r="5008" spans="14:17" x14ac:dyDescent="0.25">
      <c r="N5008" s="142"/>
      <c r="O5008" s="132"/>
      <c r="Q5008" s="119"/>
    </row>
    <row r="5009" spans="14:17" x14ac:dyDescent="0.25">
      <c r="N5009" s="142"/>
      <c r="O5009" s="132"/>
      <c r="Q5009" s="119"/>
    </row>
    <row r="5010" spans="14:17" x14ac:dyDescent="0.25">
      <c r="N5010" s="142"/>
      <c r="O5010" s="132"/>
      <c r="Q5010" s="119"/>
    </row>
    <row r="5011" spans="14:17" x14ac:dyDescent="0.25">
      <c r="N5011" s="142"/>
      <c r="O5011" s="132"/>
      <c r="Q5011" s="119"/>
    </row>
    <row r="5012" spans="14:17" x14ac:dyDescent="0.25">
      <c r="N5012" s="142"/>
      <c r="O5012" s="132"/>
      <c r="Q5012" s="119"/>
    </row>
    <row r="5013" spans="14:17" x14ac:dyDescent="0.25">
      <c r="N5013" s="142"/>
      <c r="O5013" s="132"/>
      <c r="Q5013" s="119"/>
    </row>
    <row r="5014" spans="14:17" x14ac:dyDescent="0.25">
      <c r="N5014" s="142"/>
      <c r="O5014" s="132"/>
      <c r="Q5014" s="119"/>
    </row>
    <row r="5015" spans="14:17" x14ac:dyDescent="0.25">
      <c r="N5015" s="142"/>
      <c r="O5015" s="132"/>
      <c r="Q5015" s="119"/>
    </row>
    <row r="5016" spans="14:17" x14ac:dyDescent="0.25">
      <c r="N5016" s="142"/>
      <c r="O5016" s="132"/>
      <c r="Q5016" s="119"/>
    </row>
    <row r="5017" spans="14:17" x14ac:dyDescent="0.25">
      <c r="N5017" s="142"/>
      <c r="O5017" s="132"/>
      <c r="Q5017" s="119"/>
    </row>
    <row r="5018" spans="14:17" x14ac:dyDescent="0.25">
      <c r="N5018" s="142"/>
      <c r="O5018" s="132"/>
      <c r="Q5018" s="119"/>
    </row>
    <row r="5019" spans="14:17" x14ac:dyDescent="0.25">
      <c r="N5019" s="142"/>
      <c r="O5019" s="132"/>
      <c r="Q5019" s="119"/>
    </row>
    <row r="5020" spans="14:17" x14ac:dyDescent="0.25">
      <c r="N5020" s="142"/>
      <c r="O5020" s="132"/>
      <c r="Q5020" s="119"/>
    </row>
    <row r="5021" spans="14:17" x14ac:dyDescent="0.25">
      <c r="N5021" s="142"/>
      <c r="O5021" s="132"/>
      <c r="Q5021" s="119"/>
    </row>
    <row r="5022" spans="14:17" x14ac:dyDescent="0.25">
      <c r="N5022" s="142"/>
      <c r="O5022" s="132"/>
      <c r="Q5022" s="119"/>
    </row>
    <row r="5023" spans="14:17" x14ac:dyDescent="0.25">
      <c r="N5023" s="142"/>
      <c r="O5023" s="132"/>
      <c r="Q5023" s="119"/>
    </row>
    <row r="5024" spans="14:17" x14ac:dyDescent="0.25">
      <c r="N5024" s="142"/>
      <c r="O5024" s="132"/>
      <c r="Q5024" s="119"/>
    </row>
    <row r="5025" spans="14:17" x14ac:dyDescent="0.25">
      <c r="N5025" s="142"/>
      <c r="O5025" s="132"/>
      <c r="Q5025" s="119"/>
    </row>
    <row r="5026" spans="14:17" x14ac:dyDescent="0.25">
      <c r="N5026" s="142"/>
      <c r="O5026" s="132"/>
      <c r="Q5026" s="119"/>
    </row>
    <row r="5027" spans="14:17" x14ac:dyDescent="0.25">
      <c r="N5027" s="142"/>
      <c r="O5027" s="132"/>
      <c r="Q5027" s="119"/>
    </row>
    <row r="5028" spans="14:17" x14ac:dyDescent="0.25">
      <c r="N5028" s="142"/>
      <c r="O5028" s="132"/>
      <c r="Q5028" s="119"/>
    </row>
    <row r="5029" spans="14:17" x14ac:dyDescent="0.25">
      <c r="N5029" s="142"/>
      <c r="O5029" s="132"/>
      <c r="Q5029" s="119"/>
    </row>
    <row r="5030" spans="14:17" x14ac:dyDescent="0.25">
      <c r="N5030" s="142"/>
      <c r="O5030" s="132"/>
      <c r="Q5030" s="119"/>
    </row>
    <row r="5031" spans="14:17" x14ac:dyDescent="0.25">
      <c r="N5031" s="142"/>
      <c r="O5031" s="132"/>
      <c r="Q5031" s="119"/>
    </row>
    <row r="5032" spans="14:17" x14ac:dyDescent="0.25">
      <c r="N5032" s="142"/>
      <c r="O5032" s="132"/>
      <c r="Q5032" s="119"/>
    </row>
    <row r="5033" spans="14:17" x14ac:dyDescent="0.25">
      <c r="N5033" s="142"/>
      <c r="O5033" s="132"/>
      <c r="Q5033" s="119"/>
    </row>
    <row r="5034" spans="14:17" x14ac:dyDescent="0.25">
      <c r="N5034" s="142"/>
      <c r="O5034" s="132"/>
      <c r="Q5034" s="119"/>
    </row>
    <row r="5035" spans="14:17" x14ac:dyDescent="0.25">
      <c r="N5035" s="142"/>
      <c r="O5035" s="132"/>
      <c r="Q5035" s="119"/>
    </row>
    <row r="5036" spans="14:17" x14ac:dyDescent="0.25">
      <c r="N5036" s="142"/>
      <c r="O5036" s="132"/>
      <c r="Q5036" s="119"/>
    </row>
    <row r="5037" spans="14:17" x14ac:dyDescent="0.25">
      <c r="N5037" s="142"/>
      <c r="O5037" s="132"/>
      <c r="Q5037" s="119"/>
    </row>
    <row r="5038" spans="14:17" x14ac:dyDescent="0.25">
      <c r="N5038" s="142"/>
      <c r="O5038" s="132"/>
      <c r="Q5038" s="119"/>
    </row>
    <row r="5039" spans="14:17" x14ac:dyDescent="0.25">
      <c r="N5039" s="142"/>
      <c r="O5039" s="132"/>
      <c r="Q5039" s="119"/>
    </row>
    <row r="5040" spans="14:17" x14ac:dyDescent="0.25">
      <c r="N5040" s="142"/>
      <c r="O5040" s="132"/>
      <c r="Q5040" s="119"/>
    </row>
    <row r="5041" spans="14:17" x14ac:dyDescent="0.25">
      <c r="N5041" s="142"/>
      <c r="O5041" s="132"/>
      <c r="Q5041" s="119"/>
    </row>
    <row r="5042" spans="14:17" x14ac:dyDescent="0.25">
      <c r="N5042" s="142"/>
      <c r="O5042" s="132"/>
      <c r="Q5042" s="119"/>
    </row>
    <row r="5043" spans="14:17" x14ac:dyDescent="0.25">
      <c r="N5043" s="142"/>
      <c r="O5043" s="132"/>
      <c r="Q5043" s="119"/>
    </row>
    <row r="5044" spans="14:17" x14ac:dyDescent="0.25">
      <c r="N5044" s="142"/>
      <c r="O5044" s="132"/>
      <c r="Q5044" s="119"/>
    </row>
    <row r="5045" spans="14:17" x14ac:dyDescent="0.25">
      <c r="N5045" s="142"/>
      <c r="O5045" s="132"/>
      <c r="Q5045" s="119"/>
    </row>
    <row r="5046" spans="14:17" x14ac:dyDescent="0.25">
      <c r="N5046" s="142"/>
      <c r="O5046" s="132"/>
      <c r="Q5046" s="119"/>
    </row>
    <row r="5047" spans="14:17" x14ac:dyDescent="0.25">
      <c r="N5047" s="142"/>
      <c r="O5047" s="132"/>
      <c r="Q5047" s="119"/>
    </row>
    <row r="5048" spans="14:17" x14ac:dyDescent="0.25">
      <c r="N5048" s="142"/>
      <c r="O5048" s="132"/>
      <c r="Q5048" s="119"/>
    </row>
    <row r="5049" spans="14:17" x14ac:dyDescent="0.25">
      <c r="N5049" s="142"/>
      <c r="O5049" s="132"/>
      <c r="Q5049" s="119"/>
    </row>
    <row r="5050" spans="14:17" x14ac:dyDescent="0.25">
      <c r="N5050" s="142"/>
      <c r="O5050" s="132"/>
      <c r="Q5050" s="119"/>
    </row>
    <row r="5051" spans="14:17" x14ac:dyDescent="0.25">
      <c r="N5051" s="142"/>
      <c r="O5051" s="132"/>
      <c r="Q5051" s="119"/>
    </row>
    <row r="5052" spans="14:17" x14ac:dyDescent="0.25">
      <c r="N5052" s="142"/>
      <c r="O5052" s="132"/>
      <c r="Q5052" s="119"/>
    </row>
    <row r="5053" spans="14:17" x14ac:dyDescent="0.25">
      <c r="N5053" s="142"/>
      <c r="O5053" s="132"/>
      <c r="Q5053" s="119"/>
    </row>
    <row r="5054" spans="14:17" x14ac:dyDescent="0.25">
      <c r="N5054" s="142"/>
      <c r="O5054" s="132"/>
      <c r="Q5054" s="119"/>
    </row>
    <row r="5055" spans="14:17" x14ac:dyDescent="0.25">
      <c r="N5055" s="142"/>
      <c r="O5055" s="132"/>
      <c r="Q5055" s="119"/>
    </row>
    <row r="5056" spans="14:17" x14ac:dyDescent="0.25">
      <c r="N5056" s="142"/>
      <c r="O5056" s="132"/>
      <c r="Q5056" s="119"/>
    </row>
    <row r="5057" spans="14:17" x14ac:dyDescent="0.25">
      <c r="N5057" s="142"/>
      <c r="O5057" s="132"/>
      <c r="Q5057" s="119"/>
    </row>
    <row r="5058" spans="14:17" x14ac:dyDescent="0.25">
      <c r="N5058" s="142"/>
      <c r="O5058" s="132"/>
      <c r="Q5058" s="119"/>
    </row>
    <row r="5059" spans="14:17" x14ac:dyDescent="0.25">
      <c r="N5059" s="142"/>
      <c r="O5059" s="132"/>
      <c r="Q5059" s="119"/>
    </row>
    <row r="5060" spans="14:17" x14ac:dyDescent="0.25">
      <c r="N5060" s="142"/>
      <c r="O5060" s="132"/>
      <c r="Q5060" s="119"/>
    </row>
    <row r="5061" spans="14:17" x14ac:dyDescent="0.25">
      <c r="N5061" s="142"/>
      <c r="O5061" s="132"/>
      <c r="Q5061" s="119"/>
    </row>
    <row r="5062" spans="14:17" x14ac:dyDescent="0.25">
      <c r="N5062" s="142"/>
      <c r="O5062" s="132"/>
      <c r="Q5062" s="119"/>
    </row>
    <row r="5063" spans="14:17" x14ac:dyDescent="0.25">
      <c r="N5063" s="142"/>
      <c r="O5063" s="132"/>
      <c r="Q5063" s="119"/>
    </row>
    <row r="5064" spans="14:17" x14ac:dyDescent="0.25">
      <c r="N5064" s="142"/>
      <c r="O5064" s="132"/>
      <c r="Q5064" s="119"/>
    </row>
    <row r="5065" spans="14:17" x14ac:dyDescent="0.25">
      <c r="N5065" s="142"/>
      <c r="O5065" s="132"/>
      <c r="Q5065" s="119"/>
    </row>
    <row r="5066" spans="14:17" x14ac:dyDescent="0.25">
      <c r="N5066" s="142"/>
      <c r="O5066" s="132"/>
      <c r="Q5066" s="119"/>
    </row>
    <row r="5067" spans="14:17" x14ac:dyDescent="0.25">
      <c r="N5067" s="142"/>
      <c r="O5067" s="132"/>
      <c r="Q5067" s="119"/>
    </row>
    <row r="5068" spans="14:17" x14ac:dyDescent="0.25">
      <c r="N5068" s="142"/>
      <c r="O5068" s="132"/>
      <c r="Q5068" s="119"/>
    </row>
    <row r="5069" spans="14:17" x14ac:dyDescent="0.25">
      <c r="N5069" s="142"/>
      <c r="O5069" s="132"/>
      <c r="Q5069" s="119"/>
    </row>
    <row r="5070" spans="14:17" x14ac:dyDescent="0.25">
      <c r="N5070" s="142"/>
      <c r="O5070" s="132"/>
      <c r="Q5070" s="119"/>
    </row>
    <row r="5071" spans="14:17" x14ac:dyDescent="0.25">
      <c r="N5071" s="142"/>
      <c r="O5071" s="132"/>
      <c r="Q5071" s="119"/>
    </row>
    <row r="5072" spans="14:17" x14ac:dyDescent="0.25">
      <c r="N5072" s="142"/>
      <c r="O5072" s="132"/>
      <c r="Q5072" s="119"/>
    </row>
    <row r="5073" spans="14:17" x14ac:dyDescent="0.25">
      <c r="N5073" s="142"/>
      <c r="O5073" s="132"/>
      <c r="Q5073" s="119"/>
    </row>
    <row r="5074" spans="14:17" x14ac:dyDescent="0.25">
      <c r="N5074" s="142"/>
      <c r="O5074" s="132"/>
      <c r="Q5074" s="119"/>
    </row>
    <row r="5075" spans="14:17" x14ac:dyDescent="0.25">
      <c r="N5075" s="142"/>
      <c r="O5075" s="132"/>
      <c r="Q5075" s="119"/>
    </row>
    <row r="5076" spans="14:17" x14ac:dyDescent="0.25">
      <c r="N5076" s="142"/>
      <c r="O5076" s="132"/>
      <c r="Q5076" s="119"/>
    </row>
    <row r="5077" spans="14:17" x14ac:dyDescent="0.25">
      <c r="N5077" s="142"/>
      <c r="O5077" s="132"/>
      <c r="Q5077" s="119"/>
    </row>
    <row r="5078" spans="14:17" x14ac:dyDescent="0.25">
      <c r="N5078" s="142"/>
      <c r="O5078" s="132"/>
      <c r="Q5078" s="119"/>
    </row>
    <row r="5079" spans="14:17" x14ac:dyDescent="0.25">
      <c r="N5079" s="142"/>
      <c r="O5079" s="132"/>
      <c r="Q5079" s="119"/>
    </row>
    <row r="5080" spans="14:17" x14ac:dyDescent="0.25">
      <c r="N5080" s="142"/>
      <c r="O5080" s="132"/>
      <c r="Q5080" s="119"/>
    </row>
    <row r="5081" spans="14:17" x14ac:dyDescent="0.25">
      <c r="N5081" s="142"/>
      <c r="O5081" s="132"/>
      <c r="Q5081" s="119"/>
    </row>
    <row r="5082" spans="14:17" x14ac:dyDescent="0.25">
      <c r="N5082" s="142"/>
      <c r="O5082" s="132"/>
      <c r="Q5082" s="119"/>
    </row>
    <row r="5083" spans="14:17" x14ac:dyDescent="0.25">
      <c r="N5083" s="142"/>
      <c r="O5083" s="132"/>
      <c r="Q5083" s="119"/>
    </row>
    <row r="5084" spans="14:17" x14ac:dyDescent="0.25">
      <c r="N5084" s="142"/>
      <c r="O5084" s="132"/>
      <c r="Q5084" s="119"/>
    </row>
    <row r="5085" spans="14:17" x14ac:dyDescent="0.25">
      <c r="N5085" s="142"/>
      <c r="O5085" s="132"/>
      <c r="Q5085" s="119"/>
    </row>
    <row r="5086" spans="14:17" x14ac:dyDescent="0.25">
      <c r="N5086" s="142"/>
      <c r="O5086" s="132"/>
      <c r="Q5086" s="119"/>
    </row>
    <row r="5087" spans="14:17" x14ac:dyDescent="0.25">
      <c r="N5087" s="142"/>
      <c r="O5087" s="132"/>
      <c r="Q5087" s="119"/>
    </row>
    <row r="5088" spans="14:17" x14ac:dyDescent="0.25">
      <c r="N5088" s="142"/>
      <c r="O5088" s="132"/>
      <c r="Q5088" s="119"/>
    </row>
    <row r="5089" spans="14:17" x14ac:dyDescent="0.25">
      <c r="N5089" s="142"/>
      <c r="O5089" s="132"/>
      <c r="Q5089" s="119"/>
    </row>
    <row r="5090" spans="14:17" x14ac:dyDescent="0.25">
      <c r="N5090" s="142"/>
      <c r="O5090" s="132"/>
      <c r="Q5090" s="119"/>
    </row>
    <row r="5091" spans="14:17" x14ac:dyDescent="0.25">
      <c r="N5091" s="142"/>
      <c r="O5091" s="132"/>
      <c r="Q5091" s="119"/>
    </row>
    <row r="5092" spans="14:17" x14ac:dyDescent="0.25">
      <c r="N5092" s="142"/>
      <c r="O5092" s="132"/>
      <c r="Q5092" s="119"/>
    </row>
    <row r="5093" spans="14:17" x14ac:dyDescent="0.25">
      <c r="N5093" s="142"/>
      <c r="O5093" s="132"/>
      <c r="Q5093" s="119"/>
    </row>
    <row r="5094" spans="14:17" x14ac:dyDescent="0.25">
      <c r="N5094" s="142"/>
      <c r="O5094" s="132"/>
      <c r="Q5094" s="119"/>
    </row>
    <row r="5095" spans="14:17" x14ac:dyDescent="0.25">
      <c r="N5095" s="142"/>
      <c r="O5095" s="132"/>
      <c r="Q5095" s="119"/>
    </row>
    <row r="5096" spans="14:17" x14ac:dyDescent="0.25">
      <c r="N5096" s="142"/>
      <c r="O5096" s="132"/>
      <c r="Q5096" s="119"/>
    </row>
    <row r="5097" spans="14:17" x14ac:dyDescent="0.25">
      <c r="N5097" s="142"/>
      <c r="O5097" s="132"/>
      <c r="Q5097" s="119"/>
    </row>
    <row r="5098" spans="14:17" x14ac:dyDescent="0.25">
      <c r="N5098" s="142"/>
      <c r="O5098" s="132"/>
      <c r="Q5098" s="119"/>
    </row>
    <row r="5099" spans="14:17" x14ac:dyDescent="0.25">
      <c r="N5099" s="142"/>
      <c r="O5099" s="132"/>
      <c r="Q5099" s="119"/>
    </row>
    <row r="5100" spans="14:17" x14ac:dyDescent="0.25">
      <c r="N5100" s="142"/>
      <c r="O5100" s="132"/>
      <c r="Q5100" s="119"/>
    </row>
    <row r="5101" spans="14:17" x14ac:dyDescent="0.25">
      <c r="N5101" s="142"/>
      <c r="O5101" s="132"/>
      <c r="Q5101" s="119"/>
    </row>
    <row r="5102" spans="14:17" x14ac:dyDescent="0.25">
      <c r="N5102" s="142"/>
      <c r="O5102" s="132"/>
      <c r="Q5102" s="119"/>
    </row>
    <row r="5103" spans="14:17" x14ac:dyDescent="0.25">
      <c r="N5103" s="142"/>
      <c r="O5103" s="132"/>
      <c r="Q5103" s="119"/>
    </row>
    <row r="5104" spans="14:17" x14ac:dyDescent="0.25">
      <c r="N5104" s="142"/>
      <c r="O5104" s="132"/>
      <c r="Q5104" s="119"/>
    </row>
    <row r="5105" spans="14:17" x14ac:dyDescent="0.25">
      <c r="N5105" s="142"/>
      <c r="O5105" s="132"/>
      <c r="Q5105" s="119"/>
    </row>
    <row r="5106" spans="14:17" x14ac:dyDescent="0.25">
      <c r="N5106" s="142"/>
      <c r="O5106" s="132"/>
      <c r="Q5106" s="119"/>
    </row>
    <row r="5107" spans="14:17" x14ac:dyDescent="0.25">
      <c r="N5107" s="142"/>
      <c r="O5107" s="132"/>
      <c r="Q5107" s="119"/>
    </row>
    <row r="5108" spans="14:17" x14ac:dyDescent="0.25">
      <c r="N5108" s="142"/>
      <c r="O5108" s="132"/>
      <c r="Q5108" s="119"/>
    </row>
    <row r="5109" spans="14:17" x14ac:dyDescent="0.25">
      <c r="N5109" s="142"/>
      <c r="O5109" s="132"/>
      <c r="Q5109" s="119"/>
    </row>
    <row r="5110" spans="14:17" x14ac:dyDescent="0.25">
      <c r="N5110" s="142"/>
      <c r="O5110" s="132"/>
      <c r="Q5110" s="119"/>
    </row>
    <row r="5111" spans="14:17" x14ac:dyDescent="0.25">
      <c r="N5111" s="142"/>
      <c r="O5111" s="132"/>
      <c r="Q5111" s="119"/>
    </row>
    <row r="5112" spans="14:17" x14ac:dyDescent="0.25">
      <c r="N5112" s="142"/>
      <c r="O5112" s="132"/>
      <c r="Q5112" s="119"/>
    </row>
    <row r="5113" spans="14:17" x14ac:dyDescent="0.25">
      <c r="N5113" s="142"/>
      <c r="O5113" s="132"/>
      <c r="Q5113" s="119"/>
    </row>
    <row r="5114" spans="14:17" x14ac:dyDescent="0.25">
      <c r="N5114" s="142"/>
      <c r="O5114" s="132"/>
      <c r="Q5114" s="119"/>
    </row>
    <row r="5115" spans="14:17" x14ac:dyDescent="0.25">
      <c r="N5115" s="142"/>
      <c r="O5115" s="132"/>
      <c r="Q5115" s="119"/>
    </row>
    <row r="5116" spans="14:17" x14ac:dyDescent="0.25">
      <c r="N5116" s="142"/>
      <c r="O5116" s="132"/>
      <c r="Q5116" s="119"/>
    </row>
    <row r="5117" spans="14:17" x14ac:dyDescent="0.25">
      <c r="N5117" s="142"/>
      <c r="O5117" s="132"/>
      <c r="Q5117" s="119"/>
    </row>
    <row r="5118" spans="14:17" x14ac:dyDescent="0.25">
      <c r="N5118" s="142"/>
      <c r="O5118" s="132"/>
      <c r="Q5118" s="119"/>
    </row>
    <row r="5119" spans="14:17" x14ac:dyDescent="0.25">
      <c r="N5119" s="142"/>
      <c r="O5119" s="132"/>
      <c r="Q5119" s="119"/>
    </row>
    <row r="5120" spans="14:17" x14ac:dyDescent="0.25">
      <c r="N5120" s="142"/>
      <c r="O5120" s="132"/>
      <c r="Q5120" s="119"/>
    </row>
    <row r="5121" spans="14:17" x14ac:dyDescent="0.25">
      <c r="N5121" s="142"/>
      <c r="O5121" s="132"/>
      <c r="Q5121" s="119"/>
    </row>
    <row r="5122" spans="14:17" x14ac:dyDescent="0.25">
      <c r="N5122" s="142"/>
      <c r="O5122" s="132"/>
      <c r="Q5122" s="119"/>
    </row>
    <row r="5123" spans="14:17" x14ac:dyDescent="0.25">
      <c r="N5123" s="142"/>
      <c r="O5123" s="132"/>
      <c r="Q5123" s="119"/>
    </row>
    <row r="5124" spans="14:17" x14ac:dyDescent="0.25">
      <c r="N5124" s="142"/>
      <c r="O5124" s="132"/>
      <c r="Q5124" s="119"/>
    </row>
    <row r="5125" spans="14:17" x14ac:dyDescent="0.25">
      <c r="N5125" s="142"/>
      <c r="O5125" s="132"/>
      <c r="Q5125" s="119"/>
    </row>
    <row r="5126" spans="14:17" x14ac:dyDescent="0.25">
      <c r="N5126" s="142"/>
      <c r="O5126" s="132"/>
      <c r="Q5126" s="119"/>
    </row>
    <row r="5127" spans="14:17" x14ac:dyDescent="0.25">
      <c r="N5127" s="142"/>
      <c r="O5127" s="132"/>
      <c r="Q5127" s="119"/>
    </row>
    <row r="5128" spans="14:17" x14ac:dyDescent="0.25">
      <c r="N5128" s="142"/>
      <c r="O5128" s="132"/>
      <c r="Q5128" s="119"/>
    </row>
    <row r="5129" spans="14:17" x14ac:dyDescent="0.25">
      <c r="N5129" s="142"/>
      <c r="O5129" s="132"/>
      <c r="Q5129" s="119"/>
    </row>
    <row r="5130" spans="14:17" x14ac:dyDescent="0.25">
      <c r="N5130" s="142"/>
      <c r="O5130" s="132"/>
      <c r="Q5130" s="119"/>
    </row>
    <row r="5131" spans="14:17" x14ac:dyDescent="0.25">
      <c r="N5131" s="142"/>
      <c r="O5131" s="132"/>
      <c r="Q5131" s="119"/>
    </row>
    <row r="5132" spans="14:17" x14ac:dyDescent="0.25">
      <c r="N5132" s="142"/>
      <c r="O5132" s="132"/>
      <c r="Q5132" s="119"/>
    </row>
    <row r="5133" spans="14:17" x14ac:dyDescent="0.25">
      <c r="N5133" s="142"/>
      <c r="O5133" s="132"/>
      <c r="Q5133" s="119"/>
    </row>
    <row r="5134" spans="14:17" x14ac:dyDescent="0.25">
      <c r="N5134" s="142"/>
      <c r="O5134" s="132"/>
      <c r="Q5134" s="119"/>
    </row>
    <row r="5135" spans="14:17" x14ac:dyDescent="0.25">
      <c r="N5135" s="142"/>
      <c r="O5135" s="132"/>
      <c r="Q5135" s="119"/>
    </row>
    <row r="5136" spans="14:17" x14ac:dyDescent="0.25">
      <c r="N5136" s="142"/>
      <c r="O5136" s="132"/>
      <c r="Q5136" s="119"/>
    </row>
    <row r="5137" spans="14:17" x14ac:dyDescent="0.25">
      <c r="N5137" s="142"/>
      <c r="O5137" s="132"/>
      <c r="Q5137" s="119"/>
    </row>
    <row r="5138" spans="14:17" x14ac:dyDescent="0.25">
      <c r="N5138" s="142"/>
      <c r="O5138" s="132"/>
      <c r="Q5138" s="119"/>
    </row>
    <row r="5139" spans="14:17" x14ac:dyDescent="0.25">
      <c r="N5139" s="142"/>
      <c r="O5139" s="132"/>
      <c r="Q5139" s="119"/>
    </row>
    <row r="5140" spans="14:17" x14ac:dyDescent="0.25">
      <c r="N5140" s="142"/>
      <c r="O5140" s="132"/>
      <c r="Q5140" s="119"/>
    </row>
    <row r="5141" spans="14:17" x14ac:dyDescent="0.25">
      <c r="N5141" s="142"/>
      <c r="O5141" s="132"/>
      <c r="Q5141" s="119"/>
    </row>
    <row r="5142" spans="14:17" x14ac:dyDescent="0.25">
      <c r="N5142" s="142"/>
      <c r="O5142" s="132"/>
      <c r="Q5142" s="119"/>
    </row>
    <row r="5143" spans="14:17" x14ac:dyDescent="0.25">
      <c r="N5143" s="142"/>
      <c r="O5143" s="132"/>
      <c r="Q5143" s="119"/>
    </row>
    <row r="5144" spans="14:17" x14ac:dyDescent="0.25">
      <c r="N5144" s="142"/>
      <c r="O5144" s="132"/>
      <c r="Q5144" s="119"/>
    </row>
    <row r="5145" spans="14:17" x14ac:dyDescent="0.25">
      <c r="N5145" s="142"/>
      <c r="O5145" s="132"/>
      <c r="Q5145" s="119"/>
    </row>
    <row r="5146" spans="14:17" x14ac:dyDescent="0.25">
      <c r="N5146" s="142"/>
      <c r="O5146" s="132"/>
      <c r="Q5146" s="119"/>
    </row>
    <row r="5147" spans="14:17" x14ac:dyDescent="0.25">
      <c r="N5147" s="142"/>
      <c r="O5147" s="132"/>
      <c r="Q5147" s="119"/>
    </row>
    <row r="5148" spans="14:17" x14ac:dyDescent="0.25">
      <c r="N5148" s="142"/>
      <c r="O5148" s="132"/>
      <c r="Q5148" s="119"/>
    </row>
    <row r="5149" spans="14:17" x14ac:dyDescent="0.25">
      <c r="N5149" s="142"/>
      <c r="O5149" s="132"/>
      <c r="Q5149" s="119"/>
    </row>
    <row r="5150" spans="14:17" x14ac:dyDescent="0.25">
      <c r="N5150" s="142"/>
      <c r="O5150" s="132"/>
      <c r="Q5150" s="119"/>
    </row>
    <row r="5151" spans="14:17" x14ac:dyDescent="0.25">
      <c r="N5151" s="142"/>
      <c r="O5151" s="132"/>
      <c r="Q5151" s="119"/>
    </row>
    <row r="5152" spans="14:17" x14ac:dyDescent="0.25">
      <c r="N5152" s="142"/>
      <c r="O5152" s="132"/>
      <c r="Q5152" s="119"/>
    </row>
    <row r="5153" spans="14:17" x14ac:dyDescent="0.25">
      <c r="N5153" s="142"/>
      <c r="O5153" s="132"/>
      <c r="Q5153" s="119"/>
    </row>
    <row r="5154" spans="14:17" x14ac:dyDescent="0.25">
      <c r="N5154" s="142"/>
      <c r="O5154" s="132"/>
      <c r="Q5154" s="119"/>
    </row>
    <row r="5155" spans="14:17" x14ac:dyDescent="0.25">
      <c r="N5155" s="142"/>
      <c r="O5155" s="132"/>
      <c r="Q5155" s="119"/>
    </row>
    <row r="5156" spans="14:17" x14ac:dyDescent="0.25">
      <c r="N5156" s="142"/>
      <c r="O5156" s="132"/>
      <c r="Q5156" s="119"/>
    </row>
    <row r="5157" spans="14:17" x14ac:dyDescent="0.25">
      <c r="N5157" s="142"/>
      <c r="O5157" s="132"/>
      <c r="Q5157" s="119"/>
    </row>
    <row r="5158" spans="14:17" x14ac:dyDescent="0.25">
      <c r="N5158" s="142"/>
      <c r="O5158" s="132"/>
      <c r="Q5158" s="119"/>
    </row>
    <row r="5159" spans="14:17" x14ac:dyDescent="0.25">
      <c r="N5159" s="142"/>
      <c r="O5159" s="132"/>
      <c r="Q5159" s="119"/>
    </row>
    <row r="5160" spans="14:17" x14ac:dyDescent="0.25">
      <c r="N5160" s="142"/>
      <c r="O5160" s="132"/>
      <c r="Q5160" s="119"/>
    </row>
    <row r="5161" spans="14:17" x14ac:dyDescent="0.25">
      <c r="N5161" s="142"/>
      <c r="O5161" s="132"/>
      <c r="Q5161" s="119"/>
    </row>
    <row r="5162" spans="14:17" x14ac:dyDescent="0.25">
      <c r="N5162" s="142"/>
      <c r="O5162" s="132"/>
      <c r="Q5162" s="119"/>
    </row>
    <row r="5163" spans="14:17" x14ac:dyDescent="0.25">
      <c r="N5163" s="142"/>
      <c r="O5163" s="132"/>
      <c r="Q5163" s="119"/>
    </row>
    <row r="5164" spans="14:17" x14ac:dyDescent="0.25">
      <c r="N5164" s="142"/>
      <c r="O5164" s="132"/>
      <c r="Q5164" s="119"/>
    </row>
    <row r="5165" spans="14:17" x14ac:dyDescent="0.25">
      <c r="N5165" s="142"/>
      <c r="O5165" s="132"/>
      <c r="Q5165" s="119"/>
    </row>
    <row r="5166" spans="14:17" x14ac:dyDescent="0.25">
      <c r="N5166" s="142"/>
      <c r="O5166" s="132"/>
      <c r="Q5166" s="119"/>
    </row>
    <row r="5167" spans="14:17" x14ac:dyDescent="0.25">
      <c r="N5167" s="142"/>
      <c r="O5167" s="132"/>
      <c r="Q5167" s="119"/>
    </row>
    <row r="5168" spans="14:17" x14ac:dyDescent="0.25">
      <c r="N5168" s="142"/>
      <c r="O5168" s="132"/>
      <c r="Q5168" s="119"/>
    </row>
    <row r="5169" spans="14:17" x14ac:dyDescent="0.25">
      <c r="N5169" s="142"/>
      <c r="O5169" s="132"/>
      <c r="Q5169" s="119"/>
    </row>
    <row r="5170" spans="14:17" x14ac:dyDescent="0.25">
      <c r="N5170" s="142"/>
      <c r="O5170" s="132"/>
      <c r="Q5170" s="119"/>
    </row>
    <row r="5171" spans="14:17" x14ac:dyDescent="0.25">
      <c r="N5171" s="142"/>
      <c r="O5171" s="132"/>
      <c r="Q5171" s="119"/>
    </row>
    <row r="5172" spans="14:17" x14ac:dyDescent="0.25">
      <c r="N5172" s="142"/>
      <c r="O5172" s="132"/>
      <c r="Q5172" s="119"/>
    </row>
    <row r="5173" spans="14:17" x14ac:dyDescent="0.25">
      <c r="N5173" s="142"/>
      <c r="O5173" s="132"/>
      <c r="Q5173" s="119"/>
    </row>
    <row r="5174" spans="14:17" x14ac:dyDescent="0.25">
      <c r="N5174" s="142"/>
      <c r="O5174" s="132"/>
      <c r="Q5174" s="119"/>
    </row>
    <row r="5175" spans="14:17" x14ac:dyDescent="0.25">
      <c r="N5175" s="142"/>
      <c r="O5175" s="132"/>
      <c r="Q5175" s="119"/>
    </row>
    <row r="5176" spans="14:17" x14ac:dyDescent="0.25">
      <c r="N5176" s="142"/>
      <c r="O5176" s="132"/>
      <c r="Q5176" s="119"/>
    </row>
    <row r="5177" spans="14:17" x14ac:dyDescent="0.25">
      <c r="N5177" s="142"/>
      <c r="O5177" s="132"/>
      <c r="Q5177" s="119"/>
    </row>
    <row r="5178" spans="14:17" x14ac:dyDescent="0.25">
      <c r="N5178" s="142"/>
      <c r="O5178" s="132"/>
      <c r="Q5178" s="119"/>
    </row>
    <row r="5179" spans="14:17" x14ac:dyDescent="0.25">
      <c r="N5179" s="142"/>
      <c r="O5179" s="132"/>
      <c r="Q5179" s="119"/>
    </row>
    <row r="5180" spans="14:17" x14ac:dyDescent="0.25">
      <c r="N5180" s="142"/>
      <c r="O5180" s="132"/>
      <c r="Q5180" s="119"/>
    </row>
    <row r="5181" spans="14:17" x14ac:dyDescent="0.25">
      <c r="N5181" s="142"/>
      <c r="O5181" s="132"/>
      <c r="Q5181" s="119"/>
    </row>
    <row r="5182" spans="14:17" x14ac:dyDescent="0.25">
      <c r="N5182" s="142"/>
      <c r="O5182" s="132"/>
      <c r="Q5182" s="119"/>
    </row>
    <row r="5183" spans="14:17" x14ac:dyDescent="0.25">
      <c r="N5183" s="142"/>
      <c r="O5183" s="132"/>
      <c r="Q5183" s="119"/>
    </row>
    <row r="5184" spans="14:17" x14ac:dyDescent="0.25">
      <c r="N5184" s="142"/>
      <c r="O5184" s="132"/>
      <c r="Q5184" s="119"/>
    </row>
    <row r="5185" spans="14:17" x14ac:dyDescent="0.25">
      <c r="N5185" s="142"/>
      <c r="O5185" s="132"/>
      <c r="Q5185" s="119"/>
    </row>
    <row r="5186" spans="14:17" x14ac:dyDescent="0.25">
      <c r="N5186" s="142"/>
      <c r="O5186" s="132"/>
      <c r="Q5186" s="119"/>
    </row>
    <row r="5187" spans="14:17" x14ac:dyDescent="0.25">
      <c r="N5187" s="142"/>
      <c r="O5187" s="132"/>
      <c r="Q5187" s="119"/>
    </row>
    <row r="5188" spans="14:17" x14ac:dyDescent="0.25">
      <c r="N5188" s="142"/>
      <c r="O5188" s="132"/>
      <c r="Q5188" s="119"/>
    </row>
    <row r="5189" spans="14:17" x14ac:dyDescent="0.25">
      <c r="N5189" s="142"/>
      <c r="O5189" s="132"/>
      <c r="Q5189" s="119"/>
    </row>
    <row r="5190" spans="14:17" x14ac:dyDescent="0.25">
      <c r="N5190" s="142"/>
      <c r="O5190" s="132"/>
      <c r="Q5190" s="119"/>
    </row>
    <row r="5191" spans="14:17" x14ac:dyDescent="0.25">
      <c r="N5191" s="142"/>
      <c r="O5191" s="132"/>
      <c r="Q5191" s="119"/>
    </row>
    <row r="5192" spans="14:17" x14ac:dyDescent="0.25">
      <c r="N5192" s="142"/>
      <c r="O5192" s="132"/>
      <c r="Q5192" s="119"/>
    </row>
    <row r="5193" spans="14:17" x14ac:dyDescent="0.25">
      <c r="N5193" s="142"/>
      <c r="O5193" s="132"/>
      <c r="Q5193" s="119"/>
    </row>
    <row r="5194" spans="14:17" x14ac:dyDescent="0.25">
      <c r="N5194" s="142"/>
      <c r="O5194" s="132"/>
      <c r="Q5194" s="119"/>
    </row>
    <row r="5195" spans="14:17" x14ac:dyDescent="0.25">
      <c r="N5195" s="142"/>
      <c r="O5195" s="132"/>
      <c r="Q5195" s="119"/>
    </row>
    <row r="5196" spans="14:17" x14ac:dyDescent="0.25">
      <c r="N5196" s="142"/>
      <c r="O5196" s="132"/>
      <c r="Q5196" s="119"/>
    </row>
    <row r="5197" spans="14:17" x14ac:dyDescent="0.25">
      <c r="N5197" s="142"/>
      <c r="O5197" s="132"/>
      <c r="Q5197" s="119"/>
    </row>
    <row r="5198" spans="14:17" x14ac:dyDescent="0.25">
      <c r="N5198" s="142"/>
      <c r="O5198" s="132"/>
      <c r="Q5198" s="119"/>
    </row>
    <row r="5199" spans="14:17" x14ac:dyDescent="0.25">
      <c r="N5199" s="142"/>
      <c r="O5199" s="132"/>
      <c r="Q5199" s="119"/>
    </row>
    <row r="5200" spans="14:17" x14ac:dyDescent="0.25">
      <c r="N5200" s="142"/>
      <c r="O5200" s="132"/>
      <c r="Q5200" s="119"/>
    </row>
    <row r="5201" spans="14:17" x14ac:dyDescent="0.25">
      <c r="N5201" s="142"/>
      <c r="O5201" s="132"/>
      <c r="Q5201" s="119"/>
    </row>
    <row r="5202" spans="14:17" x14ac:dyDescent="0.25">
      <c r="N5202" s="142"/>
      <c r="O5202" s="132"/>
      <c r="Q5202" s="119"/>
    </row>
    <row r="5203" spans="14:17" x14ac:dyDescent="0.25">
      <c r="N5203" s="142"/>
      <c r="O5203" s="132"/>
      <c r="Q5203" s="119"/>
    </row>
    <row r="5204" spans="14:17" x14ac:dyDescent="0.25">
      <c r="N5204" s="142"/>
      <c r="O5204" s="132"/>
      <c r="Q5204" s="119"/>
    </row>
    <row r="5205" spans="14:17" x14ac:dyDescent="0.25">
      <c r="N5205" s="142"/>
      <c r="O5205" s="132"/>
      <c r="Q5205" s="119"/>
    </row>
    <row r="5206" spans="14:17" x14ac:dyDescent="0.25">
      <c r="N5206" s="142"/>
      <c r="O5206" s="132"/>
      <c r="Q5206" s="119"/>
    </row>
    <row r="5207" spans="14:17" x14ac:dyDescent="0.25">
      <c r="N5207" s="142"/>
      <c r="O5207" s="132"/>
      <c r="Q5207" s="119"/>
    </row>
    <row r="5208" spans="14:17" x14ac:dyDescent="0.25">
      <c r="N5208" s="142"/>
      <c r="O5208" s="132"/>
      <c r="Q5208" s="119"/>
    </row>
    <row r="5209" spans="14:17" x14ac:dyDescent="0.25">
      <c r="N5209" s="142"/>
      <c r="O5209" s="132"/>
      <c r="Q5209" s="119"/>
    </row>
    <row r="5210" spans="14:17" x14ac:dyDescent="0.25">
      <c r="N5210" s="142"/>
      <c r="O5210" s="132"/>
      <c r="Q5210" s="119"/>
    </row>
    <row r="5211" spans="14:17" x14ac:dyDescent="0.25">
      <c r="N5211" s="142"/>
      <c r="O5211" s="132"/>
      <c r="Q5211" s="119"/>
    </row>
    <row r="5212" spans="14:17" x14ac:dyDescent="0.25">
      <c r="N5212" s="142"/>
      <c r="O5212" s="132"/>
      <c r="Q5212" s="119"/>
    </row>
    <row r="5213" spans="14:17" x14ac:dyDescent="0.25">
      <c r="N5213" s="142"/>
      <c r="O5213" s="132"/>
      <c r="Q5213" s="119"/>
    </row>
    <row r="5214" spans="14:17" x14ac:dyDescent="0.25">
      <c r="N5214" s="142"/>
      <c r="O5214" s="132"/>
      <c r="Q5214" s="119"/>
    </row>
    <row r="5215" spans="14:17" x14ac:dyDescent="0.25">
      <c r="N5215" s="142"/>
      <c r="O5215" s="132"/>
      <c r="Q5215" s="119"/>
    </row>
    <row r="5216" spans="14:17" x14ac:dyDescent="0.25">
      <c r="N5216" s="142"/>
      <c r="O5216" s="132"/>
      <c r="Q5216" s="119"/>
    </row>
    <row r="5217" spans="14:17" x14ac:dyDescent="0.25">
      <c r="N5217" s="142"/>
      <c r="O5217" s="132"/>
      <c r="Q5217" s="119"/>
    </row>
    <row r="5218" spans="14:17" x14ac:dyDescent="0.25">
      <c r="N5218" s="142"/>
      <c r="O5218" s="132"/>
      <c r="Q5218" s="119"/>
    </row>
    <row r="5219" spans="14:17" x14ac:dyDescent="0.25">
      <c r="N5219" s="142"/>
      <c r="O5219" s="132"/>
      <c r="Q5219" s="119"/>
    </row>
    <row r="5220" spans="14:17" x14ac:dyDescent="0.25">
      <c r="N5220" s="142"/>
      <c r="O5220" s="132"/>
      <c r="Q5220" s="119"/>
    </row>
    <row r="5221" spans="14:17" x14ac:dyDescent="0.25">
      <c r="N5221" s="142"/>
      <c r="O5221" s="132"/>
      <c r="Q5221" s="119"/>
    </row>
    <row r="5222" spans="14:17" x14ac:dyDescent="0.25">
      <c r="N5222" s="142"/>
      <c r="O5222" s="132"/>
      <c r="Q5222" s="119"/>
    </row>
    <row r="5223" spans="14:17" x14ac:dyDescent="0.25">
      <c r="N5223" s="142"/>
      <c r="O5223" s="132"/>
      <c r="Q5223" s="119"/>
    </row>
    <row r="5224" spans="14:17" x14ac:dyDescent="0.25">
      <c r="N5224" s="142"/>
      <c r="O5224" s="132"/>
      <c r="Q5224" s="119"/>
    </row>
    <row r="5225" spans="14:17" x14ac:dyDescent="0.25">
      <c r="N5225" s="142"/>
      <c r="O5225" s="132"/>
      <c r="Q5225" s="119"/>
    </row>
    <row r="5226" spans="14:17" x14ac:dyDescent="0.25">
      <c r="N5226" s="142"/>
      <c r="O5226" s="132"/>
      <c r="Q5226" s="119"/>
    </row>
    <row r="5227" spans="14:17" x14ac:dyDescent="0.25">
      <c r="N5227" s="142"/>
      <c r="O5227" s="132"/>
      <c r="Q5227" s="119"/>
    </row>
    <row r="5228" spans="14:17" x14ac:dyDescent="0.25">
      <c r="N5228" s="142"/>
      <c r="O5228" s="132"/>
      <c r="Q5228" s="119"/>
    </row>
    <row r="5229" spans="14:17" x14ac:dyDescent="0.25">
      <c r="N5229" s="142"/>
      <c r="O5229" s="132"/>
      <c r="Q5229" s="119"/>
    </row>
    <row r="5230" spans="14:17" x14ac:dyDescent="0.25">
      <c r="N5230" s="142"/>
      <c r="O5230" s="132"/>
      <c r="Q5230" s="119"/>
    </row>
    <row r="5231" spans="14:17" x14ac:dyDescent="0.25">
      <c r="N5231" s="142"/>
      <c r="O5231" s="132"/>
      <c r="Q5231" s="119"/>
    </row>
    <row r="5232" spans="14:17" x14ac:dyDescent="0.25">
      <c r="N5232" s="142"/>
      <c r="O5232" s="132"/>
      <c r="Q5232" s="119"/>
    </row>
    <row r="5233" spans="14:17" x14ac:dyDescent="0.25">
      <c r="N5233" s="142"/>
      <c r="O5233" s="132"/>
      <c r="Q5233" s="119"/>
    </row>
    <row r="5234" spans="14:17" x14ac:dyDescent="0.25">
      <c r="N5234" s="142"/>
      <c r="O5234" s="132"/>
      <c r="Q5234" s="119"/>
    </row>
    <row r="5235" spans="14:17" x14ac:dyDescent="0.25">
      <c r="N5235" s="142"/>
      <c r="O5235" s="132"/>
      <c r="Q5235" s="119"/>
    </row>
    <row r="5236" spans="14:17" x14ac:dyDescent="0.25">
      <c r="N5236" s="142"/>
      <c r="O5236" s="132"/>
      <c r="Q5236" s="119"/>
    </row>
    <row r="5237" spans="14:17" x14ac:dyDescent="0.25">
      <c r="N5237" s="142"/>
      <c r="O5237" s="132"/>
      <c r="Q5237" s="119"/>
    </row>
    <row r="5238" spans="14:17" x14ac:dyDescent="0.25">
      <c r="N5238" s="142"/>
      <c r="O5238" s="132"/>
      <c r="Q5238" s="119"/>
    </row>
    <row r="5239" spans="14:17" x14ac:dyDescent="0.25">
      <c r="N5239" s="142"/>
      <c r="O5239" s="132"/>
      <c r="Q5239" s="119"/>
    </row>
    <row r="5240" spans="14:17" x14ac:dyDescent="0.25">
      <c r="N5240" s="142"/>
      <c r="O5240" s="132"/>
      <c r="Q5240" s="119"/>
    </row>
    <row r="5241" spans="14:17" x14ac:dyDescent="0.25">
      <c r="N5241" s="142"/>
      <c r="O5241" s="132"/>
      <c r="Q5241" s="119"/>
    </row>
    <row r="5242" spans="14:17" x14ac:dyDescent="0.25">
      <c r="N5242" s="142"/>
      <c r="O5242" s="132"/>
      <c r="Q5242" s="119"/>
    </row>
    <row r="5243" spans="14:17" x14ac:dyDescent="0.25">
      <c r="N5243" s="142"/>
      <c r="O5243" s="132"/>
      <c r="Q5243" s="119"/>
    </row>
    <row r="5244" spans="14:17" x14ac:dyDescent="0.25">
      <c r="N5244" s="142"/>
      <c r="O5244" s="132"/>
      <c r="Q5244" s="119"/>
    </row>
    <row r="5245" spans="14:17" x14ac:dyDescent="0.25">
      <c r="N5245" s="142"/>
      <c r="O5245" s="132"/>
      <c r="Q5245" s="119"/>
    </row>
    <row r="5246" spans="14:17" x14ac:dyDescent="0.25">
      <c r="N5246" s="142"/>
      <c r="O5246" s="132"/>
      <c r="Q5246" s="119"/>
    </row>
    <row r="5247" spans="14:17" x14ac:dyDescent="0.25">
      <c r="N5247" s="142"/>
      <c r="O5247" s="132"/>
      <c r="Q5247" s="119"/>
    </row>
    <row r="5248" spans="14:17" x14ac:dyDescent="0.25">
      <c r="N5248" s="142"/>
      <c r="O5248" s="132"/>
      <c r="Q5248" s="119"/>
    </row>
    <row r="5249" spans="14:17" x14ac:dyDescent="0.25">
      <c r="N5249" s="142"/>
      <c r="O5249" s="132"/>
      <c r="Q5249" s="119"/>
    </row>
    <row r="5250" spans="14:17" x14ac:dyDescent="0.25">
      <c r="N5250" s="142"/>
      <c r="O5250" s="132"/>
      <c r="Q5250" s="119"/>
    </row>
    <row r="5251" spans="14:17" x14ac:dyDescent="0.25">
      <c r="N5251" s="142"/>
      <c r="O5251" s="132"/>
      <c r="Q5251" s="119"/>
    </row>
    <row r="5252" spans="14:17" x14ac:dyDescent="0.25">
      <c r="N5252" s="142"/>
      <c r="O5252" s="132"/>
      <c r="Q5252" s="119"/>
    </row>
    <row r="5253" spans="14:17" x14ac:dyDescent="0.25">
      <c r="N5253" s="142"/>
      <c r="O5253" s="132"/>
      <c r="Q5253" s="119"/>
    </row>
    <row r="5254" spans="14:17" x14ac:dyDescent="0.25">
      <c r="N5254" s="142"/>
      <c r="O5254" s="132"/>
      <c r="Q5254" s="119"/>
    </row>
    <row r="5255" spans="14:17" x14ac:dyDescent="0.25">
      <c r="N5255" s="142"/>
      <c r="O5255" s="132"/>
      <c r="Q5255" s="119"/>
    </row>
    <row r="5256" spans="14:17" x14ac:dyDescent="0.25">
      <c r="N5256" s="142"/>
      <c r="O5256" s="132"/>
      <c r="Q5256" s="119"/>
    </row>
    <row r="5257" spans="14:17" x14ac:dyDescent="0.25">
      <c r="N5257" s="142"/>
      <c r="O5257" s="132"/>
      <c r="Q5257" s="119"/>
    </row>
    <row r="5258" spans="14:17" x14ac:dyDescent="0.25">
      <c r="N5258" s="142"/>
      <c r="O5258" s="132"/>
      <c r="Q5258" s="119"/>
    </row>
    <row r="5259" spans="14:17" x14ac:dyDescent="0.25">
      <c r="N5259" s="142"/>
      <c r="O5259" s="132"/>
      <c r="Q5259" s="119"/>
    </row>
    <row r="5260" spans="14:17" x14ac:dyDescent="0.25">
      <c r="N5260" s="142"/>
      <c r="O5260" s="132"/>
      <c r="Q5260" s="119"/>
    </row>
    <row r="5261" spans="14:17" x14ac:dyDescent="0.25">
      <c r="N5261" s="142"/>
      <c r="O5261" s="132"/>
      <c r="Q5261" s="119"/>
    </row>
    <row r="5262" spans="14:17" x14ac:dyDescent="0.25">
      <c r="N5262" s="142"/>
      <c r="O5262" s="132"/>
      <c r="Q5262" s="119"/>
    </row>
    <row r="5263" spans="14:17" x14ac:dyDescent="0.25">
      <c r="N5263" s="142"/>
      <c r="O5263" s="132"/>
      <c r="Q5263" s="119"/>
    </row>
    <row r="5264" spans="14:17" x14ac:dyDescent="0.25">
      <c r="N5264" s="142"/>
      <c r="O5264" s="132"/>
      <c r="Q5264" s="119"/>
    </row>
    <row r="5265" spans="14:17" x14ac:dyDescent="0.25">
      <c r="N5265" s="142"/>
      <c r="O5265" s="132"/>
      <c r="Q5265" s="119"/>
    </row>
    <row r="5266" spans="14:17" x14ac:dyDescent="0.25">
      <c r="N5266" s="142"/>
      <c r="O5266" s="132"/>
      <c r="Q5266" s="119"/>
    </row>
    <row r="5267" spans="14:17" x14ac:dyDescent="0.25">
      <c r="N5267" s="142"/>
      <c r="O5267" s="132"/>
      <c r="Q5267" s="119"/>
    </row>
    <row r="5268" spans="14:17" x14ac:dyDescent="0.25">
      <c r="N5268" s="142"/>
      <c r="O5268" s="132"/>
      <c r="Q5268" s="119"/>
    </row>
    <row r="5269" spans="14:17" x14ac:dyDescent="0.25">
      <c r="N5269" s="142"/>
      <c r="O5269" s="132"/>
      <c r="Q5269" s="119"/>
    </row>
    <row r="5270" spans="14:17" x14ac:dyDescent="0.25">
      <c r="N5270" s="142"/>
      <c r="O5270" s="132"/>
      <c r="Q5270" s="119"/>
    </row>
    <row r="5271" spans="14:17" x14ac:dyDescent="0.25">
      <c r="N5271" s="142"/>
      <c r="O5271" s="132"/>
      <c r="Q5271" s="119"/>
    </row>
    <row r="5272" spans="14:17" x14ac:dyDescent="0.25">
      <c r="N5272" s="142"/>
      <c r="O5272" s="132"/>
      <c r="Q5272" s="119"/>
    </row>
    <row r="5273" spans="14:17" x14ac:dyDescent="0.25">
      <c r="N5273" s="142"/>
      <c r="O5273" s="132"/>
      <c r="Q5273" s="119"/>
    </row>
    <row r="5274" spans="14:17" x14ac:dyDescent="0.25">
      <c r="N5274" s="142"/>
      <c r="O5274" s="132"/>
      <c r="Q5274" s="119"/>
    </row>
    <row r="5275" spans="14:17" x14ac:dyDescent="0.25">
      <c r="N5275" s="142"/>
      <c r="O5275" s="132"/>
      <c r="Q5275" s="119"/>
    </row>
    <row r="5276" spans="14:17" x14ac:dyDescent="0.25">
      <c r="N5276" s="142"/>
      <c r="O5276" s="132"/>
      <c r="Q5276" s="119"/>
    </row>
    <row r="5277" spans="14:17" x14ac:dyDescent="0.25">
      <c r="N5277" s="142"/>
      <c r="O5277" s="132"/>
      <c r="Q5277" s="119"/>
    </row>
    <row r="5278" spans="14:17" x14ac:dyDescent="0.25">
      <c r="N5278" s="142"/>
      <c r="O5278" s="132"/>
      <c r="Q5278" s="119"/>
    </row>
    <row r="5279" spans="14:17" x14ac:dyDescent="0.25">
      <c r="N5279" s="142"/>
      <c r="O5279" s="132"/>
      <c r="Q5279" s="119"/>
    </row>
    <row r="5280" spans="14:17" x14ac:dyDescent="0.25">
      <c r="N5280" s="142"/>
      <c r="O5280" s="132"/>
      <c r="Q5280" s="119"/>
    </row>
    <row r="5281" spans="14:17" x14ac:dyDescent="0.25">
      <c r="N5281" s="142"/>
      <c r="O5281" s="132"/>
      <c r="Q5281" s="119"/>
    </row>
    <row r="5282" spans="14:17" x14ac:dyDescent="0.25">
      <c r="N5282" s="142"/>
      <c r="O5282" s="132"/>
      <c r="Q5282" s="119"/>
    </row>
    <row r="5283" spans="14:17" x14ac:dyDescent="0.25">
      <c r="N5283" s="142"/>
      <c r="O5283" s="132"/>
      <c r="Q5283" s="119"/>
    </row>
    <row r="5284" spans="14:17" x14ac:dyDescent="0.25">
      <c r="N5284" s="142"/>
      <c r="O5284" s="132"/>
      <c r="Q5284" s="119"/>
    </row>
    <row r="5285" spans="14:17" x14ac:dyDescent="0.25">
      <c r="N5285" s="142"/>
      <c r="O5285" s="132"/>
      <c r="Q5285" s="119"/>
    </row>
    <row r="5286" spans="14:17" x14ac:dyDescent="0.25">
      <c r="N5286" s="142"/>
      <c r="O5286" s="132"/>
      <c r="Q5286" s="119"/>
    </row>
    <row r="5287" spans="14:17" x14ac:dyDescent="0.25">
      <c r="N5287" s="142"/>
      <c r="O5287" s="132"/>
      <c r="Q5287" s="119"/>
    </row>
    <row r="5288" spans="14:17" x14ac:dyDescent="0.25">
      <c r="N5288" s="142"/>
      <c r="O5288" s="132"/>
      <c r="Q5288" s="119"/>
    </row>
    <row r="5289" spans="14:17" x14ac:dyDescent="0.25">
      <c r="N5289" s="142"/>
      <c r="O5289" s="132"/>
      <c r="Q5289" s="119"/>
    </row>
    <row r="5290" spans="14:17" x14ac:dyDescent="0.25">
      <c r="N5290" s="142"/>
      <c r="O5290" s="132"/>
      <c r="Q5290" s="119"/>
    </row>
    <row r="5291" spans="14:17" x14ac:dyDescent="0.25">
      <c r="N5291" s="142"/>
      <c r="O5291" s="132"/>
      <c r="Q5291" s="119"/>
    </row>
    <row r="5292" spans="14:17" x14ac:dyDescent="0.25">
      <c r="N5292" s="142"/>
      <c r="O5292" s="132"/>
      <c r="Q5292" s="119"/>
    </row>
    <row r="5293" spans="14:17" x14ac:dyDescent="0.25">
      <c r="N5293" s="142"/>
      <c r="O5293" s="132"/>
      <c r="Q5293" s="119"/>
    </row>
    <row r="5294" spans="14:17" x14ac:dyDescent="0.25">
      <c r="N5294" s="142"/>
      <c r="O5294" s="132"/>
      <c r="Q5294" s="119"/>
    </row>
    <row r="5295" spans="14:17" x14ac:dyDescent="0.25">
      <c r="N5295" s="142"/>
      <c r="O5295" s="132"/>
      <c r="Q5295" s="119"/>
    </row>
    <row r="5296" spans="14:17" x14ac:dyDescent="0.25">
      <c r="N5296" s="142"/>
      <c r="O5296" s="132"/>
      <c r="Q5296" s="119"/>
    </row>
    <row r="5297" spans="14:17" x14ac:dyDescent="0.25">
      <c r="N5297" s="142"/>
      <c r="O5297" s="132"/>
      <c r="Q5297" s="119"/>
    </row>
    <row r="5298" spans="14:17" x14ac:dyDescent="0.25">
      <c r="N5298" s="142"/>
      <c r="O5298" s="132"/>
      <c r="Q5298" s="119"/>
    </row>
    <row r="5299" spans="14:17" x14ac:dyDescent="0.25">
      <c r="N5299" s="142"/>
      <c r="O5299" s="132"/>
      <c r="Q5299" s="119"/>
    </row>
    <row r="5300" spans="14:17" x14ac:dyDescent="0.25">
      <c r="N5300" s="142"/>
      <c r="O5300" s="132"/>
      <c r="Q5300" s="119"/>
    </row>
    <row r="5301" spans="14:17" x14ac:dyDescent="0.25">
      <c r="N5301" s="142"/>
      <c r="O5301" s="132"/>
      <c r="Q5301" s="119"/>
    </row>
    <row r="5302" spans="14:17" x14ac:dyDescent="0.25">
      <c r="N5302" s="142"/>
      <c r="O5302" s="132"/>
      <c r="Q5302" s="119"/>
    </row>
    <row r="5303" spans="14:17" x14ac:dyDescent="0.25">
      <c r="N5303" s="142"/>
      <c r="O5303" s="132"/>
      <c r="Q5303" s="119"/>
    </row>
    <row r="5304" spans="14:17" x14ac:dyDescent="0.25">
      <c r="N5304" s="142"/>
      <c r="O5304" s="132"/>
      <c r="Q5304" s="119"/>
    </row>
    <row r="5305" spans="14:17" x14ac:dyDescent="0.25">
      <c r="N5305" s="142"/>
      <c r="O5305" s="132"/>
      <c r="Q5305" s="119"/>
    </row>
    <row r="5306" spans="14:17" x14ac:dyDescent="0.25">
      <c r="N5306" s="142"/>
      <c r="O5306" s="132"/>
      <c r="Q5306" s="119"/>
    </row>
    <row r="5307" spans="14:17" x14ac:dyDescent="0.25">
      <c r="N5307" s="142"/>
      <c r="O5307" s="132"/>
      <c r="Q5307" s="119"/>
    </row>
    <row r="5308" spans="14:17" x14ac:dyDescent="0.25">
      <c r="N5308" s="142"/>
      <c r="O5308" s="132"/>
      <c r="Q5308" s="119"/>
    </row>
    <row r="5309" spans="14:17" x14ac:dyDescent="0.25">
      <c r="N5309" s="142"/>
      <c r="O5309" s="132"/>
      <c r="Q5309" s="119"/>
    </row>
    <row r="5310" spans="14:17" x14ac:dyDescent="0.25">
      <c r="N5310" s="142"/>
      <c r="O5310" s="132"/>
      <c r="Q5310" s="119"/>
    </row>
    <row r="5311" spans="14:17" x14ac:dyDescent="0.25">
      <c r="N5311" s="142"/>
      <c r="O5311" s="132"/>
      <c r="Q5311" s="119"/>
    </row>
    <row r="5312" spans="14:17" x14ac:dyDescent="0.25">
      <c r="N5312" s="142"/>
      <c r="O5312" s="132"/>
      <c r="Q5312" s="119"/>
    </row>
    <row r="5313" spans="14:17" x14ac:dyDescent="0.25">
      <c r="N5313" s="142"/>
      <c r="O5313" s="132"/>
      <c r="Q5313" s="119"/>
    </row>
    <row r="5314" spans="14:17" x14ac:dyDescent="0.25">
      <c r="N5314" s="142"/>
      <c r="O5314" s="132"/>
      <c r="Q5314" s="119"/>
    </row>
    <row r="5315" spans="14:17" x14ac:dyDescent="0.25">
      <c r="N5315" s="142"/>
      <c r="O5315" s="132"/>
      <c r="Q5315" s="119"/>
    </row>
    <row r="5316" spans="14:17" x14ac:dyDescent="0.25">
      <c r="N5316" s="142"/>
      <c r="O5316" s="132"/>
      <c r="Q5316" s="119"/>
    </row>
    <row r="5317" spans="14:17" x14ac:dyDescent="0.25">
      <c r="N5317" s="142"/>
      <c r="O5317" s="132"/>
      <c r="Q5317" s="119"/>
    </row>
    <row r="5318" spans="14:17" x14ac:dyDescent="0.25">
      <c r="N5318" s="142"/>
      <c r="O5318" s="132"/>
      <c r="Q5318" s="119"/>
    </row>
    <row r="5319" spans="14:17" x14ac:dyDescent="0.25">
      <c r="N5319" s="142"/>
      <c r="O5319" s="132"/>
      <c r="Q5319" s="119"/>
    </row>
    <row r="5320" spans="14:17" x14ac:dyDescent="0.25">
      <c r="N5320" s="142"/>
      <c r="O5320" s="132"/>
      <c r="Q5320" s="119"/>
    </row>
    <row r="5321" spans="14:17" x14ac:dyDescent="0.25">
      <c r="N5321" s="142"/>
      <c r="O5321" s="132"/>
      <c r="Q5321" s="119"/>
    </row>
    <row r="5322" spans="14:17" x14ac:dyDescent="0.25">
      <c r="N5322" s="142"/>
      <c r="O5322" s="132"/>
      <c r="Q5322" s="119"/>
    </row>
    <row r="5323" spans="14:17" x14ac:dyDescent="0.25">
      <c r="N5323" s="142"/>
      <c r="O5323" s="132"/>
      <c r="Q5323" s="119"/>
    </row>
    <row r="5324" spans="14:17" x14ac:dyDescent="0.25">
      <c r="N5324" s="142"/>
      <c r="O5324" s="132"/>
      <c r="Q5324" s="119"/>
    </row>
    <row r="5325" spans="14:17" x14ac:dyDescent="0.25">
      <c r="N5325" s="142"/>
      <c r="O5325" s="132"/>
      <c r="Q5325" s="119"/>
    </row>
    <row r="5326" spans="14:17" x14ac:dyDescent="0.25">
      <c r="N5326" s="142"/>
      <c r="O5326" s="132"/>
      <c r="Q5326" s="119"/>
    </row>
    <row r="5327" spans="14:17" x14ac:dyDescent="0.25">
      <c r="N5327" s="142"/>
      <c r="O5327" s="132"/>
      <c r="Q5327" s="119"/>
    </row>
    <row r="5328" spans="14:17" x14ac:dyDescent="0.25">
      <c r="N5328" s="142"/>
      <c r="O5328" s="132"/>
      <c r="Q5328" s="119"/>
    </row>
    <row r="5329" spans="14:17" x14ac:dyDescent="0.25">
      <c r="N5329" s="142"/>
      <c r="O5329" s="132"/>
      <c r="Q5329" s="119"/>
    </row>
    <row r="5330" spans="14:17" x14ac:dyDescent="0.25">
      <c r="N5330" s="142"/>
      <c r="O5330" s="132"/>
      <c r="Q5330" s="119"/>
    </row>
    <row r="5331" spans="14:17" x14ac:dyDescent="0.25">
      <c r="N5331" s="142"/>
      <c r="O5331" s="132"/>
      <c r="Q5331" s="119"/>
    </row>
    <row r="5332" spans="14:17" x14ac:dyDescent="0.25">
      <c r="N5332" s="142"/>
      <c r="O5332" s="132"/>
      <c r="Q5332" s="119"/>
    </row>
    <row r="5333" spans="14:17" x14ac:dyDescent="0.25">
      <c r="N5333" s="142"/>
      <c r="O5333" s="132"/>
      <c r="Q5333" s="119"/>
    </row>
    <row r="5334" spans="14:17" x14ac:dyDescent="0.25">
      <c r="N5334" s="142"/>
      <c r="O5334" s="132"/>
      <c r="Q5334" s="119"/>
    </row>
    <row r="5335" spans="14:17" x14ac:dyDescent="0.25">
      <c r="N5335" s="142"/>
      <c r="O5335" s="132"/>
      <c r="Q5335" s="119"/>
    </row>
    <row r="5336" spans="14:17" x14ac:dyDescent="0.25">
      <c r="N5336" s="142"/>
      <c r="O5336" s="132"/>
      <c r="Q5336" s="119"/>
    </row>
    <row r="5337" spans="14:17" x14ac:dyDescent="0.25">
      <c r="N5337" s="142"/>
      <c r="O5337" s="132"/>
      <c r="Q5337" s="119"/>
    </row>
    <row r="5338" spans="14:17" x14ac:dyDescent="0.25">
      <c r="N5338" s="142"/>
      <c r="O5338" s="132"/>
      <c r="Q5338" s="119"/>
    </row>
    <row r="5339" spans="14:17" x14ac:dyDescent="0.25">
      <c r="N5339" s="142"/>
      <c r="O5339" s="132"/>
      <c r="Q5339" s="119"/>
    </row>
    <row r="5340" spans="14:17" x14ac:dyDescent="0.25">
      <c r="N5340" s="142"/>
      <c r="O5340" s="132"/>
      <c r="Q5340" s="119"/>
    </row>
    <row r="5341" spans="14:17" x14ac:dyDescent="0.25">
      <c r="N5341" s="142"/>
      <c r="O5341" s="132"/>
      <c r="Q5341" s="119"/>
    </row>
    <row r="5342" spans="14:17" x14ac:dyDescent="0.25">
      <c r="N5342" s="142"/>
      <c r="O5342" s="132"/>
      <c r="Q5342" s="119"/>
    </row>
    <row r="5343" spans="14:17" x14ac:dyDescent="0.25">
      <c r="N5343" s="142"/>
      <c r="O5343" s="132"/>
      <c r="Q5343" s="119"/>
    </row>
    <row r="5344" spans="14:17" x14ac:dyDescent="0.25">
      <c r="N5344" s="142"/>
      <c r="O5344" s="132"/>
      <c r="Q5344" s="119"/>
    </row>
    <row r="5345" spans="14:17" x14ac:dyDescent="0.25">
      <c r="N5345" s="142"/>
      <c r="O5345" s="132"/>
      <c r="Q5345" s="119"/>
    </row>
    <row r="5346" spans="14:17" x14ac:dyDescent="0.25">
      <c r="N5346" s="142"/>
      <c r="O5346" s="132"/>
      <c r="Q5346" s="119"/>
    </row>
    <row r="5347" spans="14:17" x14ac:dyDescent="0.25">
      <c r="N5347" s="142"/>
      <c r="O5347" s="132"/>
      <c r="Q5347" s="119"/>
    </row>
    <row r="5348" spans="14:17" x14ac:dyDescent="0.25">
      <c r="N5348" s="142"/>
      <c r="O5348" s="132"/>
      <c r="Q5348" s="119"/>
    </row>
    <row r="5349" spans="14:17" x14ac:dyDescent="0.25">
      <c r="N5349" s="142"/>
      <c r="O5349" s="132"/>
      <c r="Q5349" s="119"/>
    </row>
    <row r="5350" spans="14:17" x14ac:dyDescent="0.25">
      <c r="N5350" s="142"/>
      <c r="O5350" s="132"/>
      <c r="Q5350" s="119"/>
    </row>
    <row r="5351" spans="14:17" x14ac:dyDescent="0.25">
      <c r="N5351" s="142"/>
      <c r="O5351" s="132"/>
      <c r="Q5351" s="119"/>
    </row>
    <row r="5352" spans="14:17" x14ac:dyDescent="0.25">
      <c r="N5352" s="142"/>
      <c r="O5352" s="132"/>
      <c r="Q5352" s="119"/>
    </row>
    <row r="5353" spans="14:17" x14ac:dyDescent="0.25">
      <c r="N5353" s="142"/>
      <c r="O5353" s="132"/>
      <c r="Q5353" s="119"/>
    </row>
    <row r="5354" spans="14:17" x14ac:dyDescent="0.25">
      <c r="N5354" s="142"/>
      <c r="O5354" s="132"/>
      <c r="Q5354" s="119"/>
    </row>
    <row r="5355" spans="14:17" x14ac:dyDescent="0.25">
      <c r="N5355" s="142"/>
      <c r="O5355" s="132"/>
      <c r="Q5355" s="119"/>
    </row>
    <row r="5356" spans="14:17" x14ac:dyDescent="0.25">
      <c r="N5356" s="142"/>
      <c r="O5356" s="132"/>
      <c r="Q5356" s="119"/>
    </row>
    <row r="5357" spans="14:17" x14ac:dyDescent="0.25">
      <c r="N5357" s="142"/>
      <c r="O5357" s="132"/>
      <c r="Q5357" s="119"/>
    </row>
    <row r="5358" spans="14:17" x14ac:dyDescent="0.25">
      <c r="N5358" s="142"/>
      <c r="O5358" s="132"/>
      <c r="Q5358" s="119"/>
    </row>
    <row r="5359" spans="14:17" x14ac:dyDescent="0.25">
      <c r="N5359" s="142"/>
      <c r="O5359" s="132"/>
      <c r="Q5359" s="119"/>
    </row>
    <row r="5360" spans="14:17" x14ac:dyDescent="0.25">
      <c r="N5360" s="142"/>
      <c r="O5360" s="132"/>
      <c r="Q5360" s="119"/>
    </row>
    <row r="5361" spans="14:17" x14ac:dyDescent="0.25">
      <c r="N5361" s="142"/>
      <c r="O5361" s="132"/>
      <c r="Q5361" s="119"/>
    </row>
    <row r="5362" spans="14:17" x14ac:dyDescent="0.25">
      <c r="N5362" s="142"/>
      <c r="O5362" s="132"/>
      <c r="Q5362" s="119"/>
    </row>
    <row r="5363" spans="14:17" x14ac:dyDescent="0.25">
      <c r="N5363" s="142"/>
      <c r="O5363" s="132"/>
      <c r="Q5363" s="119"/>
    </row>
    <row r="5364" spans="14:17" x14ac:dyDescent="0.25">
      <c r="N5364" s="142"/>
      <c r="O5364" s="132"/>
      <c r="Q5364" s="119"/>
    </row>
    <row r="5365" spans="14:17" x14ac:dyDescent="0.25">
      <c r="N5365" s="142"/>
      <c r="O5365" s="132"/>
      <c r="Q5365" s="119"/>
    </row>
    <row r="5366" spans="14:17" x14ac:dyDescent="0.25">
      <c r="N5366" s="142"/>
      <c r="O5366" s="132"/>
      <c r="Q5366" s="119"/>
    </row>
    <row r="5367" spans="14:17" x14ac:dyDescent="0.25">
      <c r="N5367" s="142"/>
      <c r="O5367" s="132"/>
      <c r="Q5367" s="119"/>
    </row>
    <row r="5368" spans="14:17" x14ac:dyDescent="0.25">
      <c r="N5368" s="142"/>
      <c r="O5368" s="132"/>
      <c r="Q5368" s="119"/>
    </row>
    <row r="5369" spans="14:17" x14ac:dyDescent="0.25">
      <c r="N5369" s="142"/>
      <c r="O5369" s="132"/>
      <c r="Q5369" s="119"/>
    </row>
    <row r="5370" spans="14:17" x14ac:dyDescent="0.25">
      <c r="N5370" s="142"/>
      <c r="O5370" s="132"/>
      <c r="Q5370" s="119"/>
    </row>
    <row r="5371" spans="14:17" x14ac:dyDescent="0.25">
      <c r="N5371" s="142"/>
      <c r="O5371" s="132"/>
      <c r="Q5371" s="119"/>
    </row>
    <row r="5372" spans="14:17" x14ac:dyDescent="0.25">
      <c r="N5372" s="142"/>
      <c r="O5372" s="132"/>
      <c r="Q5372" s="119"/>
    </row>
    <row r="5373" spans="14:17" x14ac:dyDescent="0.25">
      <c r="N5373" s="142"/>
      <c r="O5373" s="132"/>
      <c r="Q5373" s="119"/>
    </row>
    <row r="5374" spans="14:17" x14ac:dyDescent="0.25">
      <c r="N5374" s="142"/>
      <c r="O5374" s="132"/>
      <c r="Q5374" s="119"/>
    </row>
    <row r="5375" spans="14:17" x14ac:dyDescent="0.25">
      <c r="N5375" s="142"/>
      <c r="O5375" s="132"/>
      <c r="Q5375" s="119"/>
    </row>
    <row r="5376" spans="14:17" x14ac:dyDescent="0.25">
      <c r="N5376" s="142"/>
      <c r="O5376" s="132"/>
      <c r="Q5376" s="119"/>
    </row>
    <row r="5377" spans="14:17" x14ac:dyDescent="0.25">
      <c r="N5377" s="142"/>
      <c r="O5377" s="132"/>
      <c r="Q5377" s="119"/>
    </row>
    <row r="5378" spans="14:17" x14ac:dyDescent="0.25">
      <c r="N5378" s="142"/>
      <c r="O5378" s="132"/>
      <c r="Q5378" s="119"/>
    </row>
    <row r="5379" spans="14:17" x14ac:dyDescent="0.25">
      <c r="N5379" s="142"/>
      <c r="O5379" s="132"/>
      <c r="Q5379" s="119"/>
    </row>
    <row r="5380" spans="14:17" x14ac:dyDescent="0.25">
      <c r="N5380" s="142"/>
      <c r="O5380" s="132"/>
      <c r="Q5380" s="119"/>
    </row>
    <row r="5381" spans="14:17" x14ac:dyDescent="0.25">
      <c r="N5381" s="142"/>
      <c r="O5381" s="132"/>
      <c r="Q5381" s="119"/>
    </row>
    <row r="5382" spans="14:17" x14ac:dyDescent="0.25">
      <c r="N5382" s="142"/>
      <c r="O5382" s="132"/>
      <c r="Q5382" s="119"/>
    </row>
    <row r="5383" spans="14:17" x14ac:dyDescent="0.25">
      <c r="N5383" s="142"/>
      <c r="O5383" s="132"/>
      <c r="Q5383" s="119"/>
    </row>
    <row r="5384" spans="14:17" x14ac:dyDescent="0.25">
      <c r="N5384" s="142"/>
      <c r="O5384" s="132"/>
      <c r="Q5384" s="119"/>
    </row>
    <row r="5385" spans="14:17" x14ac:dyDescent="0.25">
      <c r="N5385" s="142"/>
      <c r="O5385" s="132"/>
      <c r="Q5385" s="119"/>
    </row>
    <row r="5386" spans="14:17" x14ac:dyDescent="0.25">
      <c r="N5386" s="142"/>
      <c r="O5386" s="132"/>
      <c r="Q5386" s="119"/>
    </row>
    <row r="5387" spans="14:17" x14ac:dyDescent="0.25">
      <c r="N5387" s="142"/>
      <c r="O5387" s="132"/>
      <c r="Q5387" s="119"/>
    </row>
    <row r="5388" spans="14:17" x14ac:dyDescent="0.25">
      <c r="N5388" s="142"/>
      <c r="O5388" s="132"/>
      <c r="Q5388" s="119"/>
    </row>
    <row r="5389" spans="14:17" x14ac:dyDescent="0.25">
      <c r="N5389" s="142"/>
      <c r="O5389" s="132"/>
      <c r="Q5389" s="119"/>
    </row>
    <row r="5390" spans="14:17" x14ac:dyDescent="0.25">
      <c r="N5390" s="142"/>
      <c r="O5390" s="132"/>
      <c r="Q5390" s="119"/>
    </row>
    <row r="5391" spans="14:17" x14ac:dyDescent="0.25">
      <c r="N5391" s="142"/>
      <c r="O5391" s="132"/>
      <c r="Q5391" s="119"/>
    </row>
    <row r="5392" spans="14:17" x14ac:dyDescent="0.25">
      <c r="N5392" s="142"/>
      <c r="O5392" s="132"/>
      <c r="Q5392" s="119"/>
    </row>
    <row r="5393" spans="14:17" x14ac:dyDescent="0.25">
      <c r="N5393" s="142"/>
      <c r="O5393" s="132"/>
      <c r="Q5393" s="119"/>
    </row>
    <row r="5394" spans="14:17" x14ac:dyDescent="0.25">
      <c r="N5394" s="142"/>
      <c r="O5394" s="132"/>
      <c r="Q5394" s="119"/>
    </row>
    <row r="5395" spans="14:17" x14ac:dyDescent="0.25">
      <c r="N5395" s="142"/>
      <c r="O5395" s="132"/>
      <c r="Q5395" s="119"/>
    </row>
    <row r="5396" spans="14:17" x14ac:dyDescent="0.25">
      <c r="N5396" s="142"/>
      <c r="O5396" s="132"/>
      <c r="Q5396" s="119"/>
    </row>
    <row r="5397" spans="14:17" x14ac:dyDescent="0.25">
      <c r="N5397" s="142"/>
      <c r="O5397" s="132"/>
      <c r="Q5397" s="119"/>
    </row>
    <row r="5398" spans="14:17" x14ac:dyDescent="0.25">
      <c r="N5398" s="142"/>
      <c r="O5398" s="132"/>
      <c r="Q5398" s="119"/>
    </row>
    <row r="5399" spans="14:17" x14ac:dyDescent="0.25">
      <c r="N5399" s="142"/>
      <c r="O5399" s="132"/>
      <c r="Q5399" s="119"/>
    </row>
    <row r="5400" spans="14:17" x14ac:dyDescent="0.25">
      <c r="N5400" s="142"/>
      <c r="O5400" s="132"/>
      <c r="Q5400" s="119"/>
    </row>
    <row r="5401" spans="14:17" x14ac:dyDescent="0.25">
      <c r="N5401" s="142"/>
      <c r="O5401" s="132"/>
      <c r="Q5401" s="119"/>
    </row>
    <row r="5402" spans="14:17" x14ac:dyDescent="0.25">
      <c r="N5402" s="142"/>
      <c r="O5402" s="132"/>
      <c r="Q5402" s="119"/>
    </row>
    <row r="5403" spans="14:17" x14ac:dyDescent="0.25">
      <c r="N5403" s="142"/>
      <c r="O5403" s="132"/>
      <c r="Q5403" s="119"/>
    </row>
    <row r="5404" spans="14:17" x14ac:dyDescent="0.25">
      <c r="N5404" s="142"/>
      <c r="O5404" s="132"/>
      <c r="Q5404" s="119"/>
    </row>
    <row r="5405" spans="14:17" x14ac:dyDescent="0.25">
      <c r="N5405" s="142"/>
      <c r="O5405" s="132"/>
      <c r="Q5405" s="119"/>
    </row>
    <row r="5406" spans="14:17" x14ac:dyDescent="0.25">
      <c r="N5406" s="142"/>
      <c r="O5406" s="132"/>
      <c r="Q5406" s="119"/>
    </row>
    <row r="5407" spans="14:17" x14ac:dyDescent="0.25">
      <c r="N5407" s="142"/>
      <c r="O5407" s="132"/>
      <c r="Q5407" s="119"/>
    </row>
    <row r="5408" spans="14:17" x14ac:dyDescent="0.25">
      <c r="N5408" s="142"/>
      <c r="O5408" s="132"/>
      <c r="Q5408" s="119"/>
    </row>
    <row r="5409" spans="14:17" x14ac:dyDescent="0.25">
      <c r="N5409" s="142"/>
      <c r="O5409" s="132"/>
      <c r="Q5409" s="119"/>
    </row>
    <row r="5410" spans="14:17" x14ac:dyDescent="0.25">
      <c r="N5410" s="142"/>
      <c r="O5410" s="132"/>
      <c r="Q5410" s="119"/>
    </row>
    <row r="5411" spans="14:17" x14ac:dyDescent="0.25">
      <c r="N5411" s="142"/>
      <c r="O5411" s="132"/>
      <c r="Q5411" s="119"/>
    </row>
    <row r="5412" spans="14:17" x14ac:dyDescent="0.25">
      <c r="N5412" s="142"/>
      <c r="O5412" s="132"/>
      <c r="Q5412" s="119"/>
    </row>
    <row r="5413" spans="14:17" x14ac:dyDescent="0.25">
      <c r="N5413" s="142"/>
      <c r="O5413" s="132"/>
      <c r="Q5413" s="119"/>
    </row>
    <row r="5414" spans="14:17" x14ac:dyDescent="0.25">
      <c r="N5414" s="142"/>
      <c r="O5414" s="132"/>
      <c r="Q5414" s="119"/>
    </row>
    <row r="5415" spans="14:17" x14ac:dyDescent="0.25">
      <c r="N5415" s="142"/>
      <c r="O5415" s="132"/>
      <c r="Q5415" s="119"/>
    </row>
    <row r="5416" spans="14:17" x14ac:dyDescent="0.25">
      <c r="N5416" s="142"/>
      <c r="O5416" s="132"/>
      <c r="Q5416" s="119"/>
    </row>
    <row r="5417" spans="14:17" x14ac:dyDescent="0.25">
      <c r="N5417" s="142"/>
      <c r="O5417" s="132"/>
      <c r="Q5417" s="119"/>
    </row>
    <row r="5418" spans="14:17" x14ac:dyDescent="0.25">
      <c r="N5418" s="142"/>
      <c r="O5418" s="132"/>
      <c r="Q5418" s="119"/>
    </row>
    <row r="5419" spans="14:17" x14ac:dyDescent="0.25">
      <c r="N5419" s="142"/>
      <c r="O5419" s="132"/>
      <c r="Q5419" s="119"/>
    </row>
    <row r="5420" spans="14:17" x14ac:dyDescent="0.25">
      <c r="N5420" s="142"/>
      <c r="O5420" s="132"/>
      <c r="Q5420" s="119"/>
    </row>
    <row r="5421" spans="14:17" x14ac:dyDescent="0.25">
      <c r="N5421" s="142"/>
      <c r="O5421" s="132"/>
      <c r="Q5421" s="119"/>
    </row>
    <row r="5422" spans="14:17" x14ac:dyDescent="0.25">
      <c r="N5422" s="142"/>
      <c r="O5422" s="132"/>
      <c r="Q5422" s="119"/>
    </row>
    <row r="5423" spans="14:17" x14ac:dyDescent="0.25">
      <c r="N5423" s="142"/>
      <c r="O5423" s="132"/>
      <c r="Q5423" s="119"/>
    </row>
    <row r="5424" spans="14:17" x14ac:dyDescent="0.25">
      <c r="N5424" s="142"/>
      <c r="O5424" s="132"/>
      <c r="Q5424" s="119"/>
    </row>
    <row r="5425" spans="14:17" x14ac:dyDescent="0.25">
      <c r="N5425" s="142"/>
      <c r="O5425" s="132"/>
      <c r="Q5425" s="119"/>
    </row>
    <row r="5426" spans="14:17" x14ac:dyDescent="0.25">
      <c r="N5426" s="142"/>
      <c r="O5426" s="132"/>
      <c r="Q5426" s="119"/>
    </row>
    <row r="5427" spans="14:17" x14ac:dyDescent="0.25">
      <c r="N5427" s="142"/>
      <c r="O5427" s="132"/>
      <c r="Q5427" s="119"/>
    </row>
    <row r="5428" spans="14:17" x14ac:dyDescent="0.25">
      <c r="N5428" s="142"/>
      <c r="O5428" s="132"/>
      <c r="Q5428" s="119"/>
    </row>
    <row r="5429" spans="14:17" x14ac:dyDescent="0.25">
      <c r="N5429" s="142"/>
      <c r="O5429" s="132"/>
      <c r="Q5429" s="119"/>
    </row>
    <row r="5430" spans="14:17" x14ac:dyDescent="0.25">
      <c r="N5430" s="142"/>
      <c r="O5430" s="132"/>
      <c r="Q5430" s="119"/>
    </row>
    <row r="5431" spans="14:17" x14ac:dyDescent="0.25">
      <c r="N5431" s="142"/>
      <c r="O5431" s="132"/>
      <c r="Q5431" s="119"/>
    </row>
    <row r="5432" spans="14:17" x14ac:dyDescent="0.25">
      <c r="N5432" s="142"/>
      <c r="O5432" s="132"/>
      <c r="Q5432" s="119"/>
    </row>
    <row r="5433" spans="14:17" x14ac:dyDescent="0.25">
      <c r="N5433" s="142"/>
      <c r="O5433" s="132"/>
      <c r="Q5433" s="119"/>
    </row>
    <row r="5434" spans="14:17" x14ac:dyDescent="0.25">
      <c r="N5434" s="142"/>
      <c r="O5434" s="132"/>
      <c r="Q5434" s="119"/>
    </row>
    <row r="5435" spans="14:17" x14ac:dyDescent="0.25">
      <c r="N5435" s="142"/>
      <c r="O5435" s="132"/>
      <c r="Q5435" s="119"/>
    </row>
    <row r="5436" spans="14:17" x14ac:dyDescent="0.25">
      <c r="N5436" s="142"/>
      <c r="O5436" s="132"/>
      <c r="Q5436" s="119"/>
    </row>
    <row r="5437" spans="14:17" x14ac:dyDescent="0.25">
      <c r="N5437" s="142"/>
      <c r="O5437" s="132"/>
      <c r="Q5437" s="119"/>
    </row>
    <row r="5438" spans="14:17" x14ac:dyDescent="0.25">
      <c r="N5438" s="142"/>
      <c r="O5438" s="132"/>
      <c r="Q5438" s="119"/>
    </row>
    <row r="5439" spans="14:17" x14ac:dyDescent="0.25">
      <c r="N5439" s="142"/>
      <c r="O5439" s="132"/>
      <c r="Q5439" s="119"/>
    </row>
    <row r="5440" spans="14:17" x14ac:dyDescent="0.25">
      <c r="N5440" s="142"/>
      <c r="O5440" s="132"/>
      <c r="Q5440" s="119"/>
    </row>
    <row r="5441" spans="14:17" x14ac:dyDescent="0.25">
      <c r="N5441" s="142"/>
      <c r="O5441" s="132"/>
      <c r="Q5441" s="119"/>
    </row>
    <row r="5442" spans="14:17" x14ac:dyDescent="0.25">
      <c r="N5442" s="142"/>
      <c r="O5442" s="132"/>
      <c r="Q5442" s="119"/>
    </row>
    <row r="5443" spans="14:17" x14ac:dyDescent="0.25">
      <c r="N5443" s="142"/>
      <c r="O5443" s="132"/>
      <c r="Q5443" s="119"/>
    </row>
    <row r="5444" spans="14:17" x14ac:dyDescent="0.25">
      <c r="N5444" s="142"/>
      <c r="O5444" s="132"/>
      <c r="Q5444" s="119"/>
    </row>
    <row r="5445" spans="14:17" x14ac:dyDescent="0.25">
      <c r="N5445" s="142"/>
      <c r="O5445" s="132"/>
      <c r="Q5445" s="119"/>
    </row>
    <row r="5446" spans="14:17" x14ac:dyDescent="0.25">
      <c r="N5446" s="142"/>
      <c r="O5446" s="132"/>
      <c r="Q5446" s="119"/>
    </row>
    <row r="5447" spans="14:17" x14ac:dyDescent="0.25">
      <c r="N5447" s="142"/>
      <c r="O5447" s="132"/>
      <c r="Q5447" s="119"/>
    </row>
    <row r="5448" spans="14:17" x14ac:dyDescent="0.25">
      <c r="N5448" s="142"/>
      <c r="O5448" s="132"/>
      <c r="Q5448" s="119"/>
    </row>
    <row r="5449" spans="14:17" x14ac:dyDescent="0.25">
      <c r="N5449" s="142"/>
      <c r="O5449" s="132"/>
      <c r="Q5449" s="119"/>
    </row>
    <row r="5450" spans="14:17" x14ac:dyDescent="0.25">
      <c r="N5450" s="142"/>
      <c r="O5450" s="132"/>
      <c r="Q5450" s="119"/>
    </row>
    <row r="5451" spans="14:17" x14ac:dyDescent="0.25">
      <c r="N5451" s="142"/>
      <c r="O5451" s="132"/>
      <c r="Q5451" s="119"/>
    </row>
    <row r="5452" spans="14:17" x14ac:dyDescent="0.25">
      <c r="N5452" s="142"/>
      <c r="O5452" s="132"/>
      <c r="Q5452" s="119"/>
    </row>
    <row r="5453" spans="14:17" x14ac:dyDescent="0.25">
      <c r="N5453" s="142"/>
      <c r="O5453" s="132"/>
      <c r="Q5453" s="119"/>
    </row>
    <row r="5454" spans="14:17" x14ac:dyDescent="0.25">
      <c r="N5454" s="142"/>
      <c r="O5454" s="132"/>
      <c r="Q5454" s="119"/>
    </row>
    <row r="5455" spans="14:17" x14ac:dyDescent="0.25">
      <c r="N5455" s="142"/>
      <c r="O5455" s="132"/>
      <c r="Q5455" s="119"/>
    </row>
    <row r="5456" spans="14:17" x14ac:dyDescent="0.25">
      <c r="N5456" s="142"/>
      <c r="O5456" s="132"/>
      <c r="Q5456" s="119"/>
    </row>
    <row r="5457" spans="14:17" x14ac:dyDescent="0.25">
      <c r="N5457" s="142"/>
      <c r="O5457" s="132"/>
      <c r="Q5457" s="119"/>
    </row>
    <row r="5458" spans="14:17" x14ac:dyDescent="0.25">
      <c r="N5458" s="142"/>
      <c r="O5458" s="132"/>
      <c r="Q5458" s="119"/>
    </row>
    <row r="5459" spans="14:17" x14ac:dyDescent="0.25">
      <c r="N5459" s="142"/>
      <c r="O5459" s="132"/>
      <c r="Q5459" s="119"/>
    </row>
    <row r="5460" spans="14:17" x14ac:dyDescent="0.25">
      <c r="N5460" s="142"/>
      <c r="O5460" s="132"/>
      <c r="Q5460" s="119"/>
    </row>
    <row r="5461" spans="14:17" x14ac:dyDescent="0.25">
      <c r="N5461" s="142"/>
      <c r="O5461" s="132"/>
      <c r="Q5461" s="119"/>
    </row>
    <row r="5462" spans="14:17" x14ac:dyDescent="0.25">
      <c r="N5462" s="142"/>
      <c r="O5462" s="132"/>
      <c r="Q5462" s="119"/>
    </row>
    <row r="5463" spans="14:17" x14ac:dyDescent="0.25">
      <c r="N5463" s="142"/>
      <c r="O5463" s="132"/>
      <c r="Q5463" s="119"/>
    </row>
    <row r="5464" spans="14:17" x14ac:dyDescent="0.25">
      <c r="N5464" s="142"/>
      <c r="O5464" s="132"/>
      <c r="Q5464" s="119"/>
    </row>
    <row r="5465" spans="14:17" x14ac:dyDescent="0.25">
      <c r="N5465" s="142"/>
      <c r="O5465" s="132"/>
      <c r="Q5465" s="119"/>
    </row>
    <row r="5466" spans="14:17" x14ac:dyDescent="0.25">
      <c r="N5466" s="142"/>
      <c r="O5466" s="132"/>
      <c r="Q5466" s="119"/>
    </row>
    <row r="5467" spans="14:17" x14ac:dyDescent="0.25">
      <c r="N5467" s="142"/>
      <c r="O5467" s="132"/>
      <c r="Q5467" s="119"/>
    </row>
    <row r="5468" spans="14:17" x14ac:dyDescent="0.25">
      <c r="N5468" s="142"/>
      <c r="O5468" s="132"/>
      <c r="Q5468" s="119"/>
    </row>
    <row r="5469" spans="14:17" x14ac:dyDescent="0.25">
      <c r="N5469" s="142"/>
      <c r="O5469" s="132"/>
      <c r="Q5469" s="119"/>
    </row>
    <row r="5470" spans="14:17" x14ac:dyDescent="0.25">
      <c r="N5470" s="142"/>
      <c r="O5470" s="132"/>
      <c r="Q5470" s="119"/>
    </row>
    <row r="5471" spans="14:17" x14ac:dyDescent="0.25">
      <c r="N5471" s="142"/>
      <c r="O5471" s="132"/>
      <c r="Q5471" s="119"/>
    </row>
    <row r="5472" spans="14:17" x14ac:dyDescent="0.25">
      <c r="N5472" s="142"/>
      <c r="O5472" s="132"/>
      <c r="Q5472" s="119"/>
    </row>
    <row r="5473" spans="14:17" x14ac:dyDescent="0.25">
      <c r="N5473" s="142"/>
      <c r="O5473" s="132"/>
      <c r="Q5473" s="119"/>
    </row>
    <row r="5474" spans="14:17" x14ac:dyDescent="0.25">
      <c r="N5474" s="142"/>
      <c r="O5474" s="132"/>
      <c r="Q5474" s="119"/>
    </row>
    <row r="5475" spans="14:17" x14ac:dyDescent="0.25">
      <c r="N5475" s="142"/>
      <c r="O5475" s="132"/>
      <c r="Q5475" s="119"/>
    </row>
    <row r="5476" spans="14:17" x14ac:dyDescent="0.25">
      <c r="N5476" s="142"/>
      <c r="O5476" s="132"/>
      <c r="Q5476" s="119"/>
    </row>
    <row r="5477" spans="14:17" x14ac:dyDescent="0.25">
      <c r="N5477" s="142"/>
      <c r="O5477" s="132"/>
      <c r="Q5477" s="119"/>
    </row>
    <row r="5478" spans="14:17" x14ac:dyDescent="0.25">
      <c r="N5478" s="142"/>
      <c r="O5478" s="132"/>
      <c r="Q5478" s="119"/>
    </row>
    <row r="5479" spans="14:17" x14ac:dyDescent="0.25">
      <c r="N5479" s="142"/>
      <c r="O5479" s="132"/>
      <c r="Q5479" s="119"/>
    </row>
    <row r="5480" spans="14:17" x14ac:dyDescent="0.25">
      <c r="N5480" s="142"/>
      <c r="O5480" s="132"/>
      <c r="Q5480" s="119"/>
    </row>
    <row r="5481" spans="14:17" x14ac:dyDescent="0.25">
      <c r="N5481" s="142"/>
      <c r="O5481" s="132"/>
      <c r="Q5481" s="119"/>
    </row>
    <row r="5482" spans="14:17" x14ac:dyDescent="0.25">
      <c r="N5482" s="142"/>
      <c r="O5482" s="132"/>
      <c r="Q5482" s="119"/>
    </row>
    <row r="5483" spans="14:17" x14ac:dyDescent="0.25">
      <c r="N5483" s="142"/>
      <c r="O5483" s="132"/>
      <c r="Q5483" s="119"/>
    </row>
    <row r="5484" spans="14:17" x14ac:dyDescent="0.25">
      <c r="N5484" s="142"/>
      <c r="O5484" s="132"/>
      <c r="Q5484" s="119"/>
    </row>
    <row r="5485" spans="14:17" x14ac:dyDescent="0.25">
      <c r="N5485" s="142"/>
      <c r="O5485" s="132"/>
      <c r="Q5485" s="119"/>
    </row>
    <row r="5486" spans="14:17" x14ac:dyDescent="0.25">
      <c r="N5486" s="142"/>
      <c r="O5486" s="132"/>
      <c r="Q5486" s="119"/>
    </row>
    <row r="5487" spans="14:17" x14ac:dyDescent="0.25">
      <c r="N5487" s="142"/>
      <c r="O5487" s="132"/>
      <c r="Q5487" s="119"/>
    </row>
    <row r="5488" spans="14:17" x14ac:dyDescent="0.25">
      <c r="N5488" s="142"/>
      <c r="O5488" s="132"/>
      <c r="Q5488" s="119"/>
    </row>
    <row r="5489" spans="14:17" x14ac:dyDescent="0.25">
      <c r="N5489" s="142"/>
      <c r="O5489" s="132"/>
      <c r="Q5489" s="119"/>
    </row>
    <row r="5490" spans="14:17" x14ac:dyDescent="0.25">
      <c r="N5490" s="142"/>
      <c r="O5490" s="132"/>
      <c r="Q5490" s="119"/>
    </row>
    <row r="5491" spans="14:17" x14ac:dyDescent="0.25">
      <c r="N5491" s="142"/>
      <c r="O5491" s="132"/>
      <c r="Q5491" s="119"/>
    </row>
    <row r="5492" spans="14:17" x14ac:dyDescent="0.25">
      <c r="N5492" s="142"/>
      <c r="O5492" s="132"/>
      <c r="Q5492" s="119"/>
    </row>
    <row r="5493" spans="14:17" x14ac:dyDescent="0.25">
      <c r="N5493" s="142"/>
      <c r="O5493" s="132"/>
      <c r="Q5493" s="119"/>
    </row>
    <row r="5494" spans="14:17" x14ac:dyDescent="0.25">
      <c r="N5494" s="142"/>
      <c r="O5494" s="132"/>
      <c r="Q5494" s="119"/>
    </row>
    <row r="5495" spans="14:17" x14ac:dyDescent="0.25">
      <c r="N5495" s="142"/>
      <c r="O5495" s="132"/>
      <c r="Q5495" s="119"/>
    </row>
    <row r="5496" spans="14:17" x14ac:dyDescent="0.25">
      <c r="N5496" s="142"/>
      <c r="O5496" s="132"/>
      <c r="Q5496" s="119"/>
    </row>
    <row r="5497" spans="14:17" x14ac:dyDescent="0.25">
      <c r="N5497" s="142"/>
      <c r="O5497" s="132"/>
      <c r="Q5497" s="119"/>
    </row>
    <row r="5498" spans="14:17" x14ac:dyDescent="0.25">
      <c r="N5498" s="142"/>
      <c r="O5498" s="132"/>
      <c r="Q5498" s="119"/>
    </row>
    <row r="5499" spans="14:17" x14ac:dyDescent="0.25">
      <c r="N5499" s="142"/>
      <c r="O5499" s="132"/>
      <c r="Q5499" s="119"/>
    </row>
    <row r="5500" spans="14:17" x14ac:dyDescent="0.25">
      <c r="N5500" s="142"/>
      <c r="O5500" s="132"/>
      <c r="Q5500" s="119"/>
    </row>
    <row r="5501" spans="14:17" x14ac:dyDescent="0.25">
      <c r="N5501" s="142"/>
      <c r="O5501" s="132"/>
      <c r="Q5501" s="119"/>
    </row>
    <row r="5502" spans="14:17" x14ac:dyDescent="0.25">
      <c r="N5502" s="142"/>
      <c r="O5502" s="132"/>
      <c r="Q5502" s="119"/>
    </row>
    <row r="5503" spans="14:17" x14ac:dyDescent="0.25">
      <c r="N5503" s="142"/>
      <c r="O5503" s="132"/>
      <c r="Q5503" s="119"/>
    </row>
    <row r="5504" spans="14:17" x14ac:dyDescent="0.25">
      <c r="N5504" s="142"/>
      <c r="O5504" s="132"/>
      <c r="Q5504" s="119"/>
    </row>
    <row r="5505" spans="14:17" x14ac:dyDescent="0.25">
      <c r="N5505" s="142"/>
      <c r="O5505" s="132"/>
      <c r="Q5505" s="119"/>
    </row>
    <row r="5506" spans="14:17" x14ac:dyDescent="0.25">
      <c r="N5506" s="142"/>
      <c r="O5506" s="132"/>
      <c r="Q5506" s="119"/>
    </row>
    <row r="5507" spans="14:17" x14ac:dyDescent="0.25">
      <c r="N5507" s="142"/>
      <c r="O5507" s="132"/>
      <c r="Q5507" s="119"/>
    </row>
    <row r="5508" spans="14:17" x14ac:dyDescent="0.25">
      <c r="N5508" s="142"/>
      <c r="O5508" s="132"/>
      <c r="Q5508" s="119"/>
    </row>
    <row r="5509" spans="14:17" x14ac:dyDescent="0.25">
      <c r="N5509" s="142"/>
      <c r="O5509" s="132"/>
      <c r="Q5509" s="119"/>
    </row>
    <row r="5510" spans="14:17" x14ac:dyDescent="0.25">
      <c r="N5510" s="142"/>
      <c r="O5510" s="132"/>
      <c r="Q5510" s="119"/>
    </row>
    <row r="5511" spans="14:17" x14ac:dyDescent="0.25">
      <c r="N5511" s="142"/>
      <c r="O5511" s="132"/>
      <c r="Q5511" s="119"/>
    </row>
    <row r="5512" spans="14:17" x14ac:dyDescent="0.25">
      <c r="N5512" s="142"/>
      <c r="O5512" s="132"/>
      <c r="Q5512" s="119"/>
    </row>
    <row r="5513" spans="14:17" x14ac:dyDescent="0.25">
      <c r="N5513" s="142"/>
      <c r="O5513" s="132"/>
      <c r="Q5513" s="119"/>
    </row>
    <row r="5514" spans="14:17" x14ac:dyDescent="0.25">
      <c r="N5514" s="142"/>
      <c r="O5514" s="132"/>
      <c r="Q5514" s="119"/>
    </row>
    <row r="5515" spans="14:17" x14ac:dyDescent="0.25">
      <c r="N5515" s="142"/>
      <c r="O5515" s="132"/>
      <c r="Q5515" s="119"/>
    </row>
    <row r="5516" spans="14:17" x14ac:dyDescent="0.25">
      <c r="N5516" s="142"/>
      <c r="O5516" s="132"/>
      <c r="Q5516" s="119"/>
    </row>
    <row r="5517" spans="14:17" x14ac:dyDescent="0.25">
      <c r="N5517" s="142"/>
      <c r="O5517" s="132"/>
      <c r="Q5517" s="119"/>
    </row>
    <row r="5518" spans="14:17" x14ac:dyDescent="0.25">
      <c r="N5518" s="142"/>
      <c r="O5518" s="132"/>
      <c r="Q5518" s="119"/>
    </row>
    <row r="5519" spans="14:17" x14ac:dyDescent="0.25">
      <c r="N5519" s="142"/>
      <c r="O5519" s="132"/>
      <c r="Q5519" s="119"/>
    </row>
    <row r="5520" spans="14:17" x14ac:dyDescent="0.25">
      <c r="N5520" s="142"/>
      <c r="O5520" s="132"/>
      <c r="Q5520" s="119"/>
    </row>
    <row r="5521" spans="14:17" x14ac:dyDescent="0.25">
      <c r="N5521" s="142"/>
      <c r="O5521" s="132"/>
      <c r="Q5521" s="119"/>
    </row>
    <row r="5522" spans="14:17" x14ac:dyDescent="0.25">
      <c r="N5522" s="142"/>
      <c r="O5522" s="132"/>
      <c r="Q5522" s="119"/>
    </row>
    <row r="5523" spans="14:17" x14ac:dyDescent="0.25">
      <c r="N5523" s="142"/>
      <c r="O5523" s="132"/>
      <c r="Q5523" s="119"/>
    </row>
    <row r="5524" spans="14:17" x14ac:dyDescent="0.25">
      <c r="N5524" s="142"/>
      <c r="O5524" s="132"/>
      <c r="Q5524" s="119"/>
    </row>
    <row r="5525" spans="14:17" x14ac:dyDescent="0.25">
      <c r="N5525" s="142"/>
      <c r="O5525" s="132"/>
      <c r="Q5525" s="119"/>
    </row>
    <row r="5526" spans="14:17" x14ac:dyDescent="0.25">
      <c r="N5526" s="142"/>
      <c r="O5526" s="132"/>
      <c r="Q5526" s="119"/>
    </row>
    <row r="5527" spans="14:17" x14ac:dyDescent="0.25">
      <c r="N5527" s="142"/>
      <c r="O5527" s="132"/>
      <c r="Q5527" s="119"/>
    </row>
    <row r="5528" spans="14:17" x14ac:dyDescent="0.25">
      <c r="N5528" s="142"/>
      <c r="O5528" s="132"/>
      <c r="Q5528" s="119"/>
    </row>
    <row r="5529" spans="14:17" x14ac:dyDescent="0.25">
      <c r="N5529" s="142"/>
      <c r="O5529" s="132"/>
      <c r="Q5529" s="119"/>
    </row>
    <row r="5530" spans="14:17" x14ac:dyDescent="0.25">
      <c r="N5530" s="142"/>
      <c r="O5530" s="132"/>
      <c r="Q5530" s="119"/>
    </row>
    <row r="5531" spans="14:17" x14ac:dyDescent="0.25">
      <c r="N5531" s="142"/>
      <c r="O5531" s="132"/>
      <c r="Q5531" s="119"/>
    </row>
    <row r="5532" spans="14:17" x14ac:dyDescent="0.25">
      <c r="N5532" s="142"/>
      <c r="O5532" s="132"/>
      <c r="Q5532" s="119"/>
    </row>
    <row r="5533" spans="14:17" x14ac:dyDescent="0.25">
      <c r="N5533" s="142"/>
      <c r="O5533" s="132"/>
      <c r="Q5533" s="119"/>
    </row>
    <row r="5534" spans="14:17" x14ac:dyDescent="0.25">
      <c r="N5534" s="142"/>
      <c r="O5534" s="132"/>
      <c r="Q5534" s="119"/>
    </row>
    <row r="5535" spans="14:17" x14ac:dyDescent="0.25">
      <c r="N5535" s="142"/>
      <c r="O5535" s="132"/>
      <c r="Q5535" s="119"/>
    </row>
    <row r="5536" spans="14:17" x14ac:dyDescent="0.25">
      <c r="N5536" s="142"/>
      <c r="O5536" s="132"/>
      <c r="Q5536" s="119"/>
    </row>
    <row r="5537" spans="14:17" x14ac:dyDescent="0.25">
      <c r="N5537" s="142"/>
      <c r="O5537" s="132"/>
      <c r="Q5537" s="119"/>
    </row>
    <row r="5538" spans="14:17" x14ac:dyDescent="0.25">
      <c r="N5538" s="142"/>
      <c r="O5538" s="132"/>
      <c r="Q5538" s="119"/>
    </row>
    <row r="5539" spans="14:17" x14ac:dyDescent="0.25">
      <c r="N5539" s="142"/>
      <c r="O5539" s="132"/>
      <c r="Q5539" s="119"/>
    </row>
    <row r="5540" spans="14:17" x14ac:dyDescent="0.25">
      <c r="N5540" s="142"/>
      <c r="O5540" s="132"/>
      <c r="Q5540" s="119"/>
    </row>
    <row r="5541" spans="14:17" x14ac:dyDescent="0.25">
      <c r="N5541" s="142"/>
      <c r="O5541" s="132"/>
      <c r="Q5541" s="119"/>
    </row>
    <row r="5542" spans="14:17" x14ac:dyDescent="0.25">
      <c r="N5542" s="142"/>
      <c r="O5542" s="132"/>
      <c r="Q5542" s="119"/>
    </row>
    <row r="5543" spans="14:17" x14ac:dyDescent="0.25">
      <c r="N5543" s="142"/>
      <c r="O5543" s="132"/>
      <c r="Q5543" s="119"/>
    </row>
    <row r="5544" spans="14:17" x14ac:dyDescent="0.25">
      <c r="N5544" s="142"/>
      <c r="O5544" s="132"/>
      <c r="Q5544" s="119"/>
    </row>
    <row r="5545" spans="14:17" x14ac:dyDescent="0.25">
      <c r="N5545" s="142"/>
      <c r="O5545" s="132"/>
      <c r="Q5545" s="119"/>
    </row>
    <row r="5546" spans="14:17" x14ac:dyDescent="0.25">
      <c r="N5546" s="142"/>
      <c r="O5546" s="132"/>
      <c r="Q5546" s="119"/>
    </row>
    <row r="5547" spans="14:17" x14ac:dyDescent="0.25">
      <c r="N5547" s="142"/>
      <c r="O5547" s="132"/>
      <c r="Q5547" s="119"/>
    </row>
    <row r="5548" spans="14:17" x14ac:dyDescent="0.25">
      <c r="N5548" s="142"/>
      <c r="O5548" s="132"/>
      <c r="Q5548" s="119"/>
    </row>
    <row r="5549" spans="14:17" x14ac:dyDescent="0.25">
      <c r="N5549" s="142"/>
      <c r="O5549" s="132"/>
      <c r="Q5549" s="119"/>
    </row>
    <row r="5550" spans="14:17" x14ac:dyDescent="0.25">
      <c r="N5550" s="142"/>
      <c r="O5550" s="132"/>
      <c r="Q5550" s="119"/>
    </row>
    <row r="5551" spans="14:17" x14ac:dyDescent="0.25">
      <c r="N5551" s="142"/>
      <c r="O5551" s="132"/>
      <c r="Q5551" s="119"/>
    </row>
    <row r="5552" spans="14:17" x14ac:dyDescent="0.25">
      <c r="N5552" s="142"/>
      <c r="O5552" s="132"/>
      <c r="Q5552" s="119"/>
    </row>
    <row r="5553" spans="14:17" x14ac:dyDescent="0.25">
      <c r="N5553" s="142"/>
      <c r="O5553" s="132"/>
      <c r="Q5553" s="119"/>
    </row>
    <row r="5554" spans="14:17" x14ac:dyDescent="0.25">
      <c r="N5554" s="142"/>
      <c r="O5554" s="132"/>
      <c r="Q5554" s="119"/>
    </row>
    <row r="5555" spans="14:17" x14ac:dyDescent="0.25">
      <c r="N5555" s="142"/>
      <c r="O5555" s="132"/>
      <c r="Q5555" s="119"/>
    </row>
    <row r="5556" spans="14:17" x14ac:dyDescent="0.25">
      <c r="N5556" s="142"/>
      <c r="O5556" s="132"/>
      <c r="Q5556" s="119"/>
    </row>
    <row r="5557" spans="14:17" x14ac:dyDescent="0.25">
      <c r="N5557" s="142"/>
      <c r="O5557" s="132"/>
      <c r="Q5557" s="119"/>
    </row>
    <row r="5558" spans="14:17" x14ac:dyDescent="0.25">
      <c r="N5558" s="142"/>
      <c r="O5558" s="132"/>
      <c r="Q5558" s="119"/>
    </row>
    <row r="5559" spans="14:17" x14ac:dyDescent="0.25">
      <c r="N5559" s="142"/>
      <c r="O5559" s="132"/>
      <c r="Q5559" s="119"/>
    </row>
    <row r="5560" spans="14:17" x14ac:dyDescent="0.25">
      <c r="N5560" s="142"/>
      <c r="O5560" s="132"/>
      <c r="Q5560" s="119"/>
    </row>
    <row r="5561" spans="14:17" x14ac:dyDescent="0.25">
      <c r="N5561" s="142"/>
      <c r="O5561" s="132"/>
      <c r="Q5561" s="119"/>
    </row>
    <row r="5562" spans="14:17" x14ac:dyDescent="0.25">
      <c r="N5562" s="142"/>
      <c r="O5562" s="132"/>
      <c r="Q5562" s="119"/>
    </row>
    <row r="5563" spans="14:17" x14ac:dyDescent="0.25">
      <c r="N5563" s="142"/>
      <c r="O5563" s="132"/>
      <c r="Q5563" s="119"/>
    </row>
    <row r="5564" spans="14:17" x14ac:dyDescent="0.25">
      <c r="N5564" s="142"/>
      <c r="O5564" s="132"/>
      <c r="Q5564" s="119"/>
    </row>
    <row r="5565" spans="14:17" x14ac:dyDescent="0.25">
      <c r="N5565" s="142"/>
      <c r="O5565" s="132"/>
      <c r="Q5565" s="119"/>
    </row>
    <row r="5566" spans="14:17" x14ac:dyDescent="0.25">
      <c r="N5566" s="142"/>
      <c r="O5566" s="132"/>
      <c r="Q5566" s="119"/>
    </row>
    <row r="5567" spans="14:17" x14ac:dyDescent="0.25">
      <c r="N5567" s="142"/>
      <c r="O5567" s="132"/>
      <c r="Q5567" s="119"/>
    </row>
    <row r="5568" spans="14:17" x14ac:dyDescent="0.25">
      <c r="N5568" s="142"/>
      <c r="O5568" s="132"/>
      <c r="Q5568" s="119"/>
    </row>
    <row r="5569" spans="14:17" x14ac:dyDescent="0.25">
      <c r="N5569" s="142"/>
      <c r="O5569" s="132"/>
      <c r="Q5569" s="119"/>
    </row>
    <row r="5570" spans="14:17" x14ac:dyDescent="0.25">
      <c r="N5570" s="142"/>
      <c r="O5570" s="132"/>
      <c r="Q5570" s="119"/>
    </row>
    <row r="5571" spans="14:17" x14ac:dyDescent="0.25">
      <c r="N5571" s="142"/>
      <c r="O5571" s="132"/>
      <c r="Q5571" s="119"/>
    </row>
    <row r="5572" spans="14:17" x14ac:dyDescent="0.25">
      <c r="N5572" s="142"/>
      <c r="O5572" s="132"/>
      <c r="Q5572" s="119"/>
    </row>
    <row r="5573" spans="14:17" x14ac:dyDescent="0.25">
      <c r="N5573" s="142"/>
      <c r="O5573" s="132"/>
      <c r="Q5573" s="119"/>
    </row>
    <row r="5574" spans="14:17" x14ac:dyDescent="0.25">
      <c r="N5574" s="142"/>
      <c r="O5574" s="132"/>
      <c r="Q5574" s="119"/>
    </row>
    <row r="5575" spans="14:17" x14ac:dyDescent="0.25">
      <c r="N5575" s="142"/>
      <c r="O5575" s="132"/>
      <c r="Q5575" s="119"/>
    </row>
    <row r="5576" spans="14:17" x14ac:dyDescent="0.25">
      <c r="N5576" s="142"/>
      <c r="O5576" s="132"/>
      <c r="Q5576" s="119"/>
    </row>
    <row r="5577" spans="14:17" x14ac:dyDescent="0.25">
      <c r="N5577" s="142"/>
      <c r="O5577" s="132"/>
      <c r="Q5577" s="119"/>
    </row>
    <row r="5578" spans="14:17" x14ac:dyDescent="0.25">
      <c r="N5578" s="142"/>
      <c r="O5578" s="132"/>
      <c r="Q5578" s="119"/>
    </row>
    <row r="5579" spans="14:17" x14ac:dyDescent="0.25">
      <c r="N5579" s="142"/>
      <c r="O5579" s="132"/>
      <c r="Q5579" s="119"/>
    </row>
    <row r="5580" spans="14:17" x14ac:dyDescent="0.25">
      <c r="N5580" s="142"/>
      <c r="O5580" s="132"/>
      <c r="Q5580" s="119"/>
    </row>
    <row r="5581" spans="14:17" x14ac:dyDescent="0.25">
      <c r="N5581" s="142"/>
      <c r="O5581" s="132"/>
      <c r="Q5581" s="119"/>
    </row>
    <row r="5582" spans="14:17" x14ac:dyDescent="0.25">
      <c r="N5582" s="142"/>
      <c r="O5582" s="132"/>
      <c r="Q5582" s="119"/>
    </row>
    <row r="5583" spans="14:17" x14ac:dyDescent="0.25">
      <c r="N5583" s="142"/>
      <c r="O5583" s="132"/>
      <c r="Q5583" s="119"/>
    </row>
    <row r="5584" spans="14:17" x14ac:dyDescent="0.25">
      <c r="N5584" s="142"/>
      <c r="O5584" s="132"/>
      <c r="Q5584" s="119"/>
    </row>
    <row r="5585" spans="14:17" x14ac:dyDescent="0.25">
      <c r="N5585" s="142"/>
      <c r="O5585" s="132"/>
      <c r="Q5585" s="119"/>
    </row>
    <row r="5586" spans="14:17" x14ac:dyDescent="0.25">
      <c r="N5586" s="142"/>
      <c r="O5586" s="132"/>
      <c r="Q5586" s="119"/>
    </row>
    <row r="5587" spans="14:17" x14ac:dyDescent="0.25">
      <c r="N5587" s="142"/>
      <c r="O5587" s="132"/>
      <c r="Q5587" s="119"/>
    </row>
    <row r="5588" spans="14:17" x14ac:dyDescent="0.25">
      <c r="N5588" s="142"/>
      <c r="O5588" s="132"/>
      <c r="Q5588" s="119"/>
    </row>
    <row r="5589" spans="14:17" x14ac:dyDescent="0.25">
      <c r="N5589" s="142"/>
      <c r="O5589" s="132"/>
      <c r="Q5589" s="119"/>
    </row>
    <row r="5590" spans="14:17" x14ac:dyDescent="0.25">
      <c r="N5590" s="142"/>
      <c r="O5590" s="132"/>
      <c r="Q5590" s="119"/>
    </row>
    <row r="5591" spans="14:17" x14ac:dyDescent="0.25">
      <c r="N5591" s="142"/>
      <c r="O5591" s="132"/>
      <c r="Q5591" s="119"/>
    </row>
    <row r="5592" spans="14:17" x14ac:dyDescent="0.25">
      <c r="N5592" s="142"/>
      <c r="O5592" s="132"/>
      <c r="Q5592" s="119"/>
    </row>
    <row r="5593" spans="14:17" x14ac:dyDescent="0.25">
      <c r="N5593" s="142"/>
      <c r="O5593" s="132"/>
      <c r="Q5593" s="119"/>
    </row>
    <row r="5594" spans="14:17" x14ac:dyDescent="0.25">
      <c r="N5594" s="142"/>
      <c r="O5594" s="132"/>
      <c r="Q5594" s="119"/>
    </row>
    <row r="5595" spans="14:17" x14ac:dyDescent="0.25">
      <c r="N5595" s="142"/>
      <c r="O5595" s="132"/>
      <c r="Q5595" s="119"/>
    </row>
    <row r="5596" spans="14:17" x14ac:dyDescent="0.25">
      <c r="N5596" s="142"/>
      <c r="O5596" s="132"/>
      <c r="Q5596" s="119"/>
    </row>
    <row r="5597" spans="14:17" x14ac:dyDescent="0.25">
      <c r="N5597" s="142"/>
      <c r="O5597" s="132"/>
      <c r="Q5597" s="119"/>
    </row>
    <row r="5598" spans="14:17" x14ac:dyDescent="0.25">
      <c r="N5598" s="142"/>
      <c r="O5598" s="132"/>
      <c r="Q5598" s="119"/>
    </row>
    <row r="5599" spans="14:17" x14ac:dyDescent="0.25">
      <c r="N5599" s="142"/>
      <c r="O5599" s="132"/>
      <c r="Q5599" s="119"/>
    </row>
    <row r="5600" spans="14:17" x14ac:dyDescent="0.25">
      <c r="N5600" s="142"/>
      <c r="O5600" s="132"/>
      <c r="Q5600" s="119"/>
    </row>
    <row r="5601" spans="14:17" x14ac:dyDescent="0.25">
      <c r="N5601" s="142"/>
      <c r="O5601" s="132"/>
      <c r="Q5601" s="119"/>
    </row>
    <row r="5602" spans="14:17" x14ac:dyDescent="0.25">
      <c r="N5602" s="142"/>
      <c r="O5602" s="132"/>
      <c r="Q5602" s="119"/>
    </row>
    <row r="5603" spans="14:17" x14ac:dyDescent="0.25">
      <c r="N5603" s="142"/>
      <c r="O5603" s="132"/>
      <c r="Q5603" s="119"/>
    </row>
    <row r="5604" spans="14:17" x14ac:dyDescent="0.25">
      <c r="N5604" s="142"/>
      <c r="O5604" s="132"/>
      <c r="Q5604" s="119"/>
    </row>
    <row r="5605" spans="14:17" x14ac:dyDescent="0.25">
      <c r="N5605" s="142"/>
      <c r="O5605" s="132"/>
      <c r="Q5605" s="119"/>
    </row>
    <row r="5606" spans="14:17" x14ac:dyDescent="0.25">
      <c r="N5606" s="142"/>
      <c r="O5606" s="132"/>
      <c r="Q5606" s="119"/>
    </row>
    <row r="5607" spans="14:17" x14ac:dyDescent="0.25">
      <c r="N5607" s="142"/>
      <c r="O5607" s="132"/>
      <c r="Q5607" s="119"/>
    </row>
    <row r="5608" spans="14:17" x14ac:dyDescent="0.25">
      <c r="N5608" s="142"/>
      <c r="O5608" s="132"/>
      <c r="Q5608" s="119"/>
    </row>
    <row r="5609" spans="14:17" x14ac:dyDescent="0.25">
      <c r="N5609" s="142"/>
      <c r="O5609" s="132"/>
      <c r="Q5609" s="119"/>
    </row>
    <row r="5610" spans="14:17" x14ac:dyDescent="0.25">
      <c r="N5610" s="142"/>
      <c r="O5610" s="132"/>
      <c r="Q5610" s="119"/>
    </row>
    <row r="5611" spans="14:17" x14ac:dyDescent="0.25">
      <c r="N5611" s="142"/>
      <c r="O5611" s="132"/>
      <c r="Q5611" s="119"/>
    </row>
    <row r="5612" spans="14:17" x14ac:dyDescent="0.25">
      <c r="N5612" s="142"/>
      <c r="O5612" s="132"/>
      <c r="Q5612" s="119"/>
    </row>
    <row r="5613" spans="14:17" x14ac:dyDescent="0.25">
      <c r="N5613" s="142"/>
      <c r="O5613" s="132"/>
      <c r="Q5613" s="119"/>
    </row>
    <row r="5614" spans="14:17" x14ac:dyDescent="0.25">
      <c r="N5614" s="142"/>
      <c r="O5614" s="132"/>
      <c r="Q5614" s="119"/>
    </row>
    <row r="5615" spans="14:17" x14ac:dyDescent="0.25">
      <c r="N5615" s="142"/>
      <c r="O5615" s="132"/>
      <c r="Q5615" s="119"/>
    </row>
    <row r="5616" spans="14:17" x14ac:dyDescent="0.25">
      <c r="N5616" s="142"/>
      <c r="O5616" s="132"/>
      <c r="Q5616" s="119"/>
    </row>
    <row r="5617" spans="14:17" x14ac:dyDescent="0.25">
      <c r="N5617" s="142"/>
      <c r="O5617" s="132"/>
      <c r="Q5617" s="119"/>
    </row>
    <row r="5618" spans="14:17" x14ac:dyDescent="0.25">
      <c r="N5618" s="142"/>
      <c r="O5618" s="132"/>
      <c r="Q5618" s="119"/>
    </row>
    <row r="5619" spans="14:17" x14ac:dyDescent="0.25">
      <c r="N5619" s="142"/>
      <c r="O5619" s="132"/>
      <c r="Q5619" s="119"/>
    </row>
    <row r="5620" spans="14:17" x14ac:dyDescent="0.25">
      <c r="N5620" s="142"/>
      <c r="O5620" s="132"/>
      <c r="Q5620" s="119"/>
    </row>
    <row r="5621" spans="14:17" x14ac:dyDescent="0.25">
      <c r="N5621" s="142"/>
      <c r="O5621" s="132"/>
      <c r="Q5621" s="119"/>
    </row>
    <row r="5622" spans="14:17" x14ac:dyDescent="0.25">
      <c r="N5622" s="142"/>
      <c r="O5622" s="132"/>
      <c r="Q5622" s="119"/>
    </row>
    <row r="5623" spans="14:17" x14ac:dyDescent="0.25">
      <c r="N5623" s="142"/>
      <c r="O5623" s="132"/>
      <c r="Q5623" s="119"/>
    </row>
    <row r="5624" spans="14:17" x14ac:dyDescent="0.25">
      <c r="N5624" s="142"/>
      <c r="O5624" s="132"/>
      <c r="Q5624" s="119"/>
    </row>
    <row r="5625" spans="14:17" x14ac:dyDescent="0.25">
      <c r="N5625" s="142"/>
      <c r="O5625" s="132"/>
      <c r="Q5625" s="119"/>
    </row>
    <row r="5626" spans="14:17" x14ac:dyDescent="0.25">
      <c r="N5626" s="142"/>
      <c r="O5626" s="132"/>
      <c r="Q5626" s="119"/>
    </row>
    <row r="5627" spans="14:17" x14ac:dyDescent="0.25">
      <c r="N5627" s="142"/>
      <c r="O5627" s="132"/>
      <c r="Q5627" s="119"/>
    </row>
    <row r="5628" spans="14:17" x14ac:dyDescent="0.25">
      <c r="N5628" s="142"/>
      <c r="O5628" s="132"/>
      <c r="Q5628" s="119"/>
    </row>
    <row r="5629" spans="14:17" x14ac:dyDescent="0.25">
      <c r="N5629" s="142"/>
      <c r="O5629" s="132"/>
      <c r="Q5629" s="119"/>
    </row>
    <row r="5630" spans="14:17" x14ac:dyDescent="0.25">
      <c r="N5630" s="142"/>
      <c r="O5630" s="132"/>
      <c r="Q5630" s="119"/>
    </row>
    <row r="5631" spans="14:17" x14ac:dyDescent="0.25">
      <c r="N5631" s="142"/>
      <c r="O5631" s="132"/>
      <c r="Q5631" s="119"/>
    </row>
    <row r="5632" spans="14:17" x14ac:dyDescent="0.25">
      <c r="N5632" s="142"/>
      <c r="O5632" s="132"/>
      <c r="Q5632" s="119"/>
    </row>
    <row r="5633" spans="14:17" x14ac:dyDescent="0.25">
      <c r="N5633" s="142"/>
      <c r="O5633" s="132"/>
      <c r="Q5633" s="119"/>
    </row>
    <row r="5634" spans="14:17" x14ac:dyDescent="0.25">
      <c r="N5634" s="142"/>
      <c r="O5634" s="132"/>
      <c r="Q5634" s="119"/>
    </row>
    <row r="5635" spans="14:17" x14ac:dyDescent="0.25">
      <c r="N5635" s="142"/>
      <c r="O5635" s="132"/>
      <c r="Q5635" s="119"/>
    </row>
    <row r="5636" spans="14:17" x14ac:dyDescent="0.25">
      <c r="N5636" s="142"/>
      <c r="O5636" s="132"/>
      <c r="Q5636" s="119"/>
    </row>
    <row r="5637" spans="14:17" x14ac:dyDescent="0.25">
      <c r="N5637" s="142"/>
      <c r="O5637" s="132"/>
      <c r="Q5637" s="119"/>
    </row>
    <row r="5638" spans="14:17" x14ac:dyDescent="0.25">
      <c r="N5638" s="142"/>
      <c r="O5638" s="132"/>
      <c r="Q5638" s="119"/>
    </row>
    <row r="5639" spans="14:17" x14ac:dyDescent="0.25">
      <c r="N5639" s="142"/>
      <c r="O5639" s="132"/>
      <c r="Q5639" s="119"/>
    </row>
    <row r="5640" spans="14:17" x14ac:dyDescent="0.25">
      <c r="N5640" s="142"/>
      <c r="O5640" s="132"/>
      <c r="Q5640" s="119"/>
    </row>
    <row r="5641" spans="14:17" x14ac:dyDescent="0.25">
      <c r="N5641" s="142"/>
      <c r="O5641" s="132"/>
      <c r="Q5641" s="119"/>
    </row>
    <row r="5642" spans="14:17" x14ac:dyDescent="0.25">
      <c r="N5642" s="142"/>
      <c r="O5642" s="132"/>
      <c r="Q5642" s="119"/>
    </row>
    <row r="5643" spans="14:17" x14ac:dyDescent="0.25">
      <c r="N5643" s="142"/>
      <c r="O5643" s="132"/>
      <c r="Q5643" s="119"/>
    </row>
    <row r="5644" spans="14:17" x14ac:dyDescent="0.25">
      <c r="N5644" s="142"/>
      <c r="O5644" s="132"/>
      <c r="Q5644" s="119"/>
    </row>
    <row r="5645" spans="14:17" x14ac:dyDescent="0.25">
      <c r="N5645" s="142"/>
      <c r="O5645" s="132"/>
      <c r="Q5645" s="119"/>
    </row>
    <row r="5646" spans="14:17" x14ac:dyDescent="0.25">
      <c r="N5646" s="142"/>
      <c r="O5646" s="132"/>
      <c r="Q5646" s="119"/>
    </row>
    <row r="5647" spans="14:17" x14ac:dyDescent="0.25">
      <c r="N5647" s="142"/>
      <c r="O5647" s="132"/>
      <c r="Q5647" s="119"/>
    </row>
    <row r="5648" spans="14:17" x14ac:dyDescent="0.25">
      <c r="N5648" s="142"/>
      <c r="O5648" s="132"/>
      <c r="Q5648" s="119"/>
    </row>
    <row r="5649" spans="14:17" x14ac:dyDescent="0.25">
      <c r="N5649" s="142"/>
      <c r="O5649" s="132"/>
      <c r="Q5649" s="119"/>
    </row>
    <row r="5650" spans="14:17" x14ac:dyDescent="0.25">
      <c r="N5650" s="142"/>
      <c r="O5650" s="132"/>
      <c r="Q5650" s="119"/>
    </row>
    <row r="5651" spans="14:17" x14ac:dyDescent="0.25">
      <c r="N5651" s="142"/>
      <c r="O5651" s="132"/>
      <c r="Q5651" s="119"/>
    </row>
    <row r="5652" spans="14:17" x14ac:dyDescent="0.25">
      <c r="N5652" s="142"/>
      <c r="O5652" s="132"/>
      <c r="Q5652" s="119"/>
    </row>
    <row r="5653" spans="14:17" x14ac:dyDescent="0.25">
      <c r="N5653" s="142"/>
      <c r="O5653" s="132"/>
      <c r="Q5653" s="119"/>
    </row>
    <row r="5654" spans="14:17" x14ac:dyDescent="0.25">
      <c r="N5654" s="142"/>
      <c r="O5654" s="132"/>
      <c r="Q5654" s="119"/>
    </row>
    <row r="5655" spans="14:17" x14ac:dyDescent="0.25">
      <c r="N5655" s="142"/>
      <c r="O5655" s="132"/>
      <c r="Q5655" s="119"/>
    </row>
    <row r="5656" spans="14:17" x14ac:dyDescent="0.25">
      <c r="N5656" s="142"/>
      <c r="O5656" s="132"/>
      <c r="Q5656" s="119"/>
    </row>
    <row r="5657" spans="14:17" x14ac:dyDescent="0.25">
      <c r="N5657" s="142"/>
      <c r="O5657" s="132"/>
      <c r="Q5657" s="119"/>
    </row>
    <row r="5658" spans="14:17" x14ac:dyDescent="0.25">
      <c r="N5658" s="142"/>
      <c r="O5658" s="132"/>
      <c r="Q5658" s="119"/>
    </row>
    <row r="5659" spans="14:17" x14ac:dyDescent="0.25">
      <c r="N5659" s="142"/>
      <c r="O5659" s="132"/>
      <c r="Q5659" s="119"/>
    </row>
    <row r="5660" spans="14:17" x14ac:dyDescent="0.25">
      <c r="N5660" s="142"/>
      <c r="O5660" s="132"/>
      <c r="Q5660" s="119"/>
    </row>
    <row r="5661" spans="14:17" x14ac:dyDescent="0.25">
      <c r="N5661" s="142"/>
      <c r="O5661" s="132"/>
      <c r="Q5661" s="119"/>
    </row>
    <row r="5662" spans="14:17" x14ac:dyDescent="0.25">
      <c r="N5662" s="142"/>
      <c r="O5662" s="132"/>
      <c r="Q5662" s="119"/>
    </row>
    <row r="5663" spans="14:17" x14ac:dyDescent="0.25">
      <c r="N5663" s="142"/>
      <c r="O5663" s="132"/>
      <c r="Q5663" s="119"/>
    </row>
    <row r="5664" spans="14:17" x14ac:dyDescent="0.25">
      <c r="N5664" s="142"/>
      <c r="O5664" s="132"/>
      <c r="Q5664" s="119"/>
    </row>
    <row r="5665" spans="14:17" x14ac:dyDescent="0.25">
      <c r="N5665" s="142"/>
      <c r="O5665" s="132"/>
      <c r="Q5665" s="119"/>
    </row>
    <row r="5666" spans="14:17" x14ac:dyDescent="0.25">
      <c r="N5666" s="142"/>
      <c r="O5666" s="132"/>
      <c r="Q5666" s="119"/>
    </row>
    <row r="5667" spans="14:17" x14ac:dyDescent="0.25">
      <c r="N5667" s="142"/>
      <c r="O5667" s="132"/>
      <c r="Q5667" s="119"/>
    </row>
    <row r="5668" spans="14:17" x14ac:dyDescent="0.25">
      <c r="N5668" s="142"/>
      <c r="O5668" s="132"/>
      <c r="Q5668" s="119"/>
    </row>
    <row r="5669" spans="14:17" x14ac:dyDescent="0.25">
      <c r="N5669" s="142"/>
      <c r="O5669" s="132"/>
      <c r="Q5669" s="119"/>
    </row>
    <row r="5670" spans="14:17" x14ac:dyDescent="0.25">
      <c r="N5670" s="142"/>
      <c r="O5670" s="132"/>
      <c r="Q5670" s="119"/>
    </row>
    <row r="5671" spans="14:17" x14ac:dyDescent="0.25">
      <c r="N5671" s="142"/>
      <c r="O5671" s="132"/>
      <c r="Q5671" s="119"/>
    </row>
    <row r="5672" spans="14:17" x14ac:dyDescent="0.25">
      <c r="N5672" s="142"/>
      <c r="O5672" s="132"/>
      <c r="Q5672" s="119"/>
    </row>
    <row r="5673" spans="14:17" x14ac:dyDescent="0.25">
      <c r="N5673" s="142"/>
      <c r="O5673" s="132"/>
      <c r="Q5673" s="119"/>
    </row>
    <row r="5674" spans="14:17" x14ac:dyDescent="0.25">
      <c r="N5674" s="142"/>
      <c r="O5674" s="132"/>
      <c r="Q5674" s="119"/>
    </row>
    <row r="5675" spans="14:17" x14ac:dyDescent="0.25">
      <c r="N5675" s="142"/>
      <c r="O5675" s="132"/>
      <c r="Q5675" s="119"/>
    </row>
    <row r="5676" spans="14:17" x14ac:dyDescent="0.25">
      <c r="N5676" s="142"/>
      <c r="O5676" s="132"/>
      <c r="Q5676" s="119"/>
    </row>
    <row r="5677" spans="14:17" x14ac:dyDescent="0.25">
      <c r="N5677" s="142"/>
      <c r="O5677" s="132"/>
      <c r="Q5677" s="119"/>
    </row>
    <row r="5678" spans="14:17" x14ac:dyDescent="0.25">
      <c r="N5678" s="142"/>
      <c r="O5678" s="132"/>
      <c r="Q5678" s="119"/>
    </row>
    <row r="5679" spans="14:17" x14ac:dyDescent="0.25">
      <c r="N5679" s="142"/>
      <c r="O5679" s="132"/>
      <c r="Q5679" s="119"/>
    </row>
    <row r="5680" spans="14:17" x14ac:dyDescent="0.25">
      <c r="N5680" s="142"/>
      <c r="O5680" s="132"/>
      <c r="Q5680" s="119"/>
    </row>
    <row r="5681" spans="14:17" x14ac:dyDescent="0.25">
      <c r="N5681" s="142"/>
      <c r="O5681" s="132"/>
      <c r="Q5681" s="119"/>
    </row>
    <row r="5682" spans="14:17" x14ac:dyDescent="0.25">
      <c r="N5682" s="142"/>
      <c r="O5682" s="132"/>
      <c r="Q5682" s="119"/>
    </row>
    <row r="5683" spans="14:17" x14ac:dyDescent="0.25">
      <c r="N5683" s="142"/>
      <c r="O5683" s="132"/>
      <c r="Q5683" s="119"/>
    </row>
    <row r="5684" spans="14:17" x14ac:dyDescent="0.25">
      <c r="N5684" s="142"/>
      <c r="O5684" s="132"/>
      <c r="Q5684" s="119"/>
    </row>
    <row r="5685" spans="14:17" x14ac:dyDescent="0.25">
      <c r="N5685" s="142"/>
      <c r="O5685" s="132"/>
      <c r="Q5685" s="119"/>
    </row>
    <row r="5686" spans="14:17" x14ac:dyDescent="0.25">
      <c r="N5686" s="142"/>
      <c r="O5686" s="132"/>
      <c r="Q5686" s="119"/>
    </row>
    <row r="5687" spans="14:17" x14ac:dyDescent="0.25">
      <c r="N5687" s="142"/>
      <c r="O5687" s="132"/>
      <c r="Q5687" s="119"/>
    </row>
    <row r="5688" spans="14:17" x14ac:dyDescent="0.25">
      <c r="N5688" s="142"/>
      <c r="O5688" s="132"/>
      <c r="Q5688" s="119"/>
    </row>
    <row r="5689" spans="14:17" x14ac:dyDescent="0.25">
      <c r="N5689" s="142"/>
      <c r="O5689" s="132"/>
      <c r="Q5689" s="119"/>
    </row>
    <row r="5690" spans="14:17" x14ac:dyDescent="0.25">
      <c r="N5690" s="142"/>
      <c r="O5690" s="132"/>
      <c r="Q5690" s="119"/>
    </row>
    <row r="5691" spans="14:17" x14ac:dyDescent="0.25">
      <c r="N5691" s="142"/>
      <c r="O5691" s="132"/>
      <c r="Q5691" s="119"/>
    </row>
    <row r="5692" spans="14:17" x14ac:dyDescent="0.25">
      <c r="N5692" s="142"/>
      <c r="O5692" s="132"/>
      <c r="Q5692" s="119"/>
    </row>
    <row r="5693" spans="14:17" x14ac:dyDescent="0.25">
      <c r="N5693" s="142"/>
      <c r="O5693" s="132"/>
      <c r="Q5693" s="119"/>
    </row>
    <row r="5694" spans="14:17" x14ac:dyDescent="0.25">
      <c r="N5694" s="142"/>
      <c r="O5694" s="132"/>
      <c r="Q5694" s="119"/>
    </row>
    <row r="5695" spans="14:17" x14ac:dyDescent="0.25">
      <c r="N5695" s="142"/>
      <c r="O5695" s="132"/>
      <c r="Q5695" s="119"/>
    </row>
    <row r="5696" spans="14:17" x14ac:dyDescent="0.25">
      <c r="N5696" s="142"/>
      <c r="O5696" s="132"/>
      <c r="Q5696" s="119"/>
    </row>
    <row r="5697" spans="14:17" x14ac:dyDescent="0.25">
      <c r="N5697" s="142"/>
      <c r="O5697" s="132"/>
      <c r="Q5697" s="119"/>
    </row>
    <row r="5698" spans="14:17" x14ac:dyDescent="0.25">
      <c r="N5698" s="142"/>
      <c r="O5698" s="132"/>
      <c r="Q5698" s="119"/>
    </row>
    <row r="5699" spans="14:17" x14ac:dyDescent="0.25">
      <c r="N5699" s="142"/>
      <c r="O5699" s="132"/>
      <c r="Q5699" s="119"/>
    </row>
    <row r="5700" spans="14:17" x14ac:dyDescent="0.25">
      <c r="N5700" s="142"/>
      <c r="O5700" s="132"/>
      <c r="Q5700" s="119"/>
    </row>
    <row r="5701" spans="14:17" x14ac:dyDescent="0.25">
      <c r="N5701" s="142"/>
      <c r="O5701" s="132"/>
      <c r="Q5701" s="119"/>
    </row>
    <row r="5702" spans="14:17" x14ac:dyDescent="0.25">
      <c r="N5702" s="142"/>
      <c r="O5702" s="132"/>
      <c r="Q5702" s="119"/>
    </row>
    <row r="5703" spans="14:17" x14ac:dyDescent="0.25">
      <c r="N5703" s="142"/>
      <c r="O5703" s="132"/>
      <c r="Q5703" s="119"/>
    </row>
    <row r="5704" spans="14:17" x14ac:dyDescent="0.25">
      <c r="N5704" s="142"/>
      <c r="O5704" s="132"/>
      <c r="Q5704" s="119"/>
    </row>
    <row r="5705" spans="14:17" x14ac:dyDescent="0.25">
      <c r="N5705" s="142"/>
      <c r="O5705" s="132"/>
      <c r="Q5705" s="119"/>
    </row>
    <row r="5706" spans="14:17" x14ac:dyDescent="0.25">
      <c r="N5706" s="142"/>
      <c r="O5706" s="132"/>
      <c r="Q5706" s="119"/>
    </row>
    <row r="5707" spans="14:17" x14ac:dyDescent="0.25">
      <c r="N5707" s="142"/>
      <c r="O5707" s="132"/>
      <c r="Q5707" s="119"/>
    </row>
    <row r="5708" spans="14:17" x14ac:dyDescent="0.25">
      <c r="N5708" s="142"/>
      <c r="O5708" s="132"/>
      <c r="Q5708" s="119"/>
    </row>
    <row r="5709" spans="14:17" x14ac:dyDescent="0.25">
      <c r="N5709" s="142"/>
      <c r="O5709" s="132"/>
      <c r="Q5709" s="119"/>
    </row>
    <row r="5710" spans="14:17" x14ac:dyDescent="0.25">
      <c r="N5710" s="142"/>
      <c r="O5710" s="132"/>
      <c r="Q5710" s="119"/>
    </row>
    <row r="5711" spans="14:17" x14ac:dyDescent="0.25">
      <c r="N5711" s="142"/>
      <c r="O5711" s="132"/>
      <c r="Q5711" s="119"/>
    </row>
    <row r="5712" spans="14:17" x14ac:dyDescent="0.25">
      <c r="N5712" s="142"/>
      <c r="O5712" s="132"/>
      <c r="Q5712" s="119"/>
    </row>
    <row r="5713" spans="14:17" x14ac:dyDescent="0.25">
      <c r="N5713" s="142"/>
      <c r="O5713" s="132"/>
      <c r="Q5713" s="119"/>
    </row>
    <row r="5714" spans="14:17" x14ac:dyDescent="0.25">
      <c r="N5714" s="142"/>
      <c r="O5714" s="132"/>
      <c r="Q5714" s="119"/>
    </row>
    <row r="5715" spans="14:17" x14ac:dyDescent="0.25">
      <c r="N5715" s="142"/>
      <c r="O5715" s="132"/>
      <c r="Q5715" s="119"/>
    </row>
    <row r="5716" spans="14:17" x14ac:dyDescent="0.25">
      <c r="N5716" s="142"/>
      <c r="O5716" s="132"/>
      <c r="Q5716" s="119"/>
    </row>
    <row r="5717" spans="14:17" x14ac:dyDescent="0.25">
      <c r="N5717" s="142"/>
      <c r="O5717" s="132"/>
      <c r="Q5717" s="119"/>
    </row>
    <row r="5718" spans="14:17" x14ac:dyDescent="0.25">
      <c r="N5718" s="142"/>
      <c r="O5718" s="132"/>
      <c r="Q5718" s="119"/>
    </row>
    <row r="5719" spans="14:17" x14ac:dyDescent="0.25">
      <c r="N5719" s="142"/>
      <c r="O5719" s="132"/>
      <c r="Q5719" s="119"/>
    </row>
    <row r="5720" spans="14:17" x14ac:dyDescent="0.25">
      <c r="N5720" s="142"/>
      <c r="O5720" s="132"/>
      <c r="Q5720" s="119"/>
    </row>
    <row r="5721" spans="14:17" x14ac:dyDescent="0.25">
      <c r="N5721" s="142"/>
      <c r="O5721" s="132"/>
      <c r="Q5721" s="119"/>
    </row>
    <row r="5722" spans="14:17" x14ac:dyDescent="0.25">
      <c r="N5722" s="142"/>
      <c r="O5722" s="132"/>
      <c r="Q5722" s="119"/>
    </row>
    <row r="5723" spans="14:17" x14ac:dyDescent="0.25">
      <c r="N5723" s="142"/>
      <c r="O5723" s="132"/>
      <c r="Q5723" s="119"/>
    </row>
    <row r="5724" spans="14:17" x14ac:dyDescent="0.25">
      <c r="N5724" s="142"/>
      <c r="O5724" s="132"/>
      <c r="Q5724" s="119"/>
    </row>
    <row r="5725" spans="14:17" x14ac:dyDescent="0.25">
      <c r="N5725" s="142"/>
      <c r="O5725" s="132"/>
      <c r="Q5725" s="119"/>
    </row>
    <row r="5726" spans="14:17" x14ac:dyDescent="0.25">
      <c r="N5726" s="142"/>
      <c r="O5726" s="132"/>
      <c r="Q5726" s="119"/>
    </row>
    <row r="5727" spans="14:17" x14ac:dyDescent="0.25">
      <c r="N5727" s="142"/>
      <c r="O5727" s="132"/>
      <c r="Q5727" s="119"/>
    </row>
    <row r="5728" spans="14:17" x14ac:dyDescent="0.25">
      <c r="N5728" s="142"/>
      <c r="O5728" s="132"/>
      <c r="Q5728" s="119"/>
    </row>
    <row r="5729" spans="14:17" x14ac:dyDescent="0.25">
      <c r="N5729" s="142"/>
      <c r="O5729" s="132"/>
      <c r="Q5729" s="119"/>
    </row>
    <row r="5730" spans="14:17" x14ac:dyDescent="0.25">
      <c r="N5730" s="142"/>
      <c r="O5730" s="132"/>
      <c r="Q5730" s="119"/>
    </row>
    <row r="5731" spans="14:17" x14ac:dyDescent="0.25">
      <c r="N5731" s="142"/>
      <c r="O5731" s="132"/>
      <c r="Q5731" s="119"/>
    </row>
    <row r="5732" spans="14:17" x14ac:dyDescent="0.25">
      <c r="N5732" s="142"/>
      <c r="O5732" s="132"/>
      <c r="Q5732" s="119"/>
    </row>
    <row r="5733" spans="14:17" x14ac:dyDescent="0.25">
      <c r="N5733" s="142"/>
      <c r="O5733" s="132"/>
      <c r="Q5733" s="119"/>
    </row>
    <row r="5734" spans="14:17" x14ac:dyDescent="0.25">
      <c r="N5734" s="142"/>
      <c r="O5734" s="132"/>
      <c r="Q5734" s="119"/>
    </row>
    <row r="5735" spans="14:17" x14ac:dyDescent="0.25">
      <c r="N5735" s="142"/>
      <c r="O5735" s="132"/>
      <c r="Q5735" s="119"/>
    </row>
    <row r="5736" spans="14:17" x14ac:dyDescent="0.25">
      <c r="N5736" s="142"/>
      <c r="O5736" s="132"/>
      <c r="Q5736" s="119"/>
    </row>
    <row r="5737" spans="14:17" x14ac:dyDescent="0.25">
      <c r="N5737" s="142"/>
      <c r="O5737" s="132"/>
      <c r="Q5737" s="119"/>
    </row>
    <row r="5738" spans="14:17" x14ac:dyDescent="0.25">
      <c r="N5738" s="142"/>
      <c r="O5738" s="132"/>
      <c r="Q5738" s="119"/>
    </row>
    <row r="5739" spans="14:17" x14ac:dyDescent="0.25">
      <c r="N5739" s="142"/>
      <c r="O5739" s="132"/>
      <c r="Q5739" s="119"/>
    </row>
    <row r="5740" spans="14:17" x14ac:dyDescent="0.25">
      <c r="N5740" s="142"/>
      <c r="O5740" s="132"/>
      <c r="Q5740" s="119"/>
    </row>
    <row r="5741" spans="14:17" x14ac:dyDescent="0.25">
      <c r="N5741" s="142"/>
      <c r="O5741" s="132"/>
      <c r="Q5741" s="119"/>
    </row>
    <row r="5742" spans="14:17" x14ac:dyDescent="0.25">
      <c r="N5742" s="142"/>
      <c r="O5742" s="132"/>
      <c r="Q5742" s="119"/>
    </row>
    <row r="5743" spans="14:17" x14ac:dyDescent="0.25">
      <c r="N5743" s="142"/>
      <c r="O5743" s="132"/>
      <c r="Q5743" s="119"/>
    </row>
    <row r="5744" spans="14:17" x14ac:dyDescent="0.25">
      <c r="N5744" s="142"/>
      <c r="O5744" s="132"/>
      <c r="Q5744" s="119"/>
    </row>
    <row r="5745" spans="14:17" x14ac:dyDescent="0.25">
      <c r="N5745" s="142"/>
      <c r="O5745" s="132"/>
      <c r="Q5745" s="119"/>
    </row>
    <row r="5746" spans="14:17" x14ac:dyDescent="0.25">
      <c r="N5746" s="142"/>
      <c r="O5746" s="132"/>
      <c r="Q5746" s="119"/>
    </row>
    <row r="5747" spans="14:17" x14ac:dyDescent="0.25">
      <c r="N5747" s="142"/>
      <c r="O5747" s="132"/>
      <c r="Q5747" s="119"/>
    </row>
    <row r="5748" spans="14:17" x14ac:dyDescent="0.25">
      <c r="N5748" s="142"/>
      <c r="O5748" s="132"/>
      <c r="Q5748" s="119"/>
    </row>
    <row r="5749" spans="14:17" x14ac:dyDescent="0.25">
      <c r="N5749" s="142"/>
      <c r="O5749" s="132"/>
      <c r="Q5749" s="119"/>
    </row>
    <row r="5750" spans="14:17" x14ac:dyDescent="0.25">
      <c r="N5750" s="142"/>
      <c r="O5750" s="132"/>
      <c r="Q5750" s="119"/>
    </row>
    <row r="5751" spans="14:17" x14ac:dyDescent="0.25">
      <c r="N5751" s="142"/>
      <c r="O5751" s="132"/>
      <c r="Q5751" s="119"/>
    </row>
    <row r="5752" spans="14:17" x14ac:dyDescent="0.25">
      <c r="N5752" s="142"/>
      <c r="O5752" s="132"/>
      <c r="Q5752" s="119"/>
    </row>
    <row r="5753" spans="14:17" x14ac:dyDescent="0.25">
      <c r="N5753" s="142"/>
      <c r="O5753" s="132"/>
      <c r="Q5753" s="119"/>
    </row>
    <row r="5754" spans="14:17" x14ac:dyDescent="0.25">
      <c r="N5754" s="142"/>
      <c r="O5754" s="132"/>
      <c r="Q5754" s="119"/>
    </row>
    <row r="5755" spans="14:17" x14ac:dyDescent="0.25">
      <c r="N5755" s="142"/>
      <c r="O5755" s="132"/>
      <c r="Q5755" s="119"/>
    </row>
    <row r="5756" spans="14:17" x14ac:dyDescent="0.25">
      <c r="N5756" s="142"/>
      <c r="O5756" s="132"/>
      <c r="Q5756" s="119"/>
    </row>
    <row r="5757" spans="14:17" x14ac:dyDescent="0.25">
      <c r="N5757" s="142"/>
      <c r="O5757" s="132"/>
      <c r="Q5757" s="119"/>
    </row>
    <row r="5758" spans="14:17" x14ac:dyDescent="0.25">
      <c r="N5758" s="142"/>
      <c r="O5758" s="132"/>
      <c r="Q5758" s="119"/>
    </row>
    <row r="5759" spans="14:17" x14ac:dyDescent="0.25">
      <c r="N5759" s="142"/>
      <c r="O5759" s="132"/>
      <c r="Q5759" s="119"/>
    </row>
    <row r="5760" spans="14:17" x14ac:dyDescent="0.25">
      <c r="N5760" s="142"/>
      <c r="O5760" s="132"/>
      <c r="Q5760" s="119"/>
    </row>
    <row r="5761" spans="14:17" x14ac:dyDescent="0.25">
      <c r="N5761" s="142"/>
      <c r="O5761" s="132"/>
      <c r="Q5761" s="119"/>
    </row>
    <row r="5762" spans="14:17" x14ac:dyDescent="0.25">
      <c r="N5762" s="142"/>
      <c r="O5762" s="132"/>
      <c r="Q5762" s="119"/>
    </row>
    <row r="5763" spans="14:17" x14ac:dyDescent="0.25">
      <c r="N5763" s="142"/>
      <c r="O5763" s="132"/>
      <c r="Q5763" s="119"/>
    </row>
    <row r="5764" spans="14:17" x14ac:dyDescent="0.25">
      <c r="N5764" s="142"/>
      <c r="O5764" s="132"/>
      <c r="Q5764" s="119"/>
    </row>
    <row r="5765" spans="14:17" x14ac:dyDescent="0.25">
      <c r="N5765" s="142"/>
      <c r="O5765" s="132"/>
      <c r="Q5765" s="119"/>
    </row>
    <row r="5766" spans="14:17" x14ac:dyDescent="0.25">
      <c r="N5766" s="142"/>
      <c r="O5766" s="132"/>
      <c r="Q5766" s="119"/>
    </row>
    <row r="5767" spans="14:17" x14ac:dyDescent="0.25">
      <c r="N5767" s="142"/>
      <c r="O5767" s="132"/>
      <c r="Q5767" s="119"/>
    </row>
    <row r="5768" spans="14:17" x14ac:dyDescent="0.25">
      <c r="N5768" s="142"/>
      <c r="O5768" s="132"/>
      <c r="Q5768" s="119"/>
    </row>
    <row r="5769" spans="14:17" x14ac:dyDescent="0.25">
      <c r="N5769" s="142"/>
      <c r="O5769" s="132"/>
      <c r="Q5769" s="119"/>
    </row>
    <row r="5770" spans="14:17" x14ac:dyDescent="0.25">
      <c r="N5770" s="142"/>
      <c r="O5770" s="132"/>
      <c r="Q5770" s="119"/>
    </row>
    <row r="5771" spans="14:17" x14ac:dyDescent="0.25">
      <c r="N5771" s="142"/>
      <c r="O5771" s="132"/>
      <c r="Q5771" s="119"/>
    </row>
    <row r="5772" spans="14:17" x14ac:dyDescent="0.25">
      <c r="N5772" s="142"/>
      <c r="O5772" s="132"/>
      <c r="Q5772" s="119"/>
    </row>
    <row r="5773" spans="14:17" x14ac:dyDescent="0.25">
      <c r="N5773" s="142"/>
      <c r="O5773" s="132"/>
      <c r="Q5773" s="119"/>
    </row>
    <row r="5774" spans="14:17" x14ac:dyDescent="0.25">
      <c r="N5774" s="142"/>
      <c r="O5774" s="132"/>
      <c r="Q5774" s="119"/>
    </row>
    <row r="5775" spans="14:17" x14ac:dyDescent="0.25">
      <c r="N5775" s="142"/>
      <c r="O5775" s="132"/>
      <c r="Q5775" s="119"/>
    </row>
    <row r="5776" spans="14:17" x14ac:dyDescent="0.25">
      <c r="N5776" s="142"/>
      <c r="O5776" s="132"/>
      <c r="Q5776" s="119"/>
    </row>
    <row r="5777" spans="14:17" x14ac:dyDescent="0.25">
      <c r="N5777" s="142"/>
      <c r="O5777" s="132"/>
      <c r="Q5777" s="119"/>
    </row>
    <row r="5778" spans="14:17" x14ac:dyDescent="0.25">
      <c r="N5778" s="142"/>
      <c r="O5778" s="132"/>
      <c r="Q5778" s="119"/>
    </row>
    <row r="5779" spans="14:17" x14ac:dyDescent="0.25">
      <c r="N5779" s="142"/>
      <c r="O5779" s="132"/>
      <c r="Q5779" s="119"/>
    </row>
    <row r="5780" spans="14:17" x14ac:dyDescent="0.25">
      <c r="N5780" s="142"/>
      <c r="O5780" s="132"/>
      <c r="Q5780" s="119"/>
    </row>
    <row r="5781" spans="14:17" x14ac:dyDescent="0.25">
      <c r="N5781" s="142"/>
      <c r="O5781" s="132"/>
      <c r="Q5781" s="119"/>
    </row>
    <row r="5782" spans="14:17" x14ac:dyDescent="0.25">
      <c r="N5782" s="142"/>
      <c r="O5782" s="132"/>
      <c r="Q5782" s="119"/>
    </row>
    <row r="5783" spans="14:17" x14ac:dyDescent="0.25">
      <c r="N5783" s="142"/>
      <c r="O5783" s="132"/>
      <c r="Q5783" s="119"/>
    </row>
    <row r="5784" spans="14:17" x14ac:dyDescent="0.25">
      <c r="N5784" s="142"/>
      <c r="O5784" s="132"/>
      <c r="Q5784" s="119"/>
    </row>
    <row r="5785" spans="14:17" x14ac:dyDescent="0.25">
      <c r="N5785" s="142"/>
      <c r="O5785" s="132"/>
      <c r="Q5785" s="119"/>
    </row>
    <row r="5786" spans="14:17" x14ac:dyDescent="0.25">
      <c r="N5786" s="142"/>
      <c r="O5786" s="132"/>
      <c r="Q5786" s="119"/>
    </row>
    <row r="5787" spans="14:17" x14ac:dyDescent="0.25">
      <c r="N5787" s="142"/>
      <c r="O5787" s="132"/>
      <c r="Q5787" s="119"/>
    </row>
    <row r="5788" spans="14:17" x14ac:dyDescent="0.25">
      <c r="N5788" s="142"/>
      <c r="O5788" s="132"/>
      <c r="Q5788" s="119"/>
    </row>
    <row r="5789" spans="14:17" x14ac:dyDescent="0.25">
      <c r="N5789" s="142"/>
      <c r="O5789" s="132"/>
      <c r="Q5789" s="119"/>
    </row>
    <row r="5790" spans="14:17" x14ac:dyDescent="0.25">
      <c r="N5790" s="142"/>
      <c r="O5790" s="132"/>
      <c r="Q5790" s="119"/>
    </row>
    <row r="5791" spans="14:17" x14ac:dyDescent="0.25">
      <c r="N5791" s="142"/>
      <c r="O5791" s="132"/>
      <c r="Q5791" s="119"/>
    </row>
    <row r="5792" spans="14:17" x14ac:dyDescent="0.25">
      <c r="N5792" s="142"/>
      <c r="O5792" s="132"/>
      <c r="Q5792" s="119"/>
    </row>
    <row r="5793" spans="14:17" x14ac:dyDescent="0.25">
      <c r="N5793" s="142"/>
      <c r="O5793" s="132"/>
      <c r="Q5793" s="119"/>
    </row>
    <row r="5794" spans="14:17" x14ac:dyDescent="0.25">
      <c r="N5794" s="142"/>
      <c r="O5794" s="132"/>
      <c r="Q5794" s="119"/>
    </row>
    <row r="5795" spans="14:17" x14ac:dyDescent="0.25">
      <c r="N5795" s="142"/>
      <c r="O5795" s="132"/>
      <c r="Q5795" s="119"/>
    </row>
    <row r="5796" spans="14:17" x14ac:dyDescent="0.25">
      <c r="N5796" s="142"/>
      <c r="O5796" s="132"/>
      <c r="Q5796" s="119"/>
    </row>
    <row r="5797" spans="14:17" x14ac:dyDescent="0.25">
      <c r="N5797" s="142"/>
      <c r="O5797" s="132"/>
      <c r="Q5797" s="119"/>
    </row>
    <row r="5798" spans="14:17" x14ac:dyDescent="0.25">
      <c r="N5798" s="142"/>
      <c r="O5798" s="132"/>
      <c r="Q5798" s="119"/>
    </row>
    <row r="5799" spans="14:17" x14ac:dyDescent="0.25">
      <c r="N5799" s="142"/>
      <c r="O5799" s="132"/>
      <c r="Q5799" s="119"/>
    </row>
    <row r="5800" spans="14:17" x14ac:dyDescent="0.25">
      <c r="N5800" s="142"/>
      <c r="O5800" s="132"/>
      <c r="Q5800" s="119"/>
    </row>
    <row r="5801" spans="14:17" x14ac:dyDescent="0.25">
      <c r="N5801" s="142"/>
      <c r="O5801" s="132"/>
      <c r="Q5801" s="119"/>
    </row>
    <row r="5802" spans="14:17" x14ac:dyDescent="0.25">
      <c r="N5802" s="142"/>
      <c r="O5802" s="132"/>
      <c r="Q5802" s="119"/>
    </row>
    <row r="5803" spans="14:17" x14ac:dyDescent="0.25">
      <c r="N5803" s="142"/>
      <c r="O5803" s="132"/>
      <c r="Q5803" s="119"/>
    </row>
    <row r="5804" spans="14:17" x14ac:dyDescent="0.25">
      <c r="N5804" s="142"/>
      <c r="O5804" s="132"/>
      <c r="Q5804" s="119"/>
    </row>
    <row r="5805" spans="14:17" x14ac:dyDescent="0.25">
      <c r="N5805" s="142"/>
      <c r="O5805" s="132"/>
      <c r="Q5805" s="119"/>
    </row>
    <row r="5806" spans="14:17" x14ac:dyDescent="0.25">
      <c r="N5806" s="142"/>
      <c r="O5806" s="132"/>
      <c r="Q5806" s="119"/>
    </row>
    <row r="5807" spans="14:17" x14ac:dyDescent="0.25">
      <c r="N5807" s="142"/>
      <c r="O5807" s="132"/>
      <c r="Q5807" s="119"/>
    </row>
    <row r="5808" spans="14:17" x14ac:dyDescent="0.25">
      <c r="N5808" s="142"/>
      <c r="O5808" s="132"/>
      <c r="Q5808" s="119"/>
    </row>
    <row r="5809" spans="14:17" x14ac:dyDescent="0.25">
      <c r="N5809" s="142"/>
      <c r="O5809" s="132"/>
      <c r="Q5809" s="119"/>
    </row>
    <row r="5810" spans="14:17" x14ac:dyDescent="0.25">
      <c r="N5810" s="142"/>
      <c r="O5810" s="132"/>
      <c r="Q5810" s="119"/>
    </row>
    <row r="5811" spans="14:17" x14ac:dyDescent="0.25">
      <c r="N5811" s="142"/>
      <c r="O5811" s="132"/>
      <c r="Q5811" s="119"/>
    </row>
    <row r="5812" spans="14:17" x14ac:dyDescent="0.25">
      <c r="N5812" s="142"/>
      <c r="O5812" s="132"/>
      <c r="Q5812" s="119"/>
    </row>
    <row r="5813" spans="14:17" x14ac:dyDescent="0.25">
      <c r="N5813" s="142"/>
      <c r="O5813" s="132"/>
      <c r="Q5813" s="119"/>
    </row>
    <row r="5814" spans="14:17" x14ac:dyDescent="0.25">
      <c r="N5814" s="142"/>
      <c r="O5814" s="132"/>
      <c r="Q5814" s="119"/>
    </row>
    <row r="5815" spans="14:17" x14ac:dyDescent="0.25">
      <c r="N5815" s="142"/>
      <c r="O5815" s="132"/>
      <c r="Q5815" s="119"/>
    </row>
    <row r="5816" spans="14:17" x14ac:dyDescent="0.25">
      <c r="N5816" s="142"/>
      <c r="O5816" s="132"/>
      <c r="Q5816" s="119"/>
    </row>
    <row r="5817" spans="14:17" x14ac:dyDescent="0.25">
      <c r="N5817" s="142"/>
      <c r="O5817" s="132"/>
      <c r="Q5817" s="119"/>
    </row>
    <row r="5818" spans="14:17" x14ac:dyDescent="0.25">
      <c r="N5818" s="142"/>
      <c r="O5818" s="132"/>
      <c r="Q5818" s="119"/>
    </row>
    <row r="5819" spans="14:17" x14ac:dyDescent="0.25">
      <c r="N5819" s="142"/>
      <c r="O5819" s="132"/>
      <c r="Q5819" s="119"/>
    </row>
    <row r="5820" spans="14:17" x14ac:dyDescent="0.25">
      <c r="N5820" s="142"/>
      <c r="O5820" s="132"/>
      <c r="Q5820" s="119"/>
    </row>
    <row r="5821" spans="14:17" x14ac:dyDescent="0.25">
      <c r="N5821" s="142"/>
      <c r="O5821" s="132"/>
      <c r="Q5821" s="119"/>
    </row>
    <row r="5822" spans="14:17" x14ac:dyDescent="0.25">
      <c r="N5822" s="142"/>
      <c r="O5822" s="132"/>
      <c r="Q5822" s="119"/>
    </row>
    <row r="5823" spans="14:17" x14ac:dyDescent="0.25">
      <c r="N5823" s="142"/>
      <c r="O5823" s="132"/>
      <c r="Q5823" s="119"/>
    </row>
    <row r="5824" spans="14:17" x14ac:dyDescent="0.25">
      <c r="N5824" s="142"/>
      <c r="O5824" s="132"/>
      <c r="Q5824" s="119"/>
    </row>
    <row r="5825" spans="14:17" x14ac:dyDescent="0.25">
      <c r="N5825" s="142"/>
      <c r="O5825" s="132"/>
      <c r="Q5825" s="119"/>
    </row>
    <row r="5826" spans="14:17" x14ac:dyDescent="0.25">
      <c r="N5826" s="142"/>
      <c r="O5826" s="132"/>
      <c r="Q5826" s="119"/>
    </row>
    <row r="5827" spans="14:17" x14ac:dyDescent="0.25">
      <c r="N5827" s="142"/>
      <c r="O5827" s="132"/>
      <c r="Q5827" s="119"/>
    </row>
    <row r="5828" spans="14:17" x14ac:dyDescent="0.25">
      <c r="N5828" s="142"/>
      <c r="O5828" s="132"/>
      <c r="Q5828" s="119"/>
    </row>
    <row r="5829" spans="14:17" x14ac:dyDescent="0.25">
      <c r="N5829" s="142"/>
      <c r="O5829" s="132"/>
      <c r="Q5829" s="119"/>
    </row>
    <row r="5830" spans="14:17" x14ac:dyDescent="0.25">
      <c r="N5830" s="142"/>
      <c r="O5830" s="132"/>
      <c r="Q5830" s="119"/>
    </row>
    <row r="5831" spans="14:17" x14ac:dyDescent="0.25">
      <c r="N5831" s="142"/>
      <c r="O5831" s="132"/>
      <c r="Q5831" s="119"/>
    </row>
    <row r="5832" spans="14:17" x14ac:dyDescent="0.25">
      <c r="N5832" s="142"/>
      <c r="O5832" s="132"/>
      <c r="Q5832" s="119"/>
    </row>
    <row r="5833" spans="14:17" x14ac:dyDescent="0.25">
      <c r="N5833" s="142"/>
      <c r="O5833" s="132"/>
      <c r="Q5833" s="119"/>
    </row>
    <row r="5834" spans="14:17" x14ac:dyDescent="0.25">
      <c r="N5834" s="142"/>
      <c r="O5834" s="132"/>
      <c r="Q5834" s="119"/>
    </row>
    <row r="5835" spans="14:17" x14ac:dyDescent="0.25">
      <c r="N5835" s="142"/>
      <c r="O5835" s="132"/>
      <c r="Q5835" s="119"/>
    </row>
    <row r="5836" spans="14:17" x14ac:dyDescent="0.25">
      <c r="N5836" s="142"/>
      <c r="O5836" s="132"/>
      <c r="Q5836" s="119"/>
    </row>
    <row r="5837" spans="14:17" x14ac:dyDescent="0.25">
      <c r="N5837" s="142"/>
      <c r="O5837" s="132"/>
      <c r="Q5837" s="119"/>
    </row>
    <row r="5838" spans="14:17" x14ac:dyDescent="0.25">
      <c r="N5838" s="142"/>
      <c r="O5838" s="132"/>
      <c r="Q5838" s="119"/>
    </row>
    <row r="5839" spans="14:17" x14ac:dyDescent="0.25">
      <c r="N5839" s="142"/>
      <c r="O5839" s="132"/>
      <c r="Q5839" s="119"/>
    </row>
    <row r="5840" spans="14:17" x14ac:dyDescent="0.25">
      <c r="N5840" s="142"/>
      <c r="O5840" s="132"/>
      <c r="Q5840" s="119"/>
    </row>
    <row r="5841" spans="14:17" x14ac:dyDescent="0.25">
      <c r="N5841" s="142"/>
      <c r="O5841" s="132"/>
      <c r="Q5841" s="119"/>
    </row>
    <row r="5842" spans="14:17" x14ac:dyDescent="0.25">
      <c r="N5842" s="142"/>
      <c r="O5842" s="132"/>
      <c r="Q5842" s="119"/>
    </row>
    <row r="5843" spans="14:17" x14ac:dyDescent="0.25">
      <c r="N5843" s="142"/>
      <c r="O5843" s="132"/>
      <c r="Q5843" s="119"/>
    </row>
    <row r="5844" spans="14:17" x14ac:dyDescent="0.25">
      <c r="N5844" s="142"/>
      <c r="O5844" s="132"/>
      <c r="Q5844" s="119"/>
    </row>
    <row r="5845" spans="14:17" x14ac:dyDescent="0.25">
      <c r="N5845" s="142"/>
      <c r="O5845" s="132"/>
      <c r="Q5845" s="119"/>
    </row>
    <row r="5846" spans="14:17" x14ac:dyDescent="0.25">
      <c r="N5846" s="142"/>
      <c r="O5846" s="132"/>
      <c r="Q5846" s="119"/>
    </row>
    <row r="5847" spans="14:17" x14ac:dyDescent="0.25">
      <c r="N5847" s="142"/>
      <c r="O5847" s="132"/>
      <c r="Q5847" s="119"/>
    </row>
    <row r="5848" spans="14:17" x14ac:dyDescent="0.25">
      <c r="N5848" s="142"/>
      <c r="O5848" s="132"/>
      <c r="Q5848" s="119"/>
    </row>
    <row r="5849" spans="14:17" x14ac:dyDescent="0.25">
      <c r="N5849" s="142"/>
      <c r="O5849" s="132"/>
      <c r="Q5849" s="119"/>
    </row>
    <row r="5850" spans="14:17" x14ac:dyDescent="0.25">
      <c r="N5850" s="142"/>
      <c r="O5850" s="132"/>
      <c r="Q5850" s="119"/>
    </row>
    <row r="5851" spans="14:17" x14ac:dyDescent="0.25">
      <c r="N5851" s="142"/>
      <c r="O5851" s="132"/>
      <c r="Q5851" s="119"/>
    </row>
    <row r="5852" spans="14:17" x14ac:dyDescent="0.25">
      <c r="N5852" s="142"/>
      <c r="O5852" s="132"/>
      <c r="Q5852" s="119"/>
    </row>
    <row r="5853" spans="14:17" x14ac:dyDescent="0.25">
      <c r="N5853" s="142"/>
      <c r="O5853" s="132"/>
      <c r="Q5853" s="119"/>
    </row>
    <row r="5854" spans="14:17" x14ac:dyDescent="0.25">
      <c r="N5854" s="142"/>
      <c r="O5854" s="132"/>
      <c r="Q5854" s="119"/>
    </row>
    <row r="5855" spans="14:17" x14ac:dyDescent="0.25">
      <c r="N5855" s="142"/>
      <c r="O5855" s="132"/>
      <c r="Q5855" s="119"/>
    </row>
    <row r="5856" spans="14:17" x14ac:dyDescent="0.25">
      <c r="N5856" s="142"/>
      <c r="O5856" s="132"/>
      <c r="Q5856" s="119"/>
    </row>
    <row r="5857" spans="14:17" x14ac:dyDescent="0.25">
      <c r="N5857" s="142"/>
      <c r="O5857" s="132"/>
      <c r="Q5857" s="119"/>
    </row>
    <row r="5858" spans="14:17" x14ac:dyDescent="0.25">
      <c r="N5858" s="142"/>
      <c r="O5858" s="132"/>
      <c r="Q5858" s="119"/>
    </row>
    <row r="5859" spans="14:17" x14ac:dyDescent="0.25">
      <c r="N5859" s="142"/>
      <c r="O5859" s="132"/>
      <c r="Q5859" s="119"/>
    </row>
    <row r="5860" spans="14:17" x14ac:dyDescent="0.25">
      <c r="N5860" s="142"/>
      <c r="O5860" s="132"/>
      <c r="Q5860" s="119"/>
    </row>
    <row r="5861" spans="14:17" x14ac:dyDescent="0.25">
      <c r="N5861" s="142"/>
      <c r="O5861" s="132"/>
      <c r="Q5861" s="119"/>
    </row>
    <row r="5862" spans="14:17" x14ac:dyDescent="0.25">
      <c r="N5862" s="142"/>
      <c r="O5862" s="132"/>
      <c r="Q5862" s="119"/>
    </row>
    <row r="5863" spans="14:17" x14ac:dyDescent="0.25">
      <c r="N5863" s="142"/>
      <c r="O5863" s="132"/>
      <c r="Q5863" s="119"/>
    </row>
    <row r="5864" spans="14:17" x14ac:dyDescent="0.25">
      <c r="N5864" s="142"/>
      <c r="O5864" s="132"/>
      <c r="Q5864" s="119"/>
    </row>
    <row r="5865" spans="14:17" x14ac:dyDescent="0.25">
      <c r="N5865" s="142"/>
      <c r="O5865" s="132"/>
      <c r="Q5865" s="119"/>
    </row>
    <row r="5866" spans="14:17" x14ac:dyDescent="0.25">
      <c r="N5866" s="142"/>
      <c r="O5866" s="132"/>
      <c r="Q5866" s="119"/>
    </row>
    <row r="5867" spans="14:17" x14ac:dyDescent="0.25">
      <c r="N5867" s="142"/>
      <c r="O5867" s="132"/>
      <c r="Q5867" s="119"/>
    </row>
    <row r="5868" spans="14:17" x14ac:dyDescent="0.25">
      <c r="N5868" s="142"/>
      <c r="O5868" s="132"/>
      <c r="Q5868" s="119"/>
    </row>
    <row r="5869" spans="14:17" x14ac:dyDescent="0.25">
      <c r="N5869" s="142"/>
      <c r="O5869" s="132"/>
      <c r="Q5869" s="119"/>
    </row>
    <row r="5870" spans="14:17" x14ac:dyDescent="0.25">
      <c r="N5870" s="142"/>
      <c r="O5870" s="132"/>
      <c r="Q5870" s="119"/>
    </row>
    <row r="5871" spans="14:17" x14ac:dyDescent="0.25">
      <c r="N5871" s="142"/>
      <c r="O5871" s="132"/>
      <c r="Q5871" s="119"/>
    </row>
    <row r="5872" spans="14:17" x14ac:dyDescent="0.25">
      <c r="N5872" s="142"/>
      <c r="O5872" s="132"/>
      <c r="Q5872" s="119"/>
    </row>
    <row r="5873" spans="14:17" x14ac:dyDescent="0.25">
      <c r="N5873" s="142"/>
      <c r="O5873" s="132"/>
      <c r="Q5873" s="119"/>
    </row>
    <row r="5874" spans="14:17" x14ac:dyDescent="0.25">
      <c r="N5874" s="142"/>
      <c r="O5874" s="132"/>
      <c r="Q5874" s="119"/>
    </row>
    <row r="5875" spans="14:17" x14ac:dyDescent="0.25">
      <c r="N5875" s="142"/>
      <c r="O5875" s="132"/>
      <c r="Q5875" s="119"/>
    </row>
    <row r="5876" spans="14:17" x14ac:dyDescent="0.25">
      <c r="N5876" s="142"/>
      <c r="O5876" s="132"/>
      <c r="Q5876" s="119"/>
    </row>
    <row r="5877" spans="14:17" x14ac:dyDescent="0.25">
      <c r="N5877" s="142"/>
      <c r="O5877" s="132"/>
      <c r="Q5877" s="119"/>
    </row>
    <row r="5878" spans="14:17" x14ac:dyDescent="0.25">
      <c r="N5878" s="142"/>
      <c r="O5878" s="132"/>
      <c r="Q5878" s="119"/>
    </row>
    <row r="5879" spans="14:17" x14ac:dyDescent="0.25">
      <c r="N5879" s="142"/>
      <c r="O5879" s="132"/>
      <c r="Q5879" s="119"/>
    </row>
    <row r="5880" spans="14:17" x14ac:dyDescent="0.25">
      <c r="N5880" s="142"/>
      <c r="O5880" s="132"/>
      <c r="Q5880" s="119"/>
    </row>
    <row r="5881" spans="14:17" x14ac:dyDescent="0.25">
      <c r="N5881" s="142"/>
      <c r="O5881" s="132"/>
      <c r="Q5881" s="119"/>
    </row>
    <row r="5882" spans="14:17" x14ac:dyDescent="0.25">
      <c r="N5882" s="142"/>
      <c r="O5882" s="132"/>
      <c r="Q5882" s="119"/>
    </row>
    <row r="5883" spans="14:17" x14ac:dyDescent="0.25">
      <c r="N5883" s="142"/>
      <c r="O5883" s="132"/>
      <c r="Q5883" s="119"/>
    </row>
    <row r="5884" spans="14:17" x14ac:dyDescent="0.25">
      <c r="N5884" s="142"/>
      <c r="O5884" s="132"/>
      <c r="Q5884" s="119"/>
    </row>
    <row r="5885" spans="14:17" x14ac:dyDescent="0.25">
      <c r="N5885" s="142"/>
      <c r="O5885" s="132"/>
      <c r="Q5885" s="119"/>
    </row>
    <row r="5886" spans="14:17" x14ac:dyDescent="0.25">
      <c r="N5886" s="142"/>
      <c r="O5886" s="132"/>
      <c r="Q5886" s="119"/>
    </row>
    <row r="5887" spans="14:17" x14ac:dyDescent="0.25">
      <c r="N5887" s="142"/>
      <c r="O5887" s="132"/>
      <c r="Q5887" s="119"/>
    </row>
    <row r="5888" spans="14:17" x14ac:dyDescent="0.25">
      <c r="N5888" s="142"/>
      <c r="O5888" s="132"/>
      <c r="Q5888" s="119"/>
    </row>
    <row r="5889" spans="14:17" x14ac:dyDescent="0.25">
      <c r="N5889" s="142"/>
      <c r="O5889" s="132"/>
      <c r="Q5889" s="119"/>
    </row>
    <row r="5890" spans="14:17" x14ac:dyDescent="0.25">
      <c r="N5890" s="142"/>
      <c r="O5890" s="132"/>
      <c r="Q5890" s="119"/>
    </row>
    <row r="5891" spans="14:17" x14ac:dyDescent="0.25">
      <c r="N5891" s="142"/>
      <c r="O5891" s="132"/>
      <c r="Q5891" s="119"/>
    </row>
    <row r="5892" spans="14:17" x14ac:dyDescent="0.25">
      <c r="N5892" s="142"/>
      <c r="O5892" s="132"/>
      <c r="Q5892" s="119"/>
    </row>
    <row r="5893" spans="14:17" x14ac:dyDescent="0.25">
      <c r="N5893" s="142"/>
      <c r="O5893" s="132"/>
      <c r="Q5893" s="119"/>
    </row>
    <row r="5894" spans="14:17" x14ac:dyDescent="0.25">
      <c r="N5894" s="142"/>
      <c r="O5894" s="132"/>
      <c r="Q5894" s="119"/>
    </row>
    <row r="5895" spans="14:17" x14ac:dyDescent="0.25">
      <c r="N5895" s="142"/>
      <c r="O5895" s="132"/>
      <c r="Q5895" s="119"/>
    </row>
    <row r="5896" spans="14:17" x14ac:dyDescent="0.25">
      <c r="N5896" s="142"/>
      <c r="O5896" s="132"/>
      <c r="Q5896" s="119"/>
    </row>
    <row r="5897" spans="14:17" x14ac:dyDescent="0.25">
      <c r="N5897" s="142"/>
      <c r="O5897" s="132"/>
      <c r="Q5897" s="119"/>
    </row>
    <row r="5898" spans="14:17" x14ac:dyDescent="0.25">
      <c r="N5898" s="142"/>
      <c r="O5898" s="132"/>
      <c r="Q5898" s="119"/>
    </row>
    <row r="5899" spans="14:17" x14ac:dyDescent="0.25">
      <c r="N5899" s="142"/>
      <c r="O5899" s="132"/>
      <c r="Q5899" s="119"/>
    </row>
    <row r="5900" spans="14:17" x14ac:dyDescent="0.25">
      <c r="N5900" s="142"/>
      <c r="O5900" s="132"/>
      <c r="Q5900" s="119"/>
    </row>
    <row r="5901" spans="14:17" x14ac:dyDescent="0.25">
      <c r="N5901" s="142"/>
      <c r="O5901" s="132"/>
      <c r="Q5901" s="119"/>
    </row>
    <row r="5902" spans="14:17" x14ac:dyDescent="0.25">
      <c r="N5902" s="142"/>
      <c r="O5902" s="132"/>
      <c r="Q5902" s="119"/>
    </row>
    <row r="5903" spans="14:17" x14ac:dyDescent="0.25">
      <c r="N5903" s="142"/>
      <c r="O5903" s="132"/>
      <c r="Q5903" s="119"/>
    </row>
    <row r="5904" spans="14:17" x14ac:dyDescent="0.25">
      <c r="N5904" s="142"/>
      <c r="O5904" s="132"/>
      <c r="Q5904" s="119"/>
    </row>
    <row r="5905" spans="14:17" x14ac:dyDescent="0.25">
      <c r="N5905" s="142"/>
      <c r="O5905" s="132"/>
      <c r="Q5905" s="119"/>
    </row>
    <row r="5906" spans="14:17" x14ac:dyDescent="0.25">
      <c r="N5906" s="142"/>
      <c r="O5906" s="132"/>
      <c r="Q5906" s="119"/>
    </row>
    <row r="5907" spans="14:17" x14ac:dyDescent="0.25">
      <c r="N5907" s="142"/>
      <c r="O5907" s="132"/>
      <c r="Q5907" s="119"/>
    </row>
    <row r="5908" spans="14:17" x14ac:dyDescent="0.25">
      <c r="N5908" s="142"/>
      <c r="O5908" s="132"/>
      <c r="Q5908" s="119"/>
    </row>
    <row r="5909" spans="14:17" x14ac:dyDescent="0.25">
      <c r="N5909" s="142"/>
      <c r="O5909" s="132"/>
      <c r="Q5909" s="119"/>
    </row>
    <row r="5910" spans="14:17" x14ac:dyDescent="0.25">
      <c r="N5910" s="142"/>
      <c r="O5910" s="132"/>
      <c r="Q5910" s="119"/>
    </row>
    <row r="5911" spans="14:17" x14ac:dyDescent="0.25">
      <c r="N5911" s="142"/>
      <c r="O5911" s="132"/>
      <c r="Q5911" s="119"/>
    </row>
    <row r="5912" spans="14:17" x14ac:dyDescent="0.25">
      <c r="N5912" s="142"/>
      <c r="O5912" s="132"/>
      <c r="Q5912" s="119"/>
    </row>
    <row r="5913" spans="14:17" x14ac:dyDescent="0.25">
      <c r="N5913" s="142"/>
      <c r="O5913" s="132"/>
      <c r="Q5913" s="119"/>
    </row>
    <row r="5914" spans="14:17" x14ac:dyDescent="0.25">
      <c r="N5914" s="142"/>
      <c r="O5914" s="132"/>
      <c r="Q5914" s="119"/>
    </row>
    <row r="5915" spans="14:17" x14ac:dyDescent="0.25">
      <c r="N5915" s="142"/>
      <c r="O5915" s="132"/>
      <c r="Q5915" s="119"/>
    </row>
    <row r="5916" spans="14:17" x14ac:dyDescent="0.25">
      <c r="N5916" s="142"/>
      <c r="O5916" s="132"/>
      <c r="Q5916" s="119"/>
    </row>
    <row r="5917" spans="14:17" x14ac:dyDescent="0.25">
      <c r="N5917" s="142"/>
      <c r="O5917" s="132"/>
      <c r="Q5917" s="119"/>
    </row>
    <row r="5918" spans="14:17" x14ac:dyDescent="0.25">
      <c r="N5918" s="142"/>
      <c r="O5918" s="132"/>
      <c r="Q5918" s="119"/>
    </row>
    <row r="5919" spans="14:17" x14ac:dyDescent="0.25">
      <c r="N5919" s="142"/>
      <c r="O5919" s="132"/>
      <c r="Q5919" s="119"/>
    </row>
    <row r="5920" spans="14:17" x14ac:dyDescent="0.25">
      <c r="N5920" s="142"/>
      <c r="O5920" s="132"/>
      <c r="Q5920" s="119"/>
    </row>
    <row r="5921" spans="14:17" x14ac:dyDescent="0.25">
      <c r="N5921" s="142"/>
      <c r="O5921" s="132"/>
      <c r="Q5921" s="119"/>
    </row>
    <row r="5922" spans="14:17" x14ac:dyDescent="0.25">
      <c r="N5922" s="142"/>
      <c r="O5922" s="132"/>
      <c r="Q5922" s="119"/>
    </row>
    <row r="5923" spans="14:17" x14ac:dyDescent="0.25">
      <c r="N5923" s="142"/>
      <c r="O5923" s="132"/>
      <c r="Q5923" s="119"/>
    </row>
    <row r="5924" spans="14:17" x14ac:dyDescent="0.25">
      <c r="N5924" s="142"/>
      <c r="O5924" s="132"/>
      <c r="Q5924" s="119"/>
    </row>
    <row r="5925" spans="14:17" x14ac:dyDescent="0.25">
      <c r="N5925" s="142"/>
      <c r="O5925" s="132"/>
      <c r="Q5925" s="119"/>
    </row>
    <row r="5926" spans="14:17" x14ac:dyDescent="0.25">
      <c r="N5926" s="142"/>
      <c r="O5926" s="132"/>
      <c r="Q5926" s="119"/>
    </row>
    <row r="5927" spans="14:17" x14ac:dyDescent="0.25">
      <c r="N5927" s="142"/>
      <c r="O5927" s="132"/>
      <c r="Q5927" s="119"/>
    </row>
    <row r="5928" spans="14:17" x14ac:dyDescent="0.25">
      <c r="N5928" s="142"/>
      <c r="O5928" s="132"/>
      <c r="Q5928" s="119"/>
    </row>
    <row r="5929" spans="14:17" x14ac:dyDescent="0.25">
      <c r="N5929" s="142"/>
      <c r="O5929" s="132"/>
      <c r="Q5929" s="119"/>
    </row>
    <row r="5930" spans="14:17" x14ac:dyDescent="0.25">
      <c r="N5930" s="142"/>
      <c r="O5930" s="132"/>
      <c r="Q5930" s="119"/>
    </row>
    <row r="5931" spans="14:17" x14ac:dyDescent="0.25">
      <c r="N5931" s="142"/>
      <c r="O5931" s="132"/>
      <c r="Q5931" s="119"/>
    </row>
    <row r="5932" spans="14:17" x14ac:dyDescent="0.25">
      <c r="N5932" s="142"/>
      <c r="O5932" s="132"/>
      <c r="Q5932" s="119"/>
    </row>
    <row r="5933" spans="14:17" x14ac:dyDescent="0.25">
      <c r="N5933" s="142"/>
      <c r="O5933" s="132"/>
      <c r="Q5933" s="119"/>
    </row>
    <row r="5934" spans="14:17" x14ac:dyDescent="0.25">
      <c r="N5934" s="142"/>
      <c r="O5934" s="132"/>
      <c r="Q5934" s="119"/>
    </row>
    <row r="5935" spans="14:17" x14ac:dyDescent="0.25">
      <c r="N5935" s="142"/>
      <c r="O5935" s="132"/>
      <c r="Q5935" s="119"/>
    </row>
    <row r="5936" spans="14:17" x14ac:dyDescent="0.25">
      <c r="N5936" s="142"/>
      <c r="O5936" s="132"/>
      <c r="Q5936" s="119"/>
    </row>
    <row r="5937" spans="14:17" x14ac:dyDescent="0.25">
      <c r="N5937" s="142"/>
      <c r="O5937" s="132"/>
      <c r="Q5937" s="119"/>
    </row>
    <row r="5938" spans="14:17" x14ac:dyDescent="0.25">
      <c r="N5938" s="142"/>
      <c r="O5938" s="132"/>
      <c r="Q5938" s="119"/>
    </row>
    <row r="5939" spans="14:17" x14ac:dyDescent="0.25">
      <c r="N5939" s="142"/>
      <c r="O5939" s="132"/>
      <c r="Q5939" s="119"/>
    </row>
    <row r="5940" spans="14:17" x14ac:dyDescent="0.25">
      <c r="N5940" s="142"/>
      <c r="O5940" s="132"/>
      <c r="Q5940" s="119"/>
    </row>
    <row r="5941" spans="14:17" x14ac:dyDescent="0.25">
      <c r="N5941" s="142"/>
      <c r="O5941" s="132"/>
      <c r="Q5941" s="119"/>
    </row>
    <row r="5942" spans="14:17" x14ac:dyDescent="0.25">
      <c r="N5942" s="142"/>
      <c r="O5942" s="132"/>
      <c r="Q5942" s="119"/>
    </row>
    <row r="5943" spans="14:17" x14ac:dyDescent="0.25">
      <c r="N5943" s="142"/>
      <c r="O5943" s="132"/>
      <c r="Q5943" s="119"/>
    </row>
    <row r="5944" spans="14:17" x14ac:dyDescent="0.25">
      <c r="N5944" s="142"/>
      <c r="O5944" s="132"/>
      <c r="Q5944" s="119"/>
    </row>
    <row r="5945" spans="14:17" x14ac:dyDescent="0.25">
      <c r="N5945" s="142"/>
      <c r="O5945" s="132"/>
      <c r="Q5945" s="119"/>
    </row>
    <row r="5946" spans="14:17" x14ac:dyDescent="0.25">
      <c r="N5946" s="142"/>
      <c r="O5946" s="132"/>
      <c r="Q5946" s="119"/>
    </row>
    <row r="5947" spans="14:17" x14ac:dyDescent="0.25">
      <c r="N5947" s="142"/>
      <c r="O5947" s="132"/>
      <c r="Q5947" s="119"/>
    </row>
    <row r="5948" spans="14:17" x14ac:dyDescent="0.25">
      <c r="N5948" s="142"/>
      <c r="O5948" s="132"/>
      <c r="Q5948" s="119"/>
    </row>
    <row r="5949" spans="14:17" x14ac:dyDescent="0.25">
      <c r="N5949" s="142"/>
      <c r="O5949" s="132"/>
      <c r="Q5949" s="119"/>
    </row>
    <row r="5950" spans="14:17" x14ac:dyDescent="0.25">
      <c r="N5950" s="142"/>
      <c r="O5950" s="132"/>
      <c r="Q5950" s="119"/>
    </row>
    <row r="5951" spans="14:17" x14ac:dyDescent="0.25">
      <c r="N5951" s="142"/>
      <c r="O5951" s="132"/>
      <c r="Q5951" s="119"/>
    </row>
    <row r="5952" spans="14:17" x14ac:dyDescent="0.25">
      <c r="N5952" s="142"/>
      <c r="O5952" s="132"/>
      <c r="Q5952" s="119"/>
    </row>
    <row r="5953" spans="14:17" x14ac:dyDescent="0.25">
      <c r="N5953" s="142"/>
      <c r="O5953" s="132"/>
      <c r="Q5953" s="119"/>
    </row>
    <row r="5954" spans="14:17" x14ac:dyDescent="0.25">
      <c r="N5954" s="142"/>
      <c r="O5954" s="132"/>
      <c r="Q5954" s="119"/>
    </row>
    <row r="5955" spans="14:17" x14ac:dyDescent="0.25">
      <c r="N5955" s="142"/>
      <c r="O5955" s="132"/>
      <c r="Q5955" s="119"/>
    </row>
    <row r="5956" spans="14:17" x14ac:dyDescent="0.25">
      <c r="N5956" s="142"/>
      <c r="O5956" s="132"/>
      <c r="Q5956" s="119"/>
    </row>
    <row r="5957" spans="14:17" x14ac:dyDescent="0.25">
      <c r="N5957" s="142"/>
      <c r="O5957" s="132"/>
      <c r="Q5957" s="119"/>
    </row>
    <row r="5958" spans="14:17" x14ac:dyDescent="0.25">
      <c r="N5958" s="142"/>
      <c r="O5958" s="132"/>
      <c r="Q5958" s="119"/>
    </row>
    <row r="5959" spans="14:17" x14ac:dyDescent="0.25">
      <c r="N5959" s="142"/>
      <c r="O5959" s="132"/>
      <c r="Q5959" s="119"/>
    </row>
    <row r="5960" spans="14:17" x14ac:dyDescent="0.25">
      <c r="N5960" s="142"/>
      <c r="O5960" s="132"/>
      <c r="Q5960" s="119"/>
    </row>
    <row r="5961" spans="14:17" x14ac:dyDescent="0.25">
      <c r="N5961" s="142"/>
      <c r="O5961" s="132"/>
      <c r="Q5961" s="119"/>
    </row>
    <row r="5962" spans="14:17" x14ac:dyDescent="0.25">
      <c r="N5962" s="142"/>
      <c r="O5962" s="132"/>
      <c r="Q5962" s="119"/>
    </row>
    <row r="5963" spans="14:17" x14ac:dyDescent="0.25">
      <c r="N5963" s="142"/>
      <c r="O5963" s="132"/>
      <c r="Q5963" s="119"/>
    </row>
    <row r="5964" spans="14:17" x14ac:dyDescent="0.25">
      <c r="N5964" s="142"/>
      <c r="O5964" s="132"/>
      <c r="Q5964" s="119"/>
    </row>
    <row r="5965" spans="14:17" x14ac:dyDescent="0.25">
      <c r="N5965" s="142"/>
      <c r="O5965" s="132"/>
      <c r="Q5965" s="119"/>
    </row>
    <row r="5966" spans="14:17" x14ac:dyDescent="0.25">
      <c r="N5966" s="142"/>
      <c r="O5966" s="132"/>
      <c r="Q5966" s="119"/>
    </row>
    <row r="5967" spans="14:17" x14ac:dyDescent="0.25">
      <c r="N5967" s="142"/>
      <c r="O5967" s="132"/>
      <c r="Q5967" s="119"/>
    </row>
    <row r="5968" spans="14:17" x14ac:dyDescent="0.25">
      <c r="N5968" s="142"/>
      <c r="O5968" s="132"/>
      <c r="Q5968" s="119"/>
    </row>
    <row r="5969" spans="14:17" x14ac:dyDescent="0.25">
      <c r="N5969" s="142"/>
      <c r="O5969" s="132"/>
      <c r="Q5969" s="119"/>
    </row>
    <row r="5970" spans="14:17" x14ac:dyDescent="0.25">
      <c r="N5970" s="142"/>
      <c r="O5970" s="132"/>
      <c r="Q5970" s="119"/>
    </row>
    <row r="5971" spans="14:17" x14ac:dyDescent="0.25">
      <c r="N5971" s="142"/>
      <c r="O5971" s="132"/>
      <c r="Q5971" s="119"/>
    </row>
    <row r="5972" spans="14:17" x14ac:dyDescent="0.25">
      <c r="N5972" s="142"/>
      <c r="O5972" s="132"/>
      <c r="Q5972" s="119"/>
    </row>
    <row r="5973" spans="14:17" x14ac:dyDescent="0.25">
      <c r="N5973" s="142"/>
      <c r="O5973" s="132"/>
      <c r="Q5973" s="119"/>
    </row>
    <row r="5974" spans="14:17" x14ac:dyDescent="0.25">
      <c r="N5974" s="142"/>
      <c r="O5974" s="132"/>
      <c r="Q5974" s="119"/>
    </row>
    <row r="5975" spans="14:17" x14ac:dyDescent="0.25">
      <c r="N5975" s="142"/>
      <c r="O5975" s="132"/>
      <c r="Q5975" s="119"/>
    </row>
    <row r="5976" spans="14:17" x14ac:dyDescent="0.25">
      <c r="N5976" s="142"/>
      <c r="O5976" s="132"/>
      <c r="Q5976" s="119"/>
    </row>
    <row r="5977" spans="14:17" x14ac:dyDescent="0.25">
      <c r="N5977" s="142"/>
      <c r="O5977" s="132"/>
      <c r="Q5977" s="119"/>
    </row>
    <row r="5978" spans="14:17" x14ac:dyDescent="0.25">
      <c r="N5978" s="142"/>
      <c r="O5978" s="132"/>
      <c r="Q5978" s="119"/>
    </row>
    <row r="5979" spans="14:17" x14ac:dyDescent="0.25">
      <c r="N5979" s="142"/>
      <c r="O5979" s="132"/>
      <c r="Q5979" s="119"/>
    </row>
    <row r="5980" spans="14:17" x14ac:dyDescent="0.25">
      <c r="N5980" s="142"/>
      <c r="O5980" s="132"/>
      <c r="Q5980" s="119"/>
    </row>
    <row r="5981" spans="14:17" x14ac:dyDescent="0.25">
      <c r="N5981" s="142"/>
      <c r="O5981" s="132"/>
      <c r="Q5981" s="119"/>
    </row>
    <row r="5982" spans="14:17" x14ac:dyDescent="0.25">
      <c r="N5982" s="142"/>
      <c r="O5982" s="132"/>
      <c r="Q5982" s="119"/>
    </row>
    <row r="5983" spans="14:17" x14ac:dyDescent="0.25">
      <c r="N5983" s="142"/>
      <c r="O5983" s="132"/>
      <c r="Q5983" s="119"/>
    </row>
    <row r="5984" spans="14:17" x14ac:dyDescent="0.25">
      <c r="N5984" s="142"/>
      <c r="O5984" s="132"/>
      <c r="Q5984" s="119"/>
    </row>
    <row r="5985" spans="14:17" x14ac:dyDescent="0.25">
      <c r="N5985" s="142"/>
      <c r="O5985" s="132"/>
      <c r="Q5985" s="119"/>
    </row>
    <row r="5986" spans="14:17" x14ac:dyDescent="0.25">
      <c r="N5986" s="142"/>
      <c r="O5986" s="132"/>
      <c r="Q5986" s="119"/>
    </row>
    <row r="5987" spans="14:17" x14ac:dyDescent="0.25">
      <c r="N5987" s="142"/>
      <c r="O5987" s="132"/>
      <c r="Q5987" s="119"/>
    </row>
    <row r="5988" spans="14:17" x14ac:dyDescent="0.25">
      <c r="N5988" s="142"/>
      <c r="O5988" s="132"/>
      <c r="Q5988" s="119"/>
    </row>
    <row r="5989" spans="14:17" x14ac:dyDescent="0.25">
      <c r="N5989" s="142"/>
      <c r="O5989" s="132"/>
      <c r="Q5989" s="119"/>
    </row>
    <row r="5990" spans="14:17" x14ac:dyDescent="0.25">
      <c r="N5990" s="142"/>
      <c r="O5990" s="132"/>
      <c r="Q5990" s="119"/>
    </row>
    <row r="5991" spans="14:17" x14ac:dyDescent="0.25">
      <c r="N5991" s="142"/>
      <c r="O5991" s="132"/>
      <c r="Q5991" s="119"/>
    </row>
    <row r="5992" spans="14:17" x14ac:dyDescent="0.25">
      <c r="N5992" s="142"/>
      <c r="O5992" s="132"/>
      <c r="Q5992" s="119"/>
    </row>
    <row r="5993" spans="14:17" x14ac:dyDescent="0.25">
      <c r="N5993" s="142"/>
      <c r="O5993" s="132"/>
      <c r="Q5993" s="119"/>
    </row>
    <row r="5994" spans="14:17" x14ac:dyDescent="0.25">
      <c r="N5994" s="142"/>
      <c r="O5994" s="132"/>
      <c r="Q5994" s="119"/>
    </row>
    <row r="5995" spans="14:17" x14ac:dyDescent="0.25">
      <c r="N5995" s="142"/>
      <c r="O5995" s="132"/>
      <c r="Q5995" s="119"/>
    </row>
    <row r="5996" spans="14:17" x14ac:dyDescent="0.25">
      <c r="N5996" s="142"/>
      <c r="O5996" s="132"/>
      <c r="Q5996" s="119"/>
    </row>
    <row r="5997" spans="14:17" x14ac:dyDescent="0.25">
      <c r="N5997" s="142"/>
      <c r="O5997" s="132"/>
      <c r="Q5997" s="119"/>
    </row>
    <row r="5998" spans="14:17" x14ac:dyDescent="0.25">
      <c r="N5998" s="142"/>
      <c r="O5998" s="132"/>
      <c r="Q5998" s="119"/>
    </row>
    <row r="5999" spans="14:17" x14ac:dyDescent="0.25">
      <c r="N5999" s="142"/>
      <c r="O5999" s="132"/>
      <c r="Q5999" s="119"/>
    </row>
    <row r="6000" spans="14:17" x14ac:dyDescent="0.25">
      <c r="N6000" s="142"/>
      <c r="O6000" s="132"/>
      <c r="Q6000" s="119"/>
    </row>
    <row r="6001" spans="14:17" x14ac:dyDescent="0.25">
      <c r="N6001" s="142"/>
      <c r="O6001" s="132"/>
      <c r="Q6001" s="119"/>
    </row>
    <row r="6002" spans="14:17" x14ac:dyDescent="0.25">
      <c r="N6002" s="142"/>
      <c r="O6002" s="132"/>
      <c r="Q6002" s="119"/>
    </row>
    <row r="6003" spans="14:17" x14ac:dyDescent="0.25">
      <c r="N6003" s="142"/>
      <c r="O6003" s="132"/>
      <c r="Q6003" s="119"/>
    </row>
    <row r="6004" spans="14:17" x14ac:dyDescent="0.25">
      <c r="N6004" s="142"/>
      <c r="O6004" s="132"/>
      <c r="Q6004" s="119"/>
    </row>
    <row r="6005" spans="14:17" x14ac:dyDescent="0.25">
      <c r="N6005" s="142"/>
      <c r="O6005" s="132"/>
      <c r="Q6005" s="119"/>
    </row>
    <row r="6006" spans="14:17" x14ac:dyDescent="0.25">
      <c r="N6006" s="142"/>
      <c r="O6006" s="132"/>
      <c r="Q6006" s="119"/>
    </row>
    <row r="6007" spans="14:17" x14ac:dyDescent="0.25">
      <c r="N6007" s="142"/>
      <c r="O6007" s="132"/>
      <c r="Q6007" s="119"/>
    </row>
    <row r="6008" spans="14:17" x14ac:dyDescent="0.25">
      <c r="N6008" s="142"/>
      <c r="O6008" s="132"/>
      <c r="Q6008" s="119"/>
    </row>
    <row r="6009" spans="14:17" x14ac:dyDescent="0.25">
      <c r="N6009" s="142"/>
      <c r="O6009" s="132"/>
      <c r="Q6009" s="119"/>
    </row>
    <row r="6010" spans="14:17" x14ac:dyDescent="0.25">
      <c r="N6010" s="142"/>
      <c r="O6010" s="132"/>
      <c r="Q6010" s="119"/>
    </row>
    <row r="6011" spans="14:17" x14ac:dyDescent="0.25">
      <c r="N6011" s="142"/>
      <c r="O6011" s="132"/>
      <c r="Q6011" s="119"/>
    </row>
    <row r="6012" spans="14:17" x14ac:dyDescent="0.25">
      <c r="N6012" s="142"/>
      <c r="O6012" s="132"/>
      <c r="Q6012" s="119"/>
    </row>
    <row r="6013" spans="14:17" x14ac:dyDescent="0.25">
      <c r="N6013" s="142"/>
      <c r="O6013" s="132"/>
      <c r="Q6013" s="119"/>
    </row>
    <row r="6014" spans="14:17" x14ac:dyDescent="0.25">
      <c r="N6014" s="142"/>
      <c r="O6014" s="132"/>
      <c r="Q6014" s="119"/>
    </row>
    <row r="6015" spans="14:17" x14ac:dyDescent="0.25">
      <c r="N6015" s="142"/>
      <c r="O6015" s="132"/>
      <c r="Q6015" s="119"/>
    </row>
    <row r="6016" spans="14:17" x14ac:dyDescent="0.25">
      <c r="N6016" s="142"/>
      <c r="O6016" s="132"/>
      <c r="Q6016" s="119"/>
    </row>
    <row r="6017" spans="14:17" x14ac:dyDescent="0.25">
      <c r="N6017" s="142"/>
      <c r="O6017" s="132"/>
      <c r="Q6017" s="119"/>
    </row>
    <row r="6018" spans="14:17" x14ac:dyDescent="0.25">
      <c r="N6018" s="142"/>
      <c r="O6018" s="132"/>
      <c r="Q6018" s="119"/>
    </row>
    <row r="6019" spans="14:17" x14ac:dyDescent="0.25">
      <c r="N6019" s="142"/>
      <c r="O6019" s="132"/>
      <c r="Q6019" s="119"/>
    </row>
    <row r="6020" spans="14:17" x14ac:dyDescent="0.25">
      <c r="N6020" s="142"/>
      <c r="O6020" s="132"/>
      <c r="Q6020" s="119"/>
    </row>
    <row r="6021" spans="14:17" x14ac:dyDescent="0.25">
      <c r="N6021" s="142"/>
      <c r="O6021" s="132"/>
      <c r="Q6021" s="119"/>
    </row>
    <row r="6022" spans="14:17" x14ac:dyDescent="0.25">
      <c r="N6022" s="142"/>
      <c r="O6022" s="132"/>
      <c r="Q6022" s="119"/>
    </row>
    <row r="6023" spans="14:17" x14ac:dyDescent="0.25">
      <c r="N6023" s="142"/>
      <c r="O6023" s="132"/>
      <c r="Q6023" s="119"/>
    </row>
    <row r="6024" spans="14:17" x14ac:dyDescent="0.25">
      <c r="N6024" s="142"/>
      <c r="O6024" s="132"/>
      <c r="Q6024" s="119"/>
    </row>
    <row r="6025" spans="14:17" x14ac:dyDescent="0.25">
      <c r="N6025" s="142"/>
      <c r="O6025" s="132"/>
      <c r="Q6025" s="119"/>
    </row>
    <row r="6026" spans="14:17" x14ac:dyDescent="0.25">
      <c r="N6026" s="142"/>
      <c r="O6026" s="132"/>
      <c r="Q6026" s="119"/>
    </row>
    <row r="6027" spans="14:17" x14ac:dyDescent="0.25">
      <c r="N6027" s="142"/>
      <c r="O6027" s="132"/>
      <c r="Q6027" s="119"/>
    </row>
    <row r="6028" spans="14:17" x14ac:dyDescent="0.25">
      <c r="N6028" s="142"/>
      <c r="O6028" s="132"/>
      <c r="Q6028" s="119"/>
    </row>
    <row r="6029" spans="14:17" x14ac:dyDescent="0.25">
      <c r="N6029" s="142"/>
      <c r="O6029" s="132"/>
      <c r="Q6029" s="119"/>
    </row>
    <row r="6030" spans="14:17" x14ac:dyDescent="0.25">
      <c r="N6030" s="142"/>
      <c r="O6030" s="132"/>
      <c r="Q6030" s="119"/>
    </row>
    <row r="6031" spans="14:17" x14ac:dyDescent="0.25">
      <c r="N6031" s="142"/>
      <c r="O6031" s="132"/>
      <c r="Q6031" s="119"/>
    </row>
    <row r="6032" spans="14:17" x14ac:dyDescent="0.25">
      <c r="N6032" s="142"/>
      <c r="O6032" s="132"/>
      <c r="Q6032" s="119"/>
    </row>
    <row r="6033" spans="14:17" x14ac:dyDescent="0.25">
      <c r="N6033" s="142"/>
      <c r="O6033" s="132"/>
      <c r="Q6033" s="119"/>
    </row>
    <row r="6034" spans="14:17" x14ac:dyDescent="0.25">
      <c r="N6034" s="142"/>
      <c r="O6034" s="132"/>
      <c r="Q6034" s="119"/>
    </row>
    <row r="6035" spans="14:17" x14ac:dyDescent="0.25">
      <c r="N6035" s="142"/>
      <c r="O6035" s="132"/>
      <c r="Q6035" s="119"/>
    </row>
    <row r="6036" spans="14:17" x14ac:dyDescent="0.25">
      <c r="N6036" s="142"/>
      <c r="O6036" s="132"/>
      <c r="Q6036" s="119"/>
    </row>
    <row r="6037" spans="14:17" x14ac:dyDescent="0.25">
      <c r="N6037" s="142"/>
      <c r="O6037" s="132"/>
      <c r="Q6037" s="119"/>
    </row>
    <row r="6038" spans="14:17" x14ac:dyDescent="0.25">
      <c r="N6038" s="142"/>
      <c r="O6038" s="132"/>
      <c r="Q6038" s="119"/>
    </row>
    <row r="6039" spans="14:17" x14ac:dyDescent="0.25">
      <c r="N6039" s="142"/>
      <c r="O6039" s="132"/>
      <c r="Q6039" s="119"/>
    </row>
    <row r="6040" spans="14:17" x14ac:dyDescent="0.25">
      <c r="N6040" s="142"/>
      <c r="O6040" s="132"/>
      <c r="Q6040" s="119"/>
    </row>
    <row r="6041" spans="14:17" x14ac:dyDescent="0.25">
      <c r="N6041" s="142"/>
      <c r="O6041" s="132"/>
      <c r="Q6041" s="119"/>
    </row>
    <row r="6042" spans="14:17" x14ac:dyDescent="0.25">
      <c r="N6042" s="142"/>
      <c r="O6042" s="132"/>
      <c r="Q6042" s="119"/>
    </row>
    <row r="6043" spans="14:17" x14ac:dyDescent="0.25">
      <c r="N6043" s="142"/>
      <c r="O6043" s="132"/>
      <c r="Q6043" s="119"/>
    </row>
    <row r="6044" spans="14:17" x14ac:dyDescent="0.25">
      <c r="N6044" s="142"/>
      <c r="O6044" s="132"/>
      <c r="Q6044" s="119"/>
    </row>
    <row r="6045" spans="14:17" x14ac:dyDescent="0.25">
      <c r="N6045" s="142"/>
      <c r="O6045" s="132"/>
      <c r="Q6045" s="119"/>
    </row>
    <row r="6046" spans="14:17" x14ac:dyDescent="0.25">
      <c r="N6046" s="142"/>
      <c r="O6046" s="132"/>
      <c r="Q6046" s="119"/>
    </row>
    <row r="6047" spans="14:17" x14ac:dyDescent="0.25">
      <c r="N6047" s="142"/>
      <c r="O6047" s="132"/>
      <c r="Q6047" s="119"/>
    </row>
    <row r="6048" spans="14:17" x14ac:dyDescent="0.25">
      <c r="N6048" s="142"/>
      <c r="O6048" s="132"/>
      <c r="Q6048" s="119"/>
    </row>
    <row r="6049" spans="14:17" x14ac:dyDescent="0.25">
      <c r="N6049" s="142"/>
      <c r="O6049" s="132"/>
      <c r="Q6049" s="119"/>
    </row>
    <row r="6050" spans="14:17" x14ac:dyDescent="0.25">
      <c r="N6050" s="142"/>
      <c r="O6050" s="132"/>
      <c r="Q6050" s="119"/>
    </row>
    <row r="6051" spans="14:17" x14ac:dyDescent="0.25">
      <c r="N6051" s="142"/>
      <c r="O6051" s="132"/>
      <c r="Q6051" s="119"/>
    </row>
    <row r="6052" spans="14:17" x14ac:dyDescent="0.25">
      <c r="N6052" s="142"/>
      <c r="O6052" s="132"/>
      <c r="Q6052" s="119"/>
    </row>
    <row r="6053" spans="14:17" x14ac:dyDescent="0.25">
      <c r="N6053" s="142"/>
      <c r="O6053" s="132"/>
      <c r="Q6053" s="119"/>
    </row>
    <row r="6054" spans="14:17" x14ac:dyDescent="0.25">
      <c r="N6054" s="142"/>
      <c r="O6054" s="132"/>
      <c r="Q6054" s="119"/>
    </row>
    <row r="6055" spans="14:17" x14ac:dyDescent="0.25">
      <c r="N6055" s="142"/>
      <c r="O6055" s="132"/>
      <c r="Q6055" s="119"/>
    </row>
    <row r="6056" spans="14:17" x14ac:dyDescent="0.25">
      <c r="N6056" s="142"/>
      <c r="O6056" s="132"/>
      <c r="Q6056" s="119"/>
    </row>
    <row r="6057" spans="14:17" x14ac:dyDescent="0.25">
      <c r="N6057" s="142"/>
      <c r="O6057" s="132"/>
      <c r="Q6057" s="119"/>
    </row>
    <row r="6058" spans="14:17" x14ac:dyDescent="0.25">
      <c r="N6058" s="142"/>
      <c r="O6058" s="132"/>
      <c r="Q6058" s="119"/>
    </row>
    <row r="6059" spans="14:17" x14ac:dyDescent="0.25">
      <c r="N6059" s="142"/>
      <c r="O6059" s="132"/>
      <c r="Q6059" s="119"/>
    </row>
    <row r="6060" spans="14:17" x14ac:dyDescent="0.25">
      <c r="N6060" s="142"/>
      <c r="O6060" s="132"/>
      <c r="Q6060" s="119"/>
    </row>
    <row r="6061" spans="14:17" x14ac:dyDescent="0.25">
      <c r="N6061" s="142"/>
      <c r="O6061" s="132"/>
      <c r="Q6061" s="119"/>
    </row>
    <row r="6062" spans="14:17" x14ac:dyDescent="0.25">
      <c r="N6062" s="142"/>
      <c r="O6062" s="132"/>
      <c r="Q6062" s="119"/>
    </row>
    <row r="6063" spans="14:17" x14ac:dyDescent="0.25">
      <c r="N6063" s="142"/>
      <c r="O6063" s="132"/>
      <c r="Q6063" s="119"/>
    </row>
    <row r="6064" spans="14:17" x14ac:dyDescent="0.25">
      <c r="N6064" s="142"/>
      <c r="O6064" s="132"/>
      <c r="Q6064" s="119"/>
    </row>
    <row r="6065" spans="14:17" x14ac:dyDescent="0.25">
      <c r="N6065" s="142"/>
      <c r="O6065" s="132"/>
      <c r="Q6065" s="119"/>
    </row>
    <row r="6066" spans="14:17" x14ac:dyDescent="0.25">
      <c r="N6066" s="142"/>
      <c r="O6066" s="132"/>
      <c r="Q6066" s="119"/>
    </row>
    <row r="6067" spans="14:17" x14ac:dyDescent="0.25">
      <c r="N6067" s="142"/>
      <c r="O6067" s="132"/>
      <c r="Q6067" s="119"/>
    </row>
    <row r="6068" spans="14:17" x14ac:dyDescent="0.25">
      <c r="N6068" s="142"/>
      <c r="O6068" s="132"/>
      <c r="Q6068" s="119"/>
    </row>
    <row r="6069" spans="14:17" x14ac:dyDescent="0.25">
      <c r="N6069" s="142"/>
      <c r="O6069" s="132"/>
      <c r="Q6069" s="119"/>
    </row>
    <row r="6070" spans="14:17" x14ac:dyDescent="0.25">
      <c r="N6070" s="142"/>
      <c r="O6070" s="132"/>
      <c r="Q6070" s="119"/>
    </row>
    <row r="6071" spans="14:17" x14ac:dyDescent="0.25">
      <c r="N6071" s="142"/>
      <c r="O6071" s="132"/>
      <c r="Q6071" s="119"/>
    </row>
    <row r="6072" spans="14:17" x14ac:dyDescent="0.25">
      <c r="N6072" s="142"/>
      <c r="O6072" s="132"/>
      <c r="Q6072" s="119"/>
    </row>
    <row r="6073" spans="14:17" x14ac:dyDescent="0.25">
      <c r="N6073" s="142"/>
      <c r="O6073" s="132"/>
      <c r="Q6073" s="119"/>
    </row>
    <row r="6074" spans="14:17" x14ac:dyDescent="0.25">
      <c r="N6074" s="142"/>
      <c r="O6074" s="132"/>
      <c r="Q6074" s="119"/>
    </row>
    <row r="6075" spans="14:17" x14ac:dyDescent="0.25">
      <c r="N6075" s="142"/>
      <c r="O6075" s="132"/>
      <c r="Q6075" s="119"/>
    </row>
    <row r="6076" spans="14:17" x14ac:dyDescent="0.25">
      <c r="N6076" s="142"/>
      <c r="O6076" s="132"/>
      <c r="Q6076" s="119"/>
    </row>
    <row r="6077" spans="14:17" x14ac:dyDescent="0.25">
      <c r="N6077" s="142"/>
      <c r="O6077" s="132"/>
      <c r="Q6077" s="119"/>
    </row>
    <row r="6078" spans="14:17" x14ac:dyDescent="0.25">
      <c r="N6078" s="142"/>
      <c r="O6078" s="132"/>
      <c r="Q6078" s="119"/>
    </row>
    <row r="6079" spans="14:17" x14ac:dyDescent="0.25">
      <c r="N6079" s="142"/>
      <c r="O6079" s="132"/>
      <c r="Q6079" s="119"/>
    </row>
    <row r="6080" spans="14:17" x14ac:dyDescent="0.25">
      <c r="N6080" s="142"/>
      <c r="O6080" s="132"/>
      <c r="Q6080" s="119"/>
    </row>
    <row r="6081" spans="14:17" x14ac:dyDescent="0.25">
      <c r="N6081" s="142"/>
      <c r="O6081" s="132"/>
      <c r="Q6081" s="119"/>
    </row>
    <row r="6082" spans="14:17" x14ac:dyDescent="0.25">
      <c r="N6082" s="142"/>
      <c r="O6082" s="132"/>
      <c r="Q6082" s="119"/>
    </row>
    <row r="6083" spans="14:17" x14ac:dyDescent="0.25">
      <c r="N6083" s="142"/>
      <c r="O6083" s="132"/>
      <c r="Q6083" s="119"/>
    </row>
    <row r="6084" spans="14:17" x14ac:dyDescent="0.25">
      <c r="N6084" s="142"/>
      <c r="O6084" s="132"/>
      <c r="Q6084" s="119"/>
    </row>
    <row r="6085" spans="14:17" x14ac:dyDescent="0.25">
      <c r="N6085" s="142"/>
      <c r="O6085" s="132"/>
      <c r="Q6085" s="119"/>
    </row>
    <row r="6086" spans="14:17" x14ac:dyDescent="0.25">
      <c r="N6086" s="142"/>
      <c r="O6086" s="132"/>
      <c r="Q6086" s="119"/>
    </row>
    <row r="6087" spans="14:17" x14ac:dyDescent="0.25">
      <c r="N6087" s="142"/>
      <c r="O6087" s="132"/>
      <c r="Q6087" s="119"/>
    </row>
    <row r="6088" spans="14:17" x14ac:dyDescent="0.25">
      <c r="N6088" s="142"/>
      <c r="O6088" s="132"/>
      <c r="Q6088" s="119"/>
    </row>
    <row r="6089" spans="14:17" x14ac:dyDescent="0.25">
      <c r="N6089" s="142"/>
      <c r="O6089" s="132"/>
      <c r="Q6089" s="119"/>
    </row>
    <row r="6090" spans="14:17" x14ac:dyDescent="0.25">
      <c r="N6090" s="142"/>
      <c r="O6090" s="132"/>
      <c r="Q6090" s="119"/>
    </row>
    <row r="6091" spans="14:17" x14ac:dyDescent="0.25">
      <c r="N6091" s="142"/>
      <c r="O6091" s="132"/>
      <c r="Q6091" s="119"/>
    </row>
    <row r="6092" spans="14:17" x14ac:dyDescent="0.25">
      <c r="N6092" s="142"/>
      <c r="O6092" s="132"/>
      <c r="Q6092" s="119"/>
    </row>
    <row r="6093" spans="14:17" x14ac:dyDescent="0.25">
      <c r="N6093" s="142"/>
      <c r="O6093" s="132"/>
      <c r="Q6093" s="119"/>
    </row>
    <row r="6094" spans="14:17" x14ac:dyDescent="0.25">
      <c r="N6094" s="142"/>
      <c r="O6094" s="132"/>
      <c r="Q6094" s="119"/>
    </row>
    <row r="6095" spans="14:17" x14ac:dyDescent="0.25">
      <c r="N6095" s="142"/>
      <c r="O6095" s="132"/>
      <c r="Q6095" s="119"/>
    </row>
    <row r="6096" spans="14:17" x14ac:dyDescent="0.25">
      <c r="N6096" s="142"/>
      <c r="O6096" s="132"/>
      <c r="Q6096" s="119"/>
    </row>
    <row r="6097" spans="14:17" x14ac:dyDescent="0.25">
      <c r="N6097" s="142"/>
      <c r="O6097" s="132"/>
      <c r="Q6097" s="119"/>
    </row>
    <row r="6098" spans="14:17" x14ac:dyDescent="0.25">
      <c r="N6098" s="142"/>
      <c r="O6098" s="132"/>
      <c r="Q6098" s="119"/>
    </row>
    <row r="6099" spans="14:17" x14ac:dyDescent="0.25">
      <c r="N6099" s="142"/>
      <c r="O6099" s="132"/>
      <c r="Q6099" s="119"/>
    </row>
    <row r="6100" spans="14:17" x14ac:dyDescent="0.25">
      <c r="N6100" s="142"/>
      <c r="O6100" s="132"/>
      <c r="Q6100" s="119"/>
    </row>
    <row r="6101" spans="14:17" x14ac:dyDescent="0.25">
      <c r="N6101" s="142"/>
      <c r="O6101" s="132"/>
      <c r="Q6101" s="119"/>
    </row>
    <row r="6102" spans="14:17" x14ac:dyDescent="0.25">
      <c r="N6102" s="142"/>
      <c r="O6102" s="132"/>
      <c r="Q6102" s="119"/>
    </row>
    <row r="6103" spans="14:17" x14ac:dyDescent="0.25">
      <c r="N6103" s="142"/>
      <c r="O6103" s="132"/>
      <c r="Q6103" s="119"/>
    </row>
    <row r="6104" spans="14:17" x14ac:dyDescent="0.25">
      <c r="N6104" s="142"/>
      <c r="O6104" s="132"/>
      <c r="Q6104" s="119"/>
    </row>
    <row r="6105" spans="14:17" x14ac:dyDescent="0.25">
      <c r="N6105" s="142"/>
      <c r="O6105" s="132"/>
      <c r="Q6105" s="119"/>
    </row>
    <row r="6106" spans="14:17" x14ac:dyDescent="0.25">
      <c r="N6106" s="142"/>
      <c r="O6106" s="132"/>
      <c r="Q6106" s="119"/>
    </row>
    <row r="6107" spans="14:17" x14ac:dyDescent="0.25">
      <c r="N6107" s="142"/>
      <c r="O6107" s="132"/>
      <c r="Q6107" s="119"/>
    </row>
    <row r="6108" spans="14:17" x14ac:dyDescent="0.25">
      <c r="N6108" s="142"/>
      <c r="O6108" s="132"/>
      <c r="Q6108" s="119"/>
    </row>
    <row r="6109" spans="14:17" x14ac:dyDescent="0.25">
      <c r="N6109" s="142"/>
      <c r="O6109" s="132"/>
      <c r="Q6109" s="119"/>
    </row>
    <row r="6110" spans="14:17" x14ac:dyDescent="0.25">
      <c r="N6110" s="142"/>
      <c r="O6110" s="132"/>
      <c r="Q6110" s="119"/>
    </row>
    <row r="6111" spans="14:17" x14ac:dyDescent="0.25">
      <c r="N6111" s="142"/>
      <c r="O6111" s="132"/>
      <c r="Q6111" s="119"/>
    </row>
    <row r="6112" spans="14:17" x14ac:dyDescent="0.25">
      <c r="N6112" s="142"/>
      <c r="O6112" s="132"/>
      <c r="Q6112" s="119"/>
    </row>
    <row r="6113" spans="14:17" x14ac:dyDescent="0.25">
      <c r="N6113" s="142"/>
      <c r="O6113" s="132"/>
      <c r="Q6113" s="119"/>
    </row>
    <row r="6114" spans="14:17" x14ac:dyDescent="0.25">
      <c r="N6114" s="142"/>
      <c r="O6114" s="132"/>
      <c r="Q6114" s="119"/>
    </row>
    <row r="6115" spans="14:17" x14ac:dyDescent="0.25">
      <c r="N6115" s="142"/>
      <c r="O6115" s="132"/>
      <c r="Q6115" s="119"/>
    </row>
    <row r="6116" spans="14:17" x14ac:dyDescent="0.25">
      <c r="N6116" s="142"/>
      <c r="O6116" s="132"/>
      <c r="Q6116" s="119"/>
    </row>
    <row r="6117" spans="14:17" x14ac:dyDescent="0.25">
      <c r="N6117" s="142"/>
      <c r="O6117" s="132"/>
      <c r="Q6117" s="119"/>
    </row>
    <row r="6118" spans="14:17" x14ac:dyDescent="0.25">
      <c r="N6118" s="142"/>
      <c r="O6118" s="132"/>
      <c r="Q6118" s="119"/>
    </row>
    <row r="6119" spans="14:17" x14ac:dyDescent="0.25">
      <c r="N6119" s="142"/>
      <c r="O6119" s="132"/>
      <c r="Q6119" s="119"/>
    </row>
    <row r="6120" spans="14:17" x14ac:dyDescent="0.25">
      <c r="N6120" s="142"/>
      <c r="O6120" s="132"/>
      <c r="Q6120" s="119"/>
    </row>
    <row r="6121" spans="14:17" x14ac:dyDescent="0.25">
      <c r="N6121" s="142"/>
      <c r="O6121" s="132"/>
      <c r="Q6121" s="119"/>
    </row>
    <row r="6122" spans="14:17" x14ac:dyDescent="0.25">
      <c r="N6122" s="142"/>
      <c r="O6122" s="132"/>
      <c r="Q6122" s="119"/>
    </row>
    <row r="6123" spans="14:17" x14ac:dyDescent="0.25">
      <c r="N6123" s="142"/>
      <c r="O6123" s="132"/>
      <c r="Q6123" s="119"/>
    </row>
    <row r="6124" spans="14:17" x14ac:dyDescent="0.25">
      <c r="N6124" s="142"/>
      <c r="O6124" s="132"/>
      <c r="Q6124" s="119"/>
    </row>
    <row r="6125" spans="14:17" x14ac:dyDescent="0.25">
      <c r="N6125" s="142"/>
      <c r="O6125" s="132"/>
      <c r="Q6125" s="119"/>
    </row>
    <row r="6126" spans="14:17" x14ac:dyDescent="0.25">
      <c r="N6126" s="142"/>
      <c r="O6126" s="132"/>
      <c r="Q6126" s="119"/>
    </row>
    <row r="6127" spans="14:17" x14ac:dyDescent="0.25">
      <c r="N6127" s="142"/>
      <c r="O6127" s="132"/>
      <c r="Q6127" s="119"/>
    </row>
    <row r="6128" spans="14:17" x14ac:dyDescent="0.25">
      <c r="N6128" s="142"/>
      <c r="O6128" s="132"/>
      <c r="Q6128" s="119"/>
    </row>
    <row r="6129" spans="14:17" x14ac:dyDescent="0.25">
      <c r="N6129" s="142"/>
      <c r="O6129" s="132"/>
      <c r="Q6129" s="119"/>
    </row>
    <row r="6130" spans="14:17" x14ac:dyDescent="0.25">
      <c r="N6130" s="142"/>
      <c r="O6130" s="132"/>
      <c r="Q6130" s="119"/>
    </row>
    <row r="6131" spans="14:17" x14ac:dyDescent="0.25">
      <c r="N6131" s="142"/>
      <c r="O6131" s="132"/>
      <c r="Q6131" s="119"/>
    </row>
    <row r="6132" spans="14:17" x14ac:dyDescent="0.25">
      <c r="N6132" s="142"/>
      <c r="O6132" s="132"/>
      <c r="Q6132" s="119"/>
    </row>
    <row r="6133" spans="14:17" x14ac:dyDescent="0.25">
      <c r="N6133" s="142"/>
      <c r="O6133" s="132"/>
      <c r="Q6133" s="119"/>
    </row>
    <row r="6134" spans="14:17" x14ac:dyDescent="0.25">
      <c r="N6134" s="142"/>
      <c r="O6134" s="132"/>
      <c r="Q6134" s="119"/>
    </row>
    <row r="6135" spans="14:17" x14ac:dyDescent="0.25">
      <c r="N6135" s="142"/>
      <c r="O6135" s="132"/>
      <c r="Q6135" s="119"/>
    </row>
    <row r="6136" spans="14:17" x14ac:dyDescent="0.25">
      <c r="N6136" s="142"/>
      <c r="O6136" s="132"/>
      <c r="Q6136" s="119"/>
    </row>
    <row r="6137" spans="14:17" x14ac:dyDescent="0.25">
      <c r="N6137" s="142"/>
      <c r="O6137" s="132"/>
      <c r="Q6137" s="119"/>
    </row>
    <row r="6138" spans="14:17" x14ac:dyDescent="0.25">
      <c r="N6138" s="142"/>
      <c r="O6138" s="132"/>
      <c r="Q6138" s="119"/>
    </row>
    <row r="6139" spans="14:17" x14ac:dyDescent="0.25">
      <c r="N6139" s="142"/>
      <c r="O6139" s="132"/>
      <c r="Q6139" s="119"/>
    </row>
    <row r="6140" spans="14:17" x14ac:dyDescent="0.25">
      <c r="N6140" s="142"/>
      <c r="O6140" s="132"/>
      <c r="Q6140" s="119"/>
    </row>
    <row r="6141" spans="14:17" x14ac:dyDescent="0.25">
      <c r="N6141" s="142"/>
      <c r="O6141" s="132"/>
      <c r="Q6141" s="119"/>
    </row>
    <row r="6142" spans="14:17" x14ac:dyDescent="0.25">
      <c r="N6142" s="142"/>
      <c r="O6142" s="132"/>
      <c r="Q6142" s="119"/>
    </row>
    <row r="6143" spans="14:17" x14ac:dyDescent="0.25">
      <c r="N6143" s="142"/>
      <c r="O6143" s="132"/>
      <c r="Q6143" s="119"/>
    </row>
    <row r="6144" spans="14:17" x14ac:dyDescent="0.25">
      <c r="N6144" s="142"/>
      <c r="O6144" s="132"/>
      <c r="Q6144" s="119"/>
    </row>
    <row r="6145" spans="14:17" x14ac:dyDescent="0.25">
      <c r="N6145" s="142"/>
      <c r="O6145" s="132"/>
      <c r="Q6145" s="119"/>
    </row>
    <row r="6146" spans="14:17" x14ac:dyDescent="0.25">
      <c r="N6146" s="142"/>
      <c r="O6146" s="132"/>
      <c r="Q6146" s="119"/>
    </row>
    <row r="6147" spans="14:17" x14ac:dyDescent="0.25">
      <c r="N6147" s="142"/>
      <c r="O6147" s="132"/>
      <c r="Q6147" s="119"/>
    </row>
    <row r="6148" spans="14:17" x14ac:dyDescent="0.25">
      <c r="N6148" s="142"/>
      <c r="O6148" s="132"/>
      <c r="Q6148" s="119"/>
    </row>
    <row r="6149" spans="14:17" x14ac:dyDescent="0.25">
      <c r="N6149" s="142"/>
      <c r="O6149" s="132"/>
      <c r="Q6149" s="119"/>
    </row>
    <row r="6150" spans="14:17" x14ac:dyDescent="0.25">
      <c r="N6150" s="142"/>
      <c r="O6150" s="132"/>
      <c r="Q6150" s="119"/>
    </row>
    <row r="6151" spans="14:17" x14ac:dyDescent="0.25">
      <c r="N6151" s="142"/>
      <c r="O6151" s="132"/>
      <c r="Q6151" s="119"/>
    </row>
    <row r="6152" spans="14:17" x14ac:dyDescent="0.25">
      <c r="N6152" s="142"/>
      <c r="O6152" s="132"/>
      <c r="Q6152" s="119"/>
    </row>
    <row r="6153" spans="14:17" x14ac:dyDescent="0.25">
      <c r="N6153" s="142"/>
      <c r="O6153" s="132"/>
      <c r="Q6153" s="119"/>
    </row>
    <row r="6154" spans="14:17" x14ac:dyDescent="0.25">
      <c r="N6154" s="142"/>
      <c r="O6154" s="132"/>
      <c r="Q6154" s="119"/>
    </row>
    <row r="6155" spans="14:17" x14ac:dyDescent="0.25">
      <c r="N6155" s="142"/>
      <c r="O6155" s="132"/>
      <c r="Q6155" s="119"/>
    </row>
    <row r="6156" spans="14:17" x14ac:dyDescent="0.25">
      <c r="N6156" s="142"/>
      <c r="O6156" s="132"/>
      <c r="Q6156" s="119"/>
    </row>
    <row r="6157" spans="14:17" x14ac:dyDescent="0.25">
      <c r="N6157" s="142"/>
      <c r="O6157" s="132"/>
      <c r="Q6157" s="119"/>
    </row>
    <row r="6158" spans="14:17" x14ac:dyDescent="0.25">
      <c r="N6158" s="142"/>
      <c r="O6158" s="132"/>
      <c r="Q6158" s="119"/>
    </row>
    <row r="6159" spans="14:17" x14ac:dyDescent="0.25">
      <c r="N6159" s="142"/>
      <c r="O6159" s="132"/>
      <c r="Q6159" s="119"/>
    </row>
    <row r="6160" spans="14:17" x14ac:dyDescent="0.25">
      <c r="N6160" s="142"/>
      <c r="O6160" s="132"/>
      <c r="Q6160" s="119"/>
    </row>
    <row r="6161" spans="14:17" x14ac:dyDescent="0.25">
      <c r="N6161" s="142"/>
      <c r="O6161" s="132"/>
      <c r="Q6161" s="119"/>
    </row>
    <row r="6162" spans="14:17" x14ac:dyDescent="0.25">
      <c r="N6162" s="142"/>
      <c r="O6162" s="132"/>
      <c r="Q6162" s="119"/>
    </row>
    <row r="6163" spans="14:17" x14ac:dyDescent="0.25">
      <c r="N6163" s="142"/>
      <c r="O6163" s="132"/>
      <c r="Q6163" s="119"/>
    </row>
    <row r="6164" spans="14:17" x14ac:dyDescent="0.25">
      <c r="N6164" s="142"/>
      <c r="O6164" s="132"/>
      <c r="Q6164" s="119"/>
    </row>
    <row r="6165" spans="14:17" x14ac:dyDescent="0.25">
      <c r="N6165" s="142"/>
      <c r="O6165" s="132"/>
      <c r="Q6165" s="119"/>
    </row>
    <row r="6166" spans="14:17" x14ac:dyDescent="0.25">
      <c r="N6166" s="142"/>
      <c r="O6166" s="132"/>
      <c r="Q6166" s="119"/>
    </row>
    <row r="6167" spans="14:17" x14ac:dyDescent="0.25">
      <c r="N6167" s="142"/>
      <c r="O6167" s="132"/>
      <c r="Q6167" s="119"/>
    </row>
    <row r="6168" spans="14:17" x14ac:dyDescent="0.25">
      <c r="N6168" s="142"/>
      <c r="O6168" s="132"/>
      <c r="Q6168" s="119"/>
    </row>
    <row r="6169" spans="14:17" x14ac:dyDescent="0.25">
      <c r="N6169" s="142"/>
      <c r="O6169" s="132"/>
      <c r="Q6169" s="119"/>
    </row>
    <row r="6170" spans="14:17" x14ac:dyDescent="0.25">
      <c r="N6170" s="142"/>
      <c r="O6170" s="132"/>
      <c r="Q6170" s="119"/>
    </row>
    <row r="6171" spans="14:17" x14ac:dyDescent="0.25">
      <c r="N6171" s="142"/>
      <c r="O6171" s="132"/>
      <c r="Q6171" s="119"/>
    </row>
    <row r="6172" spans="14:17" x14ac:dyDescent="0.25">
      <c r="N6172" s="142"/>
      <c r="O6172" s="132"/>
      <c r="Q6172" s="119"/>
    </row>
    <row r="6173" spans="14:17" x14ac:dyDescent="0.25">
      <c r="N6173" s="142"/>
      <c r="O6173" s="132"/>
      <c r="Q6173" s="119"/>
    </row>
    <row r="6174" spans="14:17" x14ac:dyDescent="0.25">
      <c r="N6174" s="142"/>
      <c r="O6174" s="132"/>
      <c r="Q6174" s="119"/>
    </row>
    <row r="6175" spans="14:17" x14ac:dyDescent="0.25">
      <c r="N6175" s="142"/>
      <c r="O6175" s="132"/>
      <c r="Q6175" s="119"/>
    </row>
    <row r="6176" spans="14:17" x14ac:dyDescent="0.25">
      <c r="N6176" s="142"/>
      <c r="O6176" s="132"/>
      <c r="Q6176" s="119"/>
    </row>
    <row r="6177" spans="14:17" x14ac:dyDescent="0.25">
      <c r="N6177" s="142"/>
      <c r="O6177" s="132"/>
      <c r="Q6177" s="119"/>
    </row>
    <row r="6178" spans="14:17" x14ac:dyDescent="0.25">
      <c r="N6178" s="142"/>
      <c r="O6178" s="132"/>
      <c r="Q6178" s="119"/>
    </row>
    <row r="6179" spans="14:17" x14ac:dyDescent="0.25">
      <c r="N6179" s="142"/>
      <c r="O6179" s="132"/>
      <c r="Q6179" s="119"/>
    </row>
    <row r="6180" spans="14:17" x14ac:dyDescent="0.25">
      <c r="N6180" s="142"/>
      <c r="O6180" s="132"/>
      <c r="Q6180" s="119"/>
    </row>
    <row r="6181" spans="14:17" x14ac:dyDescent="0.25">
      <c r="N6181" s="142"/>
      <c r="O6181" s="132"/>
      <c r="Q6181" s="119"/>
    </row>
    <row r="6182" spans="14:17" x14ac:dyDescent="0.25">
      <c r="N6182" s="142"/>
      <c r="O6182" s="132"/>
      <c r="Q6182" s="119"/>
    </row>
    <row r="6183" spans="14:17" x14ac:dyDescent="0.25">
      <c r="N6183" s="142"/>
      <c r="O6183" s="132"/>
      <c r="Q6183" s="119"/>
    </row>
    <row r="6184" spans="14:17" x14ac:dyDescent="0.25">
      <c r="N6184" s="142"/>
      <c r="O6184" s="132"/>
      <c r="Q6184" s="119"/>
    </row>
    <row r="6185" spans="14:17" x14ac:dyDescent="0.25">
      <c r="N6185" s="142"/>
      <c r="O6185" s="132"/>
      <c r="Q6185" s="119"/>
    </row>
    <row r="6186" spans="14:17" x14ac:dyDescent="0.25">
      <c r="N6186" s="142"/>
      <c r="O6186" s="132"/>
      <c r="Q6186" s="119"/>
    </row>
    <row r="6187" spans="14:17" x14ac:dyDescent="0.25">
      <c r="N6187" s="142"/>
      <c r="O6187" s="132"/>
      <c r="Q6187" s="119"/>
    </row>
    <row r="6188" spans="14:17" x14ac:dyDescent="0.25">
      <c r="N6188" s="142"/>
      <c r="O6188" s="132"/>
      <c r="Q6188" s="119"/>
    </row>
    <row r="6189" spans="14:17" x14ac:dyDescent="0.25">
      <c r="N6189" s="142"/>
      <c r="O6189" s="132"/>
      <c r="Q6189" s="119"/>
    </row>
    <row r="6190" spans="14:17" x14ac:dyDescent="0.25">
      <c r="N6190" s="142"/>
      <c r="O6190" s="132"/>
      <c r="Q6190" s="119"/>
    </row>
    <row r="6191" spans="14:17" x14ac:dyDescent="0.25">
      <c r="N6191" s="142"/>
      <c r="O6191" s="132"/>
      <c r="Q6191" s="119"/>
    </row>
    <row r="6192" spans="14:17" x14ac:dyDescent="0.25">
      <c r="N6192" s="142"/>
      <c r="O6192" s="132"/>
      <c r="Q6192" s="119"/>
    </row>
    <row r="6193" spans="14:17" x14ac:dyDescent="0.25">
      <c r="N6193" s="142"/>
      <c r="O6193" s="132"/>
      <c r="Q6193" s="119"/>
    </row>
    <row r="6194" spans="14:17" x14ac:dyDescent="0.25">
      <c r="N6194" s="142"/>
      <c r="O6194" s="132"/>
      <c r="Q6194" s="119"/>
    </row>
    <row r="6195" spans="14:17" x14ac:dyDescent="0.25">
      <c r="N6195" s="142"/>
      <c r="O6195" s="132"/>
      <c r="Q6195" s="119"/>
    </row>
    <row r="6196" spans="14:17" x14ac:dyDescent="0.25">
      <c r="N6196" s="142"/>
      <c r="O6196" s="132"/>
      <c r="Q6196" s="119"/>
    </row>
    <row r="6197" spans="14:17" x14ac:dyDescent="0.25">
      <c r="N6197" s="142"/>
      <c r="O6197" s="132"/>
      <c r="Q6197" s="119"/>
    </row>
    <row r="6198" spans="14:17" x14ac:dyDescent="0.25">
      <c r="N6198" s="142"/>
      <c r="O6198" s="132"/>
      <c r="Q6198" s="119"/>
    </row>
    <row r="6199" spans="14:17" x14ac:dyDescent="0.25">
      <c r="N6199" s="142"/>
      <c r="O6199" s="132"/>
      <c r="Q6199" s="119"/>
    </row>
    <row r="6200" spans="14:17" x14ac:dyDescent="0.25">
      <c r="N6200" s="142"/>
      <c r="O6200" s="132"/>
      <c r="Q6200" s="119"/>
    </row>
    <row r="6201" spans="14:17" x14ac:dyDescent="0.25">
      <c r="N6201" s="142"/>
      <c r="O6201" s="132"/>
      <c r="Q6201" s="119"/>
    </row>
    <row r="6202" spans="14:17" x14ac:dyDescent="0.25">
      <c r="N6202" s="142"/>
      <c r="O6202" s="132"/>
      <c r="Q6202" s="119"/>
    </row>
    <row r="6203" spans="14:17" x14ac:dyDescent="0.25">
      <c r="N6203" s="142"/>
      <c r="O6203" s="132"/>
      <c r="Q6203" s="119"/>
    </row>
    <row r="6204" spans="14:17" x14ac:dyDescent="0.25">
      <c r="N6204" s="142"/>
      <c r="O6204" s="132"/>
      <c r="Q6204" s="119"/>
    </row>
    <row r="6205" spans="14:17" x14ac:dyDescent="0.25">
      <c r="N6205" s="142"/>
      <c r="O6205" s="132"/>
      <c r="Q6205" s="119"/>
    </row>
    <row r="6206" spans="14:17" x14ac:dyDescent="0.25">
      <c r="N6206" s="142"/>
      <c r="O6206" s="132"/>
      <c r="Q6206" s="119"/>
    </row>
    <row r="6207" spans="14:17" x14ac:dyDescent="0.25">
      <c r="N6207" s="142"/>
      <c r="O6207" s="132"/>
      <c r="Q6207" s="119"/>
    </row>
    <row r="6208" spans="14:17" x14ac:dyDescent="0.25">
      <c r="N6208" s="142"/>
      <c r="O6208" s="132"/>
      <c r="Q6208" s="119"/>
    </row>
    <row r="6209" spans="14:17" x14ac:dyDescent="0.25">
      <c r="N6209" s="142"/>
      <c r="O6209" s="132"/>
      <c r="Q6209" s="119"/>
    </row>
    <row r="6210" spans="14:17" x14ac:dyDescent="0.25">
      <c r="N6210" s="142"/>
      <c r="O6210" s="132"/>
      <c r="Q6210" s="119"/>
    </row>
    <row r="6211" spans="14:17" x14ac:dyDescent="0.25">
      <c r="N6211" s="142"/>
      <c r="O6211" s="132"/>
      <c r="Q6211" s="119"/>
    </row>
    <row r="6212" spans="14:17" x14ac:dyDescent="0.25">
      <c r="N6212" s="142"/>
      <c r="O6212" s="132"/>
      <c r="Q6212" s="119"/>
    </row>
    <row r="6213" spans="14:17" x14ac:dyDescent="0.25">
      <c r="N6213" s="142"/>
      <c r="O6213" s="132"/>
      <c r="Q6213" s="119"/>
    </row>
    <row r="6214" spans="14:17" x14ac:dyDescent="0.25">
      <c r="N6214" s="142"/>
      <c r="O6214" s="132"/>
      <c r="Q6214" s="119"/>
    </row>
    <row r="6215" spans="14:17" x14ac:dyDescent="0.25">
      <c r="N6215" s="142"/>
      <c r="O6215" s="132"/>
      <c r="Q6215" s="119"/>
    </row>
    <row r="6216" spans="14:17" x14ac:dyDescent="0.25">
      <c r="N6216" s="142"/>
      <c r="O6216" s="132"/>
      <c r="Q6216" s="119"/>
    </row>
    <row r="6217" spans="14:17" x14ac:dyDescent="0.25">
      <c r="N6217" s="142"/>
      <c r="O6217" s="132"/>
      <c r="Q6217" s="119"/>
    </row>
    <row r="6218" spans="14:17" x14ac:dyDescent="0.25">
      <c r="N6218" s="142"/>
      <c r="O6218" s="132"/>
      <c r="Q6218" s="119"/>
    </row>
    <row r="6219" spans="14:17" x14ac:dyDescent="0.25">
      <c r="N6219" s="142"/>
      <c r="O6219" s="132"/>
      <c r="Q6219" s="119"/>
    </row>
    <row r="6220" spans="14:17" x14ac:dyDescent="0.25">
      <c r="N6220" s="142"/>
      <c r="O6220" s="132"/>
      <c r="Q6220" s="119"/>
    </row>
    <row r="6221" spans="14:17" x14ac:dyDescent="0.25">
      <c r="N6221" s="142"/>
      <c r="O6221" s="132"/>
      <c r="Q6221" s="119"/>
    </row>
    <row r="6222" spans="14:17" x14ac:dyDescent="0.25">
      <c r="N6222" s="142"/>
      <c r="O6222" s="132"/>
      <c r="Q6222" s="119"/>
    </row>
    <row r="6223" spans="14:17" x14ac:dyDescent="0.25">
      <c r="N6223" s="142"/>
      <c r="O6223" s="132"/>
      <c r="Q6223" s="119"/>
    </row>
    <row r="6224" spans="14:17" x14ac:dyDescent="0.25">
      <c r="N6224" s="142"/>
      <c r="O6224" s="132"/>
      <c r="Q6224" s="119"/>
    </row>
    <row r="6225" spans="14:17" x14ac:dyDescent="0.25">
      <c r="N6225" s="142"/>
      <c r="O6225" s="132"/>
      <c r="Q6225" s="119"/>
    </row>
    <row r="6226" spans="14:17" x14ac:dyDescent="0.25">
      <c r="N6226" s="142"/>
      <c r="O6226" s="132"/>
      <c r="Q6226" s="119"/>
    </row>
    <row r="6227" spans="14:17" x14ac:dyDescent="0.25">
      <c r="N6227" s="142"/>
      <c r="O6227" s="132"/>
      <c r="Q6227" s="119"/>
    </row>
    <row r="6228" spans="14:17" x14ac:dyDescent="0.25">
      <c r="N6228" s="142"/>
      <c r="O6228" s="132"/>
      <c r="Q6228" s="119"/>
    </row>
    <row r="6229" spans="14:17" x14ac:dyDescent="0.25">
      <c r="N6229" s="142"/>
      <c r="O6229" s="132"/>
      <c r="Q6229" s="119"/>
    </row>
    <row r="6230" spans="14:17" x14ac:dyDescent="0.25">
      <c r="N6230" s="142"/>
      <c r="O6230" s="132"/>
      <c r="Q6230" s="119"/>
    </row>
    <row r="6231" spans="14:17" x14ac:dyDescent="0.25">
      <c r="N6231" s="142"/>
      <c r="O6231" s="132"/>
      <c r="Q6231" s="119"/>
    </row>
    <row r="6232" spans="14:17" x14ac:dyDescent="0.25">
      <c r="N6232" s="142"/>
      <c r="O6232" s="132"/>
      <c r="Q6232" s="119"/>
    </row>
    <row r="6233" spans="14:17" x14ac:dyDescent="0.25">
      <c r="N6233" s="142"/>
      <c r="O6233" s="132"/>
      <c r="Q6233" s="119"/>
    </row>
    <row r="6234" spans="14:17" x14ac:dyDescent="0.25">
      <c r="N6234" s="142"/>
      <c r="O6234" s="132"/>
      <c r="Q6234" s="119"/>
    </row>
    <row r="6235" spans="14:17" x14ac:dyDescent="0.25">
      <c r="N6235" s="142"/>
      <c r="O6235" s="132"/>
      <c r="Q6235" s="119"/>
    </row>
    <row r="6236" spans="14:17" x14ac:dyDescent="0.25">
      <c r="N6236" s="142"/>
      <c r="O6236" s="132"/>
      <c r="Q6236" s="119"/>
    </row>
    <row r="6237" spans="14:17" x14ac:dyDescent="0.25">
      <c r="N6237" s="142"/>
      <c r="O6237" s="132"/>
      <c r="Q6237" s="119"/>
    </row>
    <row r="6238" spans="14:17" x14ac:dyDescent="0.25">
      <c r="N6238" s="142"/>
      <c r="O6238" s="132"/>
      <c r="Q6238" s="119"/>
    </row>
    <row r="6239" spans="14:17" x14ac:dyDescent="0.25">
      <c r="N6239" s="142"/>
      <c r="O6239" s="132"/>
      <c r="Q6239" s="119"/>
    </row>
    <row r="6240" spans="14:17" x14ac:dyDescent="0.25">
      <c r="N6240" s="142"/>
      <c r="O6240" s="132"/>
      <c r="Q6240" s="119"/>
    </row>
    <row r="6241" spans="14:17" x14ac:dyDescent="0.25">
      <c r="N6241" s="142"/>
      <c r="O6241" s="132"/>
      <c r="Q6241" s="119"/>
    </row>
    <row r="6242" spans="14:17" x14ac:dyDescent="0.25">
      <c r="N6242" s="142"/>
      <c r="O6242" s="132"/>
      <c r="Q6242" s="119"/>
    </row>
    <row r="6243" spans="14:17" x14ac:dyDescent="0.25">
      <c r="N6243" s="142"/>
      <c r="O6243" s="132"/>
      <c r="Q6243" s="119"/>
    </row>
    <row r="6244" spans="14:17" x14ac:dyDescent="0.25">
      <c r="N6244" s="142"/>
      <c r="O6244" s="132"/>
      <c r="Q6244" s="119"/>
    </row>
    <row r="6245" spans="14:17" x14ac:dyDescent="0.25">
      <c r="N6245" s="142"/>
      <c r="O6245" s="132"/>
      <c r="Q6245" s="119"/>
    </row>
    <row r="6246" spans="14:17" x14ac:dyDescent="0.25">
      <c r="N6246" s="142"/>
      <c r="O6246" s="132"/>
      <c r="Q6246" s="119"/>
    </row>
    <row r="6247" spans="14:17" x14ac:dyDescent="0.25">
      <c r="N6247" s="142"/>
      <c r="O6247" s="132"/>
      <c r="Q6247" s="119"/>
    </row>
    <row r="6248" spans="14:17" x14ac:dyDescent="0.25">
      <c r="N6248" s="142"/>
      <c r="O6248" s="132"/>
      <c r="Q6248" s="119"/>
    </row>
    <row r="6249" spans="14:17" x14ac:dyDescent="0.25">
      <c r="N6249" s="142"/>
      <c r="O6249" s="132"/>
      <c r="Q6249" s="119"/>
    </row>
    <row r="6250" spans="14:17" x14ac:dyDescent="0.25">
      <c r="N6250" s="142"/>
      <c r="O6250" s="132"/>
      <c r="Q6250" s="119"/>
    </row>
    <row r="6251" spans="14:17" x14ac:dyDescent="0.25">
      <c r="N6251" s="142"/>
      <c r="O6251" s="132"/>
      <c r="Q6251" s="119"/>
    </row>
    <row r="6252" spans="14:17" x14ac:dyDescent="0.25">
      <c r="N6252" s="142"/>
      <c r="O6252" s="132"/>
      <c r="Q6252" s="119"/>
    </row>
    <row r="6253" spans="14:17" x14ac:dyDescent="0.25">
      <c r="N6253" s="142"/>
      <c r="O6253" s="132"/>
      <c r="Q6253" s="119"/>
    </row>
    <row r="6254" spans="14:17" x14ac:dyDescent="0.25">
      <c r="N6254" s="142"/>
      <c r="O6254" s="132"/>
      <c r="Q6254" s="119"/>
    </row>
    <row r="6255" spans="14:17" x14ac:dyDescent="0.25">
      <c r="N6255" s="142"/>
      <c r="O6255" s="132"/>
      <c r="Q6255" s="119"/>
    </row>
    <row r="6256" spans="14:17" x14ac:dyDescent="0.25">
      <c r="N6256" s="142"/>
      <c r="O6256" s="132"/>
      <c r="Q6256" s="119"/>
    </row>
    <row r="6257" spans="14:17" x14ac:dyDescent="0.25">
      <c r="N6257" s="142"/>
      <c r="O6257" s="132"/>
      <c r="Q6257" s="119"/>
    </row>
    <row r="6258" spans="14:17" x14ac:dyDescent="0.25">
      <c r="N6258" s="142"/>
      <c r="O6258" s="132"/>
      <c r="Q6258" s="119"/>
    </row>
    <row r="6259" spans="14:17" x14ac:dyDescent="0.25">
      <c r="N6259" s="142"/>
      <c r="O6259" s="132"/>
      <c r="Q6259" s="119"/>
    </row>
    <row r="6260" spans="14:17" x14ac:dyDescent="0.25">
      <c r="N6260" s="142"/>
      <c r="O6260" s="132"/>
      <c r="Q6260" s="119"/>
    </row>
    <row r="6261" spans="14:17" x14ac:dyDescent="0.25">
      <c r="N6261" s="142"/>
      <c r="O6261" s="132"/>
      <c r="Q6261" s="119"/>
    </row>
    <row r="6262" spans="14:17" x14ac:dyDescent="0.25">
      <c r="N6262" s="142"/>
      <c r="O6262" s="132"/>
      <c r="Q6262" s="119"/>
    </row>
    <row r="6263" spans="14:17" x14ac:dyDescent="0.25">
      <c r="N6263" s="142"/>
      <c r="O6263" s="132"/>
      <c r="Q6263" s="119"/>
    </row>
    <row r="6264" spans="14:17" x14ac:dyDescent="0.25">
      <c r="N6264" s="142"/>
      <c r="O6264" s="132"/>
      <c r="Q6264" s="119"/>
    </row>
    <row r="6265" spans="14:17" x14ac:dyDescent="0.25">
      <c r="N6265" s="142"/>
      <c r="O6265" s="132"/>
      <c r="Q6265" s="119"/>
    </row>
    <row r="6266" spans="14:17" x14ac:dyDescent="0.25">
      <c r="N6266" s="142"/>
      <c r="O6266" s="132"/>
      <c r="Q6266" s="119"/>
    </row>
    <row r="6267" spans="14:17" x14ac:dyDescent="0.25">
      <c r="N6267" s="142"/>
      <c r="O6267" s="132"/>
      <c r="Q6267" s="119"/>
    </row>
    <row r="6268" spans="14:17" x14ac:dyDescent="0.25">
      <c r="N6268" s="142"/>
      <c r="O6268" s="132"/>
      <c r="Q6268" s="119"/>
    </row>
    <row r="6269" spans="14:17" x14ac:dyDescent="0.25">
      <c r="N6269" s="142"/>
      <c r="O6269" s="132"/>
      <c r="Q6269" s="119"/>
    </row>
    <row r="6270" spans="14:17" x14ac:dyDescent="0.25">
      <c r="N6270" s="142"/>
      <c r="O6270" s="132"/>
      <c r="Q6270" s="119"/>
    </row>
    <row r="6271" spans="14:17" x14ac:dyDescent="0.25">
      <c r="N6271" s="142"/>
      <c r="O6271" s="132"/>
      <c r="Q6271" s="119"/>
    </row>
    <row r="6272" spans="14:17" x14ac:dyDescent="0.25">
      <c r="N6272" s="142"/>
      <c r="O6272" s="132"/>
      <c r="Q6272" s="119"/>
    </row>
    <row r="6273" spans="14:17" x14ac:dyDescent="0.25">
      <c r="N6273" s="142"/>
      <c r="O6273" s="132"/>
      <c r="Q6273" s="119"/>
    </row>
    <row r="6274" spans="14:17" x14ac:dyDescent="0.25">
      <c r="N6274" s="142"/>
      <c r="O6274" s="132"/>
      <c r="Q6274" s="119"/>
    </row>
    <row r="6275" spans="14:17" x14ac:dyDescent="0.25">
      <c r="N6275" s="142"/>
      <c r="O6275" s="132"/>
      <c r="Q6275" s="119"/>
    </row>
    <row r="6276" spans="14:17" x14ac:dyDescent="0.25">
      <c r="N6276" s="142"/>
      <c r="O6276" s="132"/>
      <c r="Q6276" s="119"/>
    </row>
    <row r="6277" spans="14:17" x14ac:dyDescent="0.25">
      <c r="N6277" s="142"/>
      <c r="O6277" s="132"/>
      <c r="Q6277" s="119"/>
    </row>
    <row r="6278" spans="14:17" x14ac:dyDescent="0.25">
      <c r="N6278" s="142"/>
      <c r="O6278" s="132"/>
      <c r="Q6278" s="119"/>
    </row>
    <row r="6279" spans="14:17" x14ac:dyDescent="0.25">
      <c r="N6279" s="142"/>
      <c r="O6279" s="132"/>
      <c r="Q6279" s="119"/>
    </row>
    <row r="6280" spans="14:17" x14ac:dyDescent="0.25">
      <c r="N6280" s="142"/>
      <c r="O6280" s="132"/>
      <c r="Q6280" s="119"/>
    </row>
    <row r="6281" spans="14:17" x14ac:dyDescent="0.25">
      <c r="N6281" s="142"/>
      <c r="O6281" s="132"/>
      <c r="Q6281" s="119"/>
    </row>
    <row r="6282" spans="14:17" x14ac:dyDescent="0.25">
      <c r="N6282" s="142"/>
      <c r="O6282" s="132"/>
      <c r="Q6282" s="119"/>
    </row>
    <row r="6283" spans="14:17" x14ac:dyDescent="0.25">
      <c r="N6283" s="142"/>
      <c r="O6283" s="132"/>
      <c r="Q6283" s="119"/>
    </row>
    <row r="6284" spans="14:17" x14ac:dyDescent="0.25">
      <c r="N6284" s="142"/>
      <c r="O6284" s="132"/>
      <c r="Q6284" s="119"/>
    </row>
    <row r="6285" spans="14:17" x14ac:dyDescent="0.25">
      <c r="N6285" s="142"/>
      <c r="O6285" s="132"/>
      <c r="Q6285" s="119"/>
    </row>
    <row r="6286" spans="14:17" x14ac:dyDescent="0.25">
      <c r="N6286" s="142"/>
      <c r="O6286" s="132"/>
      <c r="Q6286" s="119"/>
    </row>
    <row r="6287" spans="14:17" x14ac:dyDescent="0.25">
      <c r="N6287" s="142"/>
      <c r="O6287" s="132"/>
      <c r="Q6287" s="119"/>
    </row>
    <row r="6288" spans="14:17" x14ac:dyDescent="0.25">
      <c r="N6288" s="142"/>
      <c r="O6288" s="132"/>
      <c r="Q6288" s="119"/>
    </row>
    <row r="6289" spans="14:17" x14ac:dyDescent="0.25">
      <c r="N6289" s="142"/>
      <c r="O6289" s="132"/>
      <c r="Q6289" s="119"/>
    </row>
    <row r="6290" spans="14:17" x14ac:dyDescent="0.25">
      <c r="N6290" s="142"/>
      <c r="O6290" s="132"/>
      <c r="Q6290" s="119"/>
    </row>
    <row r="6291" spans="14:17" x14ac:dyDescent="0.25">
      <c r="N6291" s="142"/>
      <c r="O6291" s="132"/>
      <c r="Q6291" s="119"/>
    </row>
    <row r="6292" spans="14:17" x14ac:dyDescent="0.25">
      <c r="N6292" s="142"/>
      <c r="O6292" s="132"/>
      <c r="Q6292" s="119"/>
    </row>
    <row r="6293" spans="14:17" x14ac:dyDescent="0.25">
      <c r="N6293" s="142"/>
      <c r="O6293" s="132"/>
      <c r="Q6293" s="119"/>
    </row>
    <row r="6294" spans="14:17" x14ac:dyDescent="0.25">
      <c r="N6294" s="142"/>
      <c r="O6294" s="132"/>
      <c r="Q6294" s="119"/>
    </row>
    <row r="6295" spans="14:17" x14ac:dyDescent="0.25">
      <c r="N6295" s="142"/>
      <c r="O6295" s="132"/>
      <c r="Q6295" s="119"/>
    </row>
    <row r="6296" spans="14:17" x14ac:dyDescent="0.25">
      <c r="N6296" s="142"/>
      <c r="O6296" s="132"/>
      <c r="Q6296" s="119"/>
    </row>
    <row r="6297" spans="14:17" x14ac:dyDescent="0.25">
      <c r="N6297" s="142"/>
      <c r="O6297" s="132"/>
      <c r="Q6297" s="119"/>
    </row>
    <row r="6298" spans="14:17" x14ac:dyDescent="0.25">
      <c r="N6298" s="142"/>
      <c r="O6298" s="132"/>
      <c r="Q6298" s="119"/>
    </row>
    <row r="6299" spans="14:17" x14ac:dyDescent="0.25">
      <c r="N6299" s="142"/>
      <c r="O6299" s="132"/>
      <c r="Q6299" s="119"/>
    </row>
    <row r="6300" spans="14:17" x14ac:dyDescent="0.25">
      <c r="N6300" s="142"/>
      <c r="O6300" s="132"/>
      <c r="Q6300" s="119"/>
    </row>
    <row r="6301" spans="14:17" x14ac:dyDescent="0.25">
      <c r="N6301" s="142"/>
      <c r="O6301" s="132"/>
      <c r="Q6301" s="119"/>
    </row>
    <row r="6302" spans="14:17" x14ac:dyDescent="0.25">
      <c r="N6302" s="142"/>
      <c r="O6302" s="132"/>
      <c r="Q6302" s="119"/>
    </row>
    <row r="6303" spans="14:17" x14ac:dyDescent="0.25">
      <c r="N6303" s="142"/>
      <c r="O6303" s="132"/>
      <c r="Q6303" s="119"/>
    </row>
    <row r="6304" spans="14:17" x14ac:dyDescent="0.25">
      <c r="N6304" s="142"/>
      <c r="O6304" s="132"/>
      <c r="Q6304" s="119"/>
    </row>
    <row r="6305" spans="14:17" x14ac:dyDescent="0.25">
      <c r="N6305" s="142"/>
      <c r="O6305" s="132"/>
      <c r="Q6305" s="119"/>
    </row>
    <row r="6306" spans="14:17" x14ac:dyDescent="0.25">
      <c r="N6306" s="142"/>
      <c r="O6306" s="132"/>
      <c r="Q6306" s="119"/>
    </row>
    <row r="6307" spans="14:17" x14ac:dyDescent="0.25">
      <c r="N6307" s="142"/>
      <c r="O6307" s="132"/>
      <c r="Q6307" s="119"/>
    </row>
    <row r="6308" spans="14:17" x14ac:dyDescent="0.25">
      <c r="N6308" s="142"/>
      <c r="O6308" s="132"/>
      <c r="Q6308" s="119"/>
    </row>
    <row r="6309" spans="14:17" x14ac:dyDescent="0.25">
      <c r="N6309" s="142"/>
      <c r="O6309" s="132"/>
      <c r="Q6309" s="119"/>
    </row>
    <row r="6310" spans="14:17" x14ac:dyDescent="0.25">
      <c r="N6310" s="142"/>
      <c r="O6310" s="132"/>
      <c r="Q6310" s="119"/>
    </row>
    <row r="6311" spans="14:17" x14ac:dyDescent="0.25">
      <c r="N6311" s="142"/>
      <c r="O6311" s="132"/>
      <c r="Q6311" s="119"/>
    </row>
    <row r="6312" spans="14:17" x14ac:dyDescent="0.25">
      <c r="N6312" s="142"/>
      <c r="O6312" s="132"/>
      <c r="Q6312" s="119"/>
    </row>
    <row r="6313" spans="14:17" x14ac:dyDescent="0.25">
      <c r="N6313" s="142"/>
      <c r="O6313" s="132"/>
      <c r="Q6313" s="119"/>
    </row>
    <row r="6314" spans="14:17" x14ac:dyDescent="0.25">
      <c r="N6314" s="142"/>
      <c r="O6314" s="132"/>
      <c r="Q6314" s="119"/>
    </row>
    <row r="6315" spans="14:17" x14ac:dyDescent="0.25">
      <c r="N6315" s="142"/>
      <c r="O6315" s="132"/>
      <c r="Q6315" s="119"/>
    </row>
    <row r="6316" spans="14:17" x14ac:dyDescent="0.25">
      <c r="N6316" s="142"/>
      <c r="O6316" s="132"/>
      <c r="Q6316" s="119"/>
    </row>
    <row r="6317" spans="14:17" x14ac:dyDescent="0.25">
      <c r="N6317" s="142"/>
      <c r="O6317" s="132"/>
      <c r="Q6317" s="119"/>
    </row>
    <row r="6318" spans="14:17" x14ac:dyDescent="0.25">
      <c r="N6318" s="142"/>
      <c r="O6318" s="132"/>
      <c r="Q6318" s="119"/>
    </row>
    <row r="6319" spans="14:17" x14ac:dyDescent="0.25">
      <c r="N6319" s="142"/>
      <c r="O6319" s="132"/>
      <c r="Q6319" s="119"/>
    </row>
    <row r="6320" spans="14:17" x14ac:dyDescent="0.25">
      <c r="N6320" s="142"/>
      <c r="O6320" s="132"/>
      <c r="Q6320" s="119"/>
    </row>
    <row r="6321" spans="14:17" x14ac:dyDescent="0.25">
      <c r="N6321" s="142"/>
      <c r="O6321" s="132"/>
      <c r="Q6321" s="119"/>
    </row>
    <row r="6322" spans="14:17" x14ac:dyDescent="0.25">
      <c r="N6322" s="142"/>
      <c r="O6322" s="132"/>
      <c r="Q6322" s="119"/>
    </row>
    <row r="6323" spans="14:17" x14ac:dyDescent="0.25">
      <c r="N6323" s="142"/>
      <c r="O6323" s="132"/>
      <c r="Q6323" s="119"/>
    </row>
    <row r="6324" spans="14:17" x14ac:dyDescent="0.25">
      <c r="N6324" s="142"/>
      <c r="O6324" s="132"/>
      <c r="Q6324" s="119"/>
    </row>
    <row r="6325" spans="14:17" x14ac:dyDescent="0.25">
      <c r="N6325" s="142"/>
      <c r="O6325" s="132"/>
      <c r="Q6325" s="119"/>
    </row>
    <row r="6326" spans="14:17" x14ac:dyDescent="0.25">
      <c r="N6326" s="142"/>
      <c r="O6326" s="132"/>
      <c r="Q6326" s="119"/>
    </row>
    <row r="6327" spans="14:17" x14ac:dyDescent="0.25">
      <c r="N6327" s="142"/>
      <c r="O6327" s="132"/>
      <c r="Q6327" s="119"/>
    </row>
    <row r="6328" spans="14:17" x14ac:dyDescent="0.25">
      <c r="N6328" s="142"/>
      <c r="O6328" s="132"/>
      <c r="Q6328" s="119"/>
    </row>
    <row r="6329" spans="14:17" x14ac:dyDescent="0.25">
      <c r="N6329" s="142"/>
      <c r="O6329" s="132"/>
      <c r="Q6329" s="119"/>
    </row>
    <row r="6330" spans="14:17" x14ac:dyDescent="0.25">
      <c r="N6330" s="142"/>
      <c r="O6330" s="132"/>
      <c r="Q6330" s="119"/>
    </row>
    <row r="6331" spans="14:17" x14ac:dyDescent="0.25">
      <c r="N6331" s="142"/>
      <c r="O6331" s="132"/>
      <c r="Q6331" s="119"/>
    </row>
    <row r="6332" spans="14:17" x14ac:dyDescent="0.25">
      <c r="N6332" s="142"/>
      <c r="O6332" s="132"/>
      <c r="Q6332" s="119"/>
    </row>
    <row r="6333" spans="14:17" x14ac:dyDescent="0.25">
      <c r="N6333" s="142"/>
      <c r="O6333" s="132"/>
      <c r="Q6333" s="119"/>
    </row>
    <row r="6334" spans="14:17" x14ac:dyDescent="0.25">
      <c r="N6334" s="142"/>
      <c r="O6334" s="132"/>
      <c r="Q6334" s="119"/>
    </row>
    <row r="6335" spans="14:17" x14ac:dyDescent="0.25">
      <c r="N6335" s="142"/>
      <c r="O6335" s="132"/>
      <c r="Q6335" s="119"/>
    </row>
    <row r="6336" spans="14:17" x14ac:dyDescent="0.25">
      <c r="N6336" s="142"/>
      <c r="O6336" s="132"/>
      <c r="Q6336" s="119"/>
    </row>
    <row r="6337" spans="14:17" x14ac:dyDescent="0.25">
      <c r="N6337" s="142"/>
      <c r="O6337" s="132"/>
      <c r="Q6337" s="119"/>
    </row>
    <row r="6338" spans="14:17" x14ac:dyDescent="0.25">
      <c r="N6338" s="142"/>
      <c r="O6338" s="132"/>
      <c r="Q6338" s="119"/>
    </row>
    <row r="6339" spans="14:17" x14ac:dyDescent="0.25">
      <c r="N6339" s="142"/>
      <c r="O6339" s="132"/>
      <c r="Q6339" s="119"/>
    </row>
    <row r="6340" spans="14:17" x14ac:dyDescent="0.25">
      <c r="N6340" s="142"/>
      <c r="O6340" s="132"/>
      <c r="Q6340" s="119"/>
    </row>
    <row r="6341" spans="14:17" x14ac:dyDescent="0.25">
      <c r="N6341" s="142"/>
      <c r="O6341" s="132"/>
      <c r="Q6341" s="119"/>
    </row>
    <row r="6342" spans="14:17" x14ac:dyDescent="0.25">
      <c r="N6342" s="142"/>
      <c r="O6342" s="132"/>
      <c r="Q6342" s="119"/>
    </row>
    <row r="6343" spans="14:17" x14ac:dyDescent="0.25">
      <c r="N6343" s="142"/>
      <c r="O6343" s="132"/>
      <c r="Q6343" s="119"/>
    </row>
    <row r="6344" spans="14:17" x14ac:dyDescent="0.25">
      <c r="N6344" s="142"/>
      <c r="O6344" s="132"/>
      <c r="Q6344" s="119"/>
    </row>
    <row r="6345" spans="14:17" x14ac:dyDescent="0.25">
      <c r="N6345" s="142"/>
      <c r="O6345" s="132"/>
      <c r="Q6345" s="119"/>
    </row>
    <row r="6346" spans="14:17" x14ac:dyDescent="0.25">
      <c r="N6346" s="142"/>
      <c r="O6346" s="132"/>
      <c r="Q6346" s="119"/>
    </row>
    <row r="6347" spans="14:17" x14ac:dyDescent="0.25">
      <c r="N6347" s="142"/>
      <c r="O6347" s="132"/>
      <c r="Q6347" s="119"/>
    </row>
    <row r="6348" spans="14:17" x14ac:dyDescent="0.25">
      <c r="N6348" s="142"/>
      <c r="O6348" s="132"/>
      <c r="Q6348" s="119"/>
    </row>
    <row r="6349" spans="14:17" x14ac:dyDescent="0.25">
      <c r="N6349" s="142"/>
      <c r="O6349" s="132"/>
      <c r="Q6349" s="119"/>
    </row>
    <row r="6350" spans="14:17" x14ac:dyDescent="0.25">
      <c r="N6350" s="142"/>
      <c r="O6350" s="132"/>
      <c r="Q6350" s="119"/>
    </row>
    <row r="6351" spans="14:17" x14ac:dyDescent="0.25">
      <c r="N6351" s="142"/>
      <c r="O6351" s="132"/>
      <c r="Q6351" s="119"/>
    </row>
    <row r="6352" spans="14:17" x14ac:dyDescent="0.25">
      <c r="N6352" s="142"/>
      <c r="O6352" s="132"/>
      <c r="Q6352" s="119"/>
    </row>
    <row r="6353" spans="14:17" x14ac:dyDescent="0.25">
      <c r="N6353" s="142"/>
      <c r="O6353" s="132"/>
      <c r="Q6353" s="119"/>
    </row>
    <row r="6354" spans="14:17" x14ac:dyDescent="0.25">
      <c r="N6354" s="142"/>
      <c r="O6354" s="132"/>
      <c r="Q6354" s="119"/>
    </row>
    <row r="6355" spans="14:17" x14ac:dyDescent="0.25">
      <c r="N6355" s="142"/>
      <c r="O6355" s="132"/>
      <c r="Q6355" s="119"/>
    </row>
    <row r="6356" spans="14:17" x14ac:dyDescent="0.25">
      <c r="N6356" s="142"/>
      <c r="O6356" s="132"/>
      <c r="Q6356" s="119"/>
    </row>
    <row r="6357" spans="14:17" x14ac:dyDescent="0.25">
      <c r="N6357" s="142"/>
      <c r="O6357" s="132"/>
      <c r="Q6357" s="119"/>
    </row>
    <row r="6358" spans="14:17" x14ac:dyDescent="0.25">
      <c r="N6358" s="142"/>
      <c r="O6358" s="132"/>
      <c r="Q6358" s="119"/>
    </row>
    <row r="6359" spans="14:17" x14ac:dyDescent="0.25">
      <c r="N6359" s="142"/>
      <c r="O6359" s="132"/>
      <c r="Q6359" s="119"/>
    </row>
    <row r="6360" spans="14:17" x14ac:dyDescent="0.25">
      <c r="N6360" s="142"/>
      <c r="O6360" s="132"/>
      <c r="Q6360" s="119"/>
    </row>
    <row r="6361" spans="14:17" x14ac:dyDescent="0.25">
      <c r="N6361" s="142"/>
      <c r="O6361" s="132"/>
      <c r="Q6361" s="119"/>
    </row>
    <row r="6362" spans="14:17" x14ac:dyDescent="0.25">
      <c r="N6362" s="142"/>
      <c r="O6362" s="132"/>
      <c r="Q6362" s="119"/>
    </row>
    <row r="6363" spans="14:17" x14ac:dyDescent="0.25">
      <c r="N6363" s="142"/>
      <c r="O6363" s="132"/>
      <c r="Q6363" s="119"/>
    </row>
    <row r="6364" spans="14:17" x14ac:dyDescent="0.25">
      <c r="N6364" s="142"/>
      <c r="O6364" s="132"/>
      <c r="Q6364" s="119"/>
    </row>
    <row r="6365" spans="14:17" x14ac:dyDescent="0.25">
      <c r="N6365" s="142"/>
      <c r="O6365" s="132"/>
      <c r="Q6365" s="119"/>
    </row>
    <row r="6366" spans="14:17" x14ac:dyDescent="0.25">
      <c r="N6366" s="142"/>
      <c r="O6366" s="132"/>
      <c r="Q6366" s="119"/>
    </row>
    <row r="6367" spans="14:17" x14ac:dyDescent="0.25">
      <c r="N6367" s="142"/>
      <c r="O6367" s="132"/>
      <c r="Q6367" s="119"/>
    </row>
    <row r="6368" spans="14:17" x14ac:dyDescent="0.25">
      <c r="N6368" s="142"/>
      <c r="O6368" s="132"/>
      <c r="Q6368" s="119"/>
    </row>
    <row r="6369" spans="14:17" x14ac:dyDescent="0.25">
      <c r="N6369" s="142"/>
      <c r="O6369" s="132"/>
      <c r="Q6369" s="119"/>
    </row>
    <row r="6370" spans="14:17" x14ac:dyDescent="0.25">
      <c r="N6370" s="142"/>
      <c r="O6370" s="132"/>
      <c r="Q6370" s="119"/>
    </row>
    <row r="6371" spans="14:17" x14ac:dyDescent="0.25">
      <c r="N6371" s="142"/>
      <c r="O6371" s="132"/>
      <c r="Q6371" s="119"/>
    </row>
    <row r="6372" spans="14:17" x14ac:dyDescent="0.25">
      <c r="N6372" s="142"/>
      <c r="O6372" s="132"/>
      <c r="Q6372" s="119"/>
    </row>
    <row r="6373" spans="14:17" x14ac:dyDescent="0.25">
      <c r="N6373" s="142"/>
      <c r="O6373" s="132"/>
      <c r="Q6373" s="119"/>
    </row>
    <row r="6374" spans="14:17" x14ac:dyDescent="0.25">
      <c r="N6374" s="142"/>
      <c r="O6374" s="132"/>
      <c r="Q6374" s="119"/>
    </row>
    <row r="6375" spans="14:17" x14ac:dyDescent="0.25">
      <c r="N6375" s="142"/>
      <c r="O6375" s="132"/>
      <c r="Q6375" s="119"/>
    </row>
    <row r="6376" spans="14:17" x14ac:dyDescent="0.25">
      <c r="N6376" s="142"/>
      <c r="O6376" s="132"/>
      <c r="Q6376" s="119"/>
    </row>
    <row r="6377" spans="14:17" x14ac:dyDescent="0.25">
      <c r="N6377" s="142"/>
      <c r="O6377" s="132"/>
      <c r="Q6377" s="119"/>
    </row>
    <row r="6378" spans="14:17" x14ac:dyDescent="0.25">
      <c r="N6378" s="142"/>
      <c r="O6378" s="132"/>
      <c r="Q6378" s="119"/>
    </row>
    <row r="6379" spans="14:17" x14ac:dyDescent="0.25">
      <c r="N6379" s="142"/>
      <c r="O6379" s="132"/>
      <c r="Q6379" s="119"/>
    </row>
    <row r="6380" spans="14:17" x14ac:dyDescent="0.25">
      <c r="N6380" s="142"/>
      <c r="O6380" s="132"/>
      <c r="Q6380" s="119"/>
    </row>
    <row r="6381" spans="14:17" x14ac:dyDescent="0.25">
      <c r="N6381" s="142"/>
      <c r="O6381" s="132"/>
      <c r="Q6381" s="119"/>
    </row>
    <row r="6382" spans="14:17" x14ac:dyDescent="0.25">
      <c r="N6382" s="142"/>
      <c r="O6382" s="132"/>
      <c r="Q6382" s="119"/>
    </row>
    <row r="6383" spans="14:17" x14ac:dyDescent="0.25">
      <c r="N6383" s="142"/>
      <c r="O6383" s="132"/>
      <c r="Q6383" s="119"/>
    </row>
    <row r="6384" spans="14:17" x14ac:dyDescent="0.25">
      <c r="N6384" s="142"/>
      <c r="O6384" s="132"/>
      <c r="Q6384" s="119"/>
    </row>
    <row r="6385" spans="14:17" x14ac:dyDescent="0.25">
      <c r="N6385" s="142"/>
      <c r="O6385" s="132"/>
      <c r="Q6385" s="119"/>
    </row>
    <row r="6386" spans="14:17" x14ac:dyDescent="0.25">
      <c r="N6386" s="142"/>
      <c r="O6386" s="132"/>
      <c r="Q6386" s="119"/>
    </row>
    <row r="6387" spans="14:17" x14ac:dyDescent="0.25">
      <c r="N6387" s="142"/>
      <c r="O6387" s="132"/>
      <c r="Q6387" s="119"/>
    </row>
    <row r="6388" spans="14:17" x14ac:dyDescent="0.25">
      <c r="N6388" s="142"/>
      <c r="O6388" s="132"/>
      <c r="Q6388" s="119"/>
    </row>
    <row r="6389" spans="14:17" x14ac:dyDescent="0.25">
      <c r="N6389" s="142"/>
      <c r="O6389" s="132"/>
      <c r="Q6389" s="119"/>
    </row>
    <row r="6390" spans="14:17" x14ac:dyDescent="0.25">
      <c r="N6390" s="142"/>
      <c r="O6390" s="132"/>
      <c r="Q6390" s="119"/>
    </row>
    <row r="6391" spans="14:17" x14ac:dyDescent="0.25">
      <c r="N6391" s="142"/>
      <c r="O6391" s="132"/>
      <c r="Q6391" s="119"/>
    </row>
    <row r="6392" spans="14:17" x14ac:dyDescent="0.25">
      <c r="N6392" s="142"/>
      <c r="O6392" s="132"/>
      <c r="Q6392" s="119"/>
    </row>
    <row r="6393" spans="14:17" x14ac:dyDescent="0.25">
      <c r="N6393" s="142"/>
      <c r="O6393" s="132"/>
      <c r="Q6393" s="119"/>
    </row>
    <row r="6394" spans="14:17" x14ac:dyDescent="0.25">
      <c r="N6394" s="142"/>
      <c r="O6394" s="132"/>
      <c r="Q6394" s="119"/>
    </row>
    <row r="6395" spans="14:17" x14ac:dyDescent="0.25">
      <c r="N6395" s="142"/>
      <c r="O6395" s="132"/>
      <c r="Q6395" s="119"/>
    </row>
    <row r="6396" spans="14:17" x14ac:dyDescent="0.25">
      <c r="N6396" s="142"/>
      <c r="O6396" s="132"/>
      <c r="Q6396" s="119"/>
    </row>
    <row r="6397" spans="14:17" x14ac:dyDescent="0.25">
      <c r="N6397" s="142"/>
      <c r="O6397" s="132"/>
      <c r="Q6397" s="119"/>
    </row>
    <row r="6398" spans="14:17" x14ac:dyDescent="0.25">
      <c r="N6398" s="142"/>
      <c r="O6398" s="132"/>
      <c r="Q6398" s="119"/>
    </row>
    <row r="6399" spans="14:17" x14ac:dyDescent="0.25">
      <c r="N6399" s="142"/>
      <c r="O6399" s="132"/>
      <c r="Q6399" s="119"/>
    </row>
    <row r="6400" spans="14:17" x14ac:dyDescent="0.25">
      <c r="N6400" s="142"/>
      <c r="O6400" s="132"/>
      <c r="Q6400" s="119"/>
    </row>
    <row r="6401" spans="14:17" x14ac:dyDescent="0.25">
      <c r="N6401" s="142"/>
      <c r="O6401" s="132"/>
      <c r="Q6401" s="119"/>
    </row>
    <row r="6402" spans="14:17" x14ac:dyDescent="0.25">
      <c r="N6402" s="142"/>
      <c r="O6402" s="132"/>
      <c r="Q6402" s="119"/>
    </row>
    <row r="6403" spans="14:17" x14ac:dyDescent="0.25">
      <c r="N6403" s="142"/>
      <c r="O6403" s="132"/>
      <c r="Q6403" s="119"/>
    </row>
    <row r="6404" spans="14:17" x14ac:dyDescent="0.25">
      <c r="N6404" s="142"/>
      <c r="O6404" s="132"/>
      <c r="Q6404" s="119"/>
    </row>
    <row r="6405" spans="14:17" x14ac:dyDescent="0.25">
      <c r="N6405" s="142"/>
      <c r="O6405" s="132"/>
      <c r="Q6405" s="119"/>
    </row>
    <row r="6406" spans="14:17" x14ac:dyDescent="0.25">
      <c r="N6406" s="142"/>
      <c r="O6406" s="132"/>
      <c r="Q6406" s="119"/>
    </row>
    <row r="6407" spans="14:17" x14ac:dyDescent="0.25">
      <c r="N6407" s="142"/>
      <c r="O6407" s="132"/>
      <c r="Q6407" s="119"/>
    </row>
    <row r="6408" spans="14:17" x14ac:dyDescent="0.25">
      <c r="N6408" s="142"/>
      <c r="O6408" s="132"/>
      <c r="Q6408" s="119"/>
    </row>
    <row r="6409" spans="14:17" x14ac:dyDescent="0.25">
      <c r="N6409" s="142"/>
      <c r="O6409" s="132"/>
      <c r="Q6409" s="119"/>
    </row>
    <row r="6410" spans="14:17" x14ac:dyDescent="0.25">
      <c r="N6410" s="142"/>
      <c r="O6410" s="132"/>
      <c r="Q6410" s="119"/>
    </row>
    <row r="6411" spans="14:17" x14ac:dyDescent="0.25">
      <c r="N6411" s="142"/>
      <c r="O6411" s="132"/>
      <c r="Q6411" s="119"/>
    </row>
    <row r="6412" spans="14:17" x14ac:dyDescent="0.25">
      <c r="N6412" s="142"/>
      <c r="O6412" s="132"/>
      <c r="Q6412" s="119"/>
    </row>
    <row r="6413" spans="14:17" x14ac:dyDescent="0.25">
      <c r="N6413" s="142"/>
      <c r="O6413" s="132"/>
      <c r="Q6413" s="119"/>
    </row>
    <row r="6414" spans="14:17" x14ac:dyDescent="0.25">
      <c r="N6414" s="142"/>
      <c r="O6414" s="132"/>
      <c r="Q6414" s="119"/>
    </row>
    <row r="6415" spans="14:17" x14ac:dyDescent="0.25">
      <c r="N6415" s="142"/>
      <c r="O6415" s="132"/>
      <c r="Q6415" s="119"/>
    </row>
    <row r="6416" spans="14:17" x14ac:dyDescent="0.25">
      <c r="N6416" s="142"/>
      <c r="O6416" s="132"/>
      <c r="Q6416" s="119"/>
    </row>
    <row r="6417" spans="14:17" x14ac:dyDescent="0.25">
      <c r="N6417" s="142"/>
      <c r="O6417" s="132"/>
      <c r="Q6417" s="119"/>
    </row>
    <row r="6418" spans="14:17" x14ac:dyDescent="0.25">
      <c r="N6418" s="142"/>
      <c r="O6418" s="132"/>
      <c r="Q6418" s="119"/>
    </row>
    <row r="6419" spans="14:17" x14ac:dyDescent="0.25">
      <c r="N6419" s="142"/>
      <c r="O6419" s="132"/>
      <c r="Q6419" s="119"/>
    </row>
    <row r="6420" spans="14:17" x14ac:dyDescent="0.25">
      <c r="N6420" s="142"/>
      <c r="O6420" s="132"/>
      <c r="Q6420" s="119"/>
    </row>
    <row r="6421" spans="14:17" x14ac:dyDescent="0.25">
      <c r="N6421" s="142"/>
      <c r="O6421" s="132"/>
      <c r="Q6421" s="119"/>
    </row>
    <row r="6422" spans="14:17" x14ac:dyDescent="0.25">
      <c r="N6422" s="142"/>
      <c r="O6422" s="132"/>
      <c r="Q6422" s="119"/>
    </row>
    <row r="6423" spans="14:17" x14ac:dyDescent="0.25">
      <c r="N6423" s="142"/>
      <c r="O6423" s="132"/>
      <c r="Q6423" s="119"/>
    </row>
    <row r="6424" spans="14:17" x14ac:dyDescent="0.25">
      <c r="N6424" s="142"/>
      <c r="O6424" s="132"/>
      <c r="Q6424" s="119"/>
    </row>
    <row r="6425" spans="14:17" x14ac:dyDescent="0.25">
      <c r="N6425" s="142"/>
      <c r="O6425" s="132"/>
      <c r="Q6425" s="119"/>
    </row>
    <row r="6426" spans="14:17" x14ac:dyDescent="0.25">
      <c r="N6426" s="142"/>
      <c r="O6426" s="132"/>
      <c r="Q6426" s="119"/>
    </row>
    <row r="6427" spans="14:17" x14ac:dyDescent="0.25">
      <c r="N6427" s="142"/>
      <c r="O6427" s="132"/>
      <c r="Q6427" s="119"/>
    </row>
    <row r="6428" spans="14:17" x14ac:dyDescent="0.25">
      <c r="N6428" s="142"/>
      <c r="O6428" s="132"/>
      <c r="Q6428" s="119"/>
    </row>
    <row r="6429" spans="14:17" x14ac:dyDescent="0.25">
      <c r="N6429" s="142"/>
      <c r="O6429" s="132"/>
      <c r="Q6429" s="119"/>
    </row>
    <row r="6430" spans="14:17" x14ac:dyDescent="0.25">
      <c r="N6430" s="142"/>
      <c r="O6430" s="132"/>
      <c r="Q6430" s="119"/>
    </row>
    <row r="6431" spans="14:17" x14ac:dyDescent="0.25">
      <c r="N6431" s="142"/>
      <c r="O6431" s="132"/>
      <c r="Q6431" s="119"/>
    </row>
    <row r="6432" spans="14:17" x14ac:dyDescent="0.25">
      <c r="N6432" s="142"/>
      <c r="O6432" s="132"/>
      <c r="Q6432" s="119"/>
    </row>
    <row r="6433" spans="14:17" x14ac:dyDescent="0.25">
      <c r="N6433" s="142"/>
      <c r="O6433" s="132"/>
      <c r="Q6433" s="119"/>
    </row>
    <row r="6434" spans="14:17" x14ac:dyDescent="0.25">
      <c r="N6434" s="142"/>
      <c r="O6434" s="132"/>
      <c r="Q6434" s="119"/>
    </row>
    <row r="6435" spans="14:17" x14ac:dyDescent="0.25">
      <c r="N6435" s="142"/>
      <c r="O6435" s="132"/>
      <c r="Q6435" s="119"/>
    </row>
    <row r="6436" spans="14:17" x14ac:dyDescent="0.25">
      <c r="N6436" s="142"/>
      <c r="O6436" s="132"/>
      <c r="Q6436" s="119"/>
    </row>
    <row r="6437" spans="14:17" x14ac:dyDescent="0.25">
      <c r="N6437" s="142"/>
      <c r="O6437" s="132"/>
      <c r="Q6437" s="119"/>
    </row>
    <row r="6438" spans="14:17" x14ac:dyDescent="0.25">
      <c r="N6438" s="142"/>
      <c r="O6438" s="132"/>
      <c r="Q6438" s="119"/>
    </row>
    <row r="6439" spans="14:17" x14ac:dyDescent="0.25">
      <c r="N6439" s="142"/>
      <c r="O6439" s="132"/>
      <c r="Q6439" s="119"/>
    </row>
    <row r="6440" spans="14:17" x14ac:dyDescent="0.25">
      <c r="N6440" s="142"/>
      <c r="O6440" s="132"/>
      <c r="Q6440" s="119"/>
    </row>
    <row r="6441" spans="14:17" x14ac:dyDescent="0.25">
      <c r="N6441" s="142"/>
      <c r="O6441" s="132"/>
      <c r="Q6441" s="119"/>
    </row>
    <row r="6442" spans="14:17" x14ac:dyDescent="0.25">
      <c r="N6442" s="142"/>
      <c r="O6442" s="132"/>
      <c r="Q6442" s="119"/>
    </row>
    <row r="6443" spans="14:17" x14ac:dyDescent="0.25">
      <c r="N6443" s="142"/>
      <c r="O6443" s="132"/>
      <c r="Q6443" s="119"/>
    </row>
    <row r="6444" spans="14:17" x14ac:dyDescent="0.25">
      <c r="N6444" s="142"/>
      <c r="O6444" s="132"/>
      <c r="Q6444" s="119"/>
    </row>
    <row r="6445" spans="14:17" x14ac:dyDescent="0.25">
      <c r="N6445" s="142"/>
      <c r="O6445" s="132"/>
      <c r="Q6445" s="119"/>
    </row>
    <row r="6446" spans="14:17" x14ac:dyDescent="0.25">
      <c r="N6446" s="142"/>
      <c r="O6446" s="132"/>
      <c r="Q6446" s="119"/>
    </row>
    <row r="6447" spans="14:17" x14ac:dyDescent="0.25">
      <c r="N6447" s="142"/>
      <c r="O6447" s="132"/>
      <c r="Q6447" s="119"/>
    </row>
    <row r="6448" spans="14:17" x14ac:dyDescent="0.25">
      <c r="N6448" s="142"/>
      <c r="O6448" s="132"/>
      <c r="Q6448" s="119"/>
    </row>
    <row r="6449" spans="14:17" x14ac:dyDescent="0.25">
      <c r="N6449" s="142"/>
      <c r="O6449" s="132"/>
      <c r="Q6449" s="119"/>
    </row>
    <row r="6450" spans="14:17" x14ac:dyDescent="0.25">
      <c r="N6450" s="142"/>
      <c r="O6450" s="132"/>
      <c r="Q6450" s="119"/>
    </row>
    <row r="6451" spans="14:17" x14ac:dyDescent="0.25">
      <c r="N6451" s="142"/>
      <c r="O6451" s="132"/>
      <c r="Q6451" s="119"/>
    </row>
    <row r="6452" spans="14:17" x14ac:dyDescent="0.25">
      <c r="N6452" s="142"/>
      <c r="O6452" s="132"/>
      <c r="Q6452" s="119"/>
    </row>
    <row r="6453" spans="14:17" x14ac:dyDescent="0.25">
      <c r="N6453" s="142"/>
      <c r="O6453" s="132"/>
      <c r="Q6453" s="119"/>
    </row>
    <row r="6454" spans="14:17" x14ac:dyDescent="0.25">
      <c r="N6454" s="142"/>
      <c r="O6454" s="132"/>
      <c r="Q6454" s="119"/>
    </row>
    <row r="6455" spans="14:17" x14ac:dyDescent="0.25">
      <c r="N6455" s="142"/>
      <c r="O6455" s="132"/>
      <c r="Q6455" s="119"/>
    </row>
    <row r="6456" spans="14:17" x14ac:dyDescent="0.25">
      <c r="N6456" s="142"/>
      <c r="O6456" s="132"/>
      <c r="Q6456" s="119"/>
    </row>
    <row r="6457" spans="14:17" x14ac:dyDescent="0.25">
      <c r="N6457" s="142"/>
      <c r="O6457" s="132"/>
      <c r="Q6457" s="119"/>
    </row>
    <row r="6458" spans="14:17" x14ac:dyDescent="0.25">
      <c r="N6458" s="142"/>
      <c r="O6458" s="132"/>
      <c r="Q6458" s="119"/>
    </row>
    <row r="6459" spans="14:17" x14ac:dyDescent="0.25">
      <c r="N6459" s="142"/>
      <c r="O6459" s="132"/>
      <c r="Q6459" s="119"/>
    </row>
    <row r="6460" spans="14:17" x14ac:dyDescent="0.25">
      <c r="N6460" s="142"/>
      <c r="O6460" s="132"/>
      <c r="Q6460" s="119"/>
    </row>
    <row r="6461" spans="14:17" x14ac:dyDescent="0.25">
      <c r="N6461" s="142"/>
      <c r="O6461" s="132"/>
      <c r="Q6461" s="119"/>
    </row>
    <row r="6462" spans="14:17" x14ac:dyDescent="0.25">
      <c r="N6462" s="142"/>
      <c r="O6462" s="132"/>
      <c r="Q6462" s="119"/>
    </row>
    <row r="6463" spans="14:17" x14ac:dyDescent="0.25">
      <c r="N6463" s="142"/>
      <c r="O6463" s="132"/>
      <c r="Q6463" s="119"/>
    </row>
    <row r="6464" spans="14:17" x14ac:dyDescent="0.25">
      <c r="N6464" s="142"/>
      <c r="O6464" s="132"/>
      <c r="Q6464" s="119"/>
    </row>
    <row r="6465" spans="14:17" x14ac:dyDescent="0.25">
      <c r="N6465" s="142"/>
      <c r="O6465" s="132"/>
      <c r="Q6465" s="119"/>
    </row>
    <row r="6466" spans="14:17" x14ac:dyDescent="0.25">
      <c r="N6466" s="142"/>
      <c r="O6466" s="132"/>
      <c r="Q6466" s="119"/>
    </row>
    <row r="6467" spans="14:17" x14ac:dyDescent="0.25">
      <c r="N6467" s="142"/>
      <c r="O6467" s="132"/>
      <c r="Q6467" s="119"/>
    </row>
    <row r="6468" spans="14:17" x14ac:dyDescent="0.25">
      <c r="N6468" s="142"/>
      <c r="O6468" s="132"/>
      <c r="Q6468" s="119"/>
    </row>
    <row r="6469" spans="14:17" x14ac:dyDescent="0.25">
      <c r="N6469" s="142"/>
      <c r="O6469" s="132"/>
      <c r="Q6469" s="119"/>
    </row>
    <row r="6470" spans="14:17" x14ac:dyDescent="0.25">
      <c r="N6470" s="142"/>
      <c r="O6470" s="132"/>
      <c r="Q6470" s="119"/>
    </row>
    <row r="6471" spans="14:17" x14ac:dyDescent="0.25">
      <c r="N6471" s="142"/>
      <c r="O6471" s="132"/>
      <c r="Q6471" s="119"/>
    </row>
    <row r="6472" spans="14:17" x14ac:dyDescent="0.25">
      <c r="N6472" s="142"/>
      <c r="O6472" s="132"/>
      <c r="Q6472" s="119"/>
    </row>
    <row r="6473" spans="14:17" x14ac:dyDescent="0.25">
      <c r="N6473" s="142"/>
      <c r="O6473" s="132"/>
      <c r="Q6473" s="119"/>
    </row>
    <row r="6474" spans="14:17" x14ac:dyDescent="0.25">
      <c r="N6474" s="142"/>
      <c r="O6474" s="132"/>
      <c r="Q6474" s="119"/>
    </row>
    <row r="6475" spans="14:17" x14ac:dyDescent="0.25">
      <c r="N6475" s="142"/>
      <c r="O6475" s="132"/>
      <c r="Q6475" s="119"/>
    </row>
    <row r="6476" spans="14:17" x14ac:dyDescent="0.25">
      <c r="N6476" s="142"/>
      <c r="O6476" s="132"/>
      <c r="Q6476" s="119"/>
    </row>
    <row r="6477" spans="14:17" x14ac:dyDescent="0.25">
      <c r="N6477" s="142"/>
      <c r="O6477" s="132"/>
      <c r="Q6477" s="119"/>
    </row>
    <row r="6478" spans="14:17" x14ac:dyDescent="0.25">
      <c r="N6478" s="142"/>
      <c r="O6478" s="132"/>
      <c r="Q6478" s="119"/>
    </row>
    <row r="6479" spans="14:17" x14ac:dyDescent="0.25">
      <c r="N6479" s="142"/>
      <c r="O6479" s="132"/>
      <c r="Q6479" s="119"/>
    </row>
    <row r="6480" spans="14:17" x14ac:dyDescent="0.25">
      <c r="N6480" s="142"/>
      <c r="O6480" s="132"/>
      <c r="Q6480" s="119"/>
    </row>
    <row r="6481" spans="14:17" x14ac:dyDescent="0.25">
      <c r="N6481" s="142"/>
      <c r="O6481" s="132"/>
      <c r="Q6481" s="119"/>
    </row>
    <row r="6482" spans="14:17" x14ac:dyDescent="0.25">
      <c r="N6482" s="142"/>
      <c r="O6482" s="132"/>
      <c r="Q6482" s="119"/>
    </row>
    <row r="6483" spans="14:17" x14ac:dyDescent="0.25">
      <c r="N6483" s="142"/>
      <c r="O6483" s="132"/>
      <c r="Q6483" s="119"/>
    </row>
    <row r="6484" spans="14:17" x14ac:dyDescent="0.25">
      <c r="N6484" s="142"/>
      <c r="O6484" s="132"/>
      <c r="Q6484" s="119"/>
    </row>
    <row r="6485" spans="14:17" x14ac:dyDescent="0.25">
      <c r="N6485" s="142"/>
      <c r="O6485" s="132"/>
      <c r="Q6485" s="119"/>
    </row>
    <row r="6486" spans="14:17" x14ac:dyDescent="0.25">
      <c r="N6486" s="142"/>
      <c r="O6486" s="132"/>
      <c r="Q6486" s="119"/>
    </row>
    <row r="6487" spans="14:17" x14ac:dyDescent="0.25">
      <c r="N6487" s="142"/>
      <c r="O6487" s="132"/>
      <c r="Q6487" s="119"/>
    </row>
    <row r="6488" spans="14:17" x14ac:dyDescent="0.25">
      <c r="N6488" s="142"/>
      <c r="O6488" s="132"/>
      <c r="Q6488" s="119"/>
    </row>
    <row r="6489" spans="14:17" x14ac:dyDescent="0.25">
      <c r="N6489" s="142"/>
      <c r="O6489" s="132"/>
      <c r="Q6489" s="119"/>
    </row>
    <row r="6490" spans="14:17" x14ac:dyDescent="0.25">
      <c r="N6490" s="142"/>
      <c r="O6490" s="132"/>
      <c r="Q6490" s="119"/>
    </row>
    <row r="6491" spans="14:17" x14ac:dyDescent="0.25">
      <c r="N6491" s="142"/>
      <c r="O6491" s="132"/>
      <c r="Q6491" s="119"/>
    </row>
    <row r="6492" spans="14:17" x14ac:dyDescent="0.25">
      <c r="N6492" s="142"/>
      <c r="O6492" s="132"/>
      <c r="Q6492" s="119"/>
    </row>
    <row r="6493" spans="14:17" x14ac:dyDescent="0.25">
      <c r="N6493" s="142"/>
      <c r="O6493" s="132"/>
      <c r="Q6493" s="119"/>
    </row>
    <row r="6494" spans="14:17" x14ac:dyDescent="0.25">
      <c r="N6494" s="142"/>
      <c r="O6494" s="132"/>
      <c r="Q6494" s="119"/>
    </row>
    <row r="6495" spans="14:17" x14ac:dyDescent="0.25">
      <c r="N6495" s="142"/>
      <c r="O6495" s="132"/>
      <c r="Q6495" s="119"/>
    </row>
    <row r="6496" spans="14:17" x14ac:dyDescent="0.25">
      <c r="N6496" s="142"/>
      <c r="O6496" s="132"/>
      <c r="Q6496" s="119"/>
    </row>
    <row r="6497" spans="14:17" x14ac:dyDescent="0.25">
      <c r="N6497" s="142"/>
      <c r="O6497" s="132"/>
      <c r="Q6497" s="119"/>
    </row>
    <row r="6498" spans="14:17" x14ac:dyDescent="0.25">
      <c r="N6498" s="142"/>
      <c r="O6498" s="132"/>
      <c r="Q6498" s="119"/>
    </row>
    <row r="6499" spans="14:17" x14ac:dyDescent="0.25">
      <c r="N6499" s="142"/>
      <c r="O6499" s="132"/>
      <c r="Q6499" s="119"/>
    </row>
    <row r="6500" spans="14:17" x14ac:dyDescent="0.25">
      <c r="N6500" s="142"/>
      <c r="O6500" s="132"/>
      <c r="Q6500" s="119"/>
    </row>
    <row r="6501" spans="14:17" x14ac:dyDescent="0.25">
      <c r="N6501" s="142"/>
      <c r="O6501" s="132"/>
      <c r="Q6501" s="119"/>
    </row>
    <row r="6502" spans="14:17" x14ac:dyDescent="0.25">
      <c r="N6502" s="142"/>
      <c r="O6502" s="132"/>
      <c r="Q6502" s="119"/>
    </row>
    <row r="6503" spans="14:17" x14ac:dyDescent="0.25">
      <c r="N6503" s="142"/>
      <c r="O6503" s="132"/>
      <c r="Q6503" s="119"/>
    </row>
    <row r="6504" spans="14:17" x14ac:dyDescent="0.25">
      <c r="N6504" s="142"/>
      <c r="O6504" s="132"/>
      <c r="Q6504" s="119"/>
    </row>
    <row r="6505" spans="14:17" x14ac:dyDescent="0.25">
      <c r="N6505" s="142"/>
      <c r="O6505" s="132"/>
      <c r="Q6505" s="119"/>
    </row>
    <row r="6506" spans="14:17" x14ac:dyDescent="0.25">
      <c r="N6506" s="142"/>
      <c r="O6506" s="132"/>
      <c r="Q6506" s="119"/>
    </row>
    <row r="6507" spans="14:17" x14ac:dyDescent="0.25">
      <c r="N6507" s="142"/>
      <c r="O6507" s="132"/>
      <c r="Q6507" s="119"/>
    </row>
    <row r="6508" spans="14:17" x14ac:dyDescent="0.25">
      <c r="N6508" s="142"/>
      <c r="O6508" s="132"/>
      <c r="Q6508" s="119"/>
    </row>
    <row r="6509" spans="14:17" x14ac:dyDescent="0.25">
      <c r="N6509" s="142"/>
      <c r="O6509" s="132"/>
      <c r="Q6509" s="119"/>
    </row>
    <row r="6510" spans="14:17" x14ac:dyDescent="0.25">
      <c r="N6510" s="142"/>
      <c r="O6510" s="132"/>
      <c r="Q6510" s="119"/>
    </row>
    <row r="6511" spans="14:17" x14ac:dyDescent="0.25">
      <c r="N6511" s="142"/>
      <c r="O6511" s="132"/>
      <c r="Q6511" s="119"/>
    </row>
    <row r="6512" spans="14:17" x14ac:dyDescent="0.25">
      <c r="N6512" s="142"/>
      <c r="O6512" s="132"/>
      <c r="Q6512" s="119"/>
    </row>
    <row r="6513" spans="14:17" x14ac:dyDescent="0.25">
      <c r="N6513" s="142"/>
      <c r="O6513" s="132"/>
      <c r="Q6513" s="119"/>
    </row>
    <row r="6514" spans="14:17" x14ac:dyDescent="0.25">
      <c r="N6514" s="142"/>
      <c r="O6514" s="132"/>
      <c r="Q6514" s="119"/>
    </row>
    <row r="6515" spans="14:17" x14ac:dyDescent="0.25">
      <c r="N6515" s="142"/>
      <c r="O6515" s="132"/>
      <c r="Q6515" s="119"/>
    </row>
    <row r="6516" spans="14:17" x14ac:dyDescent="0.25">
      <c r="N6516" s="142"/>
      <c r="O6516" s="132"/>
      <c r="Q6516" s="119"/>
    </row>
    <row r="6517" spans="14:17" x14ac:dyDescent="0.25">
      <c r="N6517" s="142"/>
      <c r="O6517" s="132"/>
      <c r="Q6517" s="119"/>
    </row>
    <row r="6518" spans="14:17" x14ac:dyDescent="0.25">
      <c r="N6518" s="142"/>
      <c r="O6518" s="132"/>
      <c r="Q6518" s="119"/>
    </row>
    <row r="6519" spans="14:17" x14ac:dyDescent="0.25">
      <c r="N6519" s="142"/>
      <c r="O6519" s="132"/>
      <c r="Q6519" s="119"/>
    </row>
    <row r="6520" spans="14:17" x14ac:dyDescent="0.25">
      <c r="N6520" s="142"/>
      <c r="O6520" s="132"/>
      <c r="Q6520" s="119"/>
    </row>
    <row r="6521" spans="14:17" x14ac:dyDescent="0.25">
      <c r="N6521" s="142"/>
      <c r="O6521" s="132"/>
      <c r="Q6521" s="119"/>
    </row>
    <row r="6522" spans="14:17" x14ac:dyDescent="0.25">
      <c r="N6522" s="142"/>
      <c r="O6522" s="132"/>
      <c r="Q6522" s="119"/>
    </row>
    <row r="6523" spans="14:17" x14ac:dyDescent="0.25">
      <c r="N6523" s="142"/>
      <c r="O6523" s="132"/>
      <c r="Q6523" s="119"/>
    </row>
    <row r="6524" spans="14:17" x14ac:dyDescent="0.25">
      <c r="N6524" s="142"/>
      <c r="O6524" s="132"/>
      <c r="Q6524" s="119"/>
    </row>
    <row r="6525" spans="14:17" x14ac:dyDescent="0.25">
      <c r="N6525" s="142"/>
      <c r="O6525" s="132"/>
      <c r="Q6525" s="119"/>
    </row>
    <row r="6526" spans="14:17" x14ac:dyDescent="0.25">
      <c r="N6526" s="142"/>
      <c r="O6526" s="132"/>
      <c r="Q6526" s="119"/>
    </row>
    <row r="6527" spans="14:17" x14ac:dyDescent="0.25">
      <c r="N6527" s="142"/>
      <c r="O6527" s="132"/>
      <c r="Q6527" s="119"/>
    </row>
    <row r="6528" spans="14:17" x14ac:dyDescent="0.25">
      <c r="N6528" s="142"/>
      <c r="O6528" s="132"/>
      <c r="Q6528" s="119"/>
    </row>
    <row r="6529" spans="14:17" x14ac:dyDescent="0.25">
      <c r="N6529" s="142"/>
      <c r="O6529" s="132"/>
      <c r="Q6529" s="119"/>
    </row>
    <row r="6530" spans="14:17" x14ac:dyDescent="0.25">
      <c r="N6530" s="142"/>
      <c r="O6530" s="132"/>
      <c r="Q6530" s="119"/>
    </row>
    <row r="6531" spans="14:17" x14ac:dyDescent="0.25">
      <c r="N6531" s="142"/>
      <c r="O6531" s="132"/>
      <c r="Q6531" s="119"/>
    </row>
    <row r="6532" spans="14:17" x14ac:dyDescent="0.25">
      <c r="N6532" s="142"/>
      <c r="O6532" s="132"/>
      <c r="Q6532" s="119"/>
    </row>
    <row r="6533" spans="14:17" x14ac:dyDescent="0.25">
      <c r="N6533" s="142"/>
      <c r="O6533" s="132"/>
      <c r="Q6533" s="119"/>
    </row>
    <row r="6534" spans="14:17" x14ac:dyDescent="0.25">
      <c r="N6534" s="142"/>
      <c r="O6534" s="132"/>
      <c r="Q6534" s="119"/>
    </row>
    <row r="6535" spans="14:17" x14ac:dyDescent="0.25">
      <c r="N6535" s="142"/>
      <c r="O6535" s="132"/>
      <c r="Q6535" s="119"/>
    </row>
    <row r="6536" spans="14:17" x14ac:dyDescent="0.25">
      <c r="N6536" s="142"/>
      <c r="O6536" s="132"/>
      <c r="Q6536" s="119"/>
    </row>
    <row r="6537" spans="14:17" x14ac:dyDescent="0.25">
      <c r="N6537" s="142"/>
      <c r="O6537" s="132"/>
      <c r="Q6537" s="119"/>
    </row>
    <row r="6538" spans="14:17" x14ac:dyDescent="0.25">
      <c r="N6538" s="142"/>
      <c r="O6538" s="132"/>
      <c r="Q6538" s="119"/>
    </row>
    <row r="6539" spans="14:17" x14ac:dyDescent="0.25">
      <c r="N6539" s="142"/>
      <c r="O6539" s="132"/>
      <c r="Q6539" s="119"/>
    </row>
    <row r="6540" spans="14:17" x14ac:dyDescent="0.25">
      <c r="N6540" s="142"/>
      <c r="O6540" s="132"/>
      <c r="Q6540" s="119"/>
    </row>
    <row r="6541" spans="14:17" x14ac:dyDescent="0.25">
      <c r="N6541" s="142"/>
      <c r="O6541" s="132"/>
      <c r="Q6541" s="119"/>
    </row>
    <row r="6542" spans="14:17" x14ac:dyDescent="0.25">
      <c r="N6542" s="142"/>
      <c r="O6542" s="132"/>
      <c r="Q6542" s="119"/>
    </row>
    <row r="6543" spans="14:17" x14ac:dyDescent="0.25">
      <c r="N6543" s="142"/>
      <c r="O6543" s="132"/>
      <c r="Q6543" s="119"/>
    </row>
    <row r="6544" spans="14:17" x14ac:dyDescent="0.25">
      <c r="N6544" s="142"/>
      <c r="O6544" s="132"/>
      <c r="Q6544" s="119"/>
    </row>
    <row r="6545" spans="14:17" x14ac:dyDescent="0.25">
      <c r="N6545" s="142"/>
      <c r="O6545" s="132"/>
      <c r="Q6545" s="119"/>
    </row>
    <row r="6546" spans="14:17" x14ac:dyDescent="0.25">
      <c r="N6546" s="142"/>
      <c r="O6546" s="132"/>
      <c r="Q6546" s="119"/>
    </row>
    <row r="6547" spans="14:17" x14ac:dyDescent="0.25">
      <c r="N6547" s="142"/>
      <c r="O6547" s="132"/>
      <c r="Q6547" s="119"/>
    </row>
    <row r="6548" spans="14:17" x14ac:dyDescent="0.25">
      <c r="N6548" s="142"/>
      <c r="O6548" s="132"/>
      <c r="Q6548" s="119"/>
    </row>
    <row r="6549" spans="14:17" x14ac:dyDescent="0.25">
      <c r="N6549" s="142"/>
      <c r="O6549" s="132"/>
      <c r="Q6549" s="119"/>
    </row>
    <row r="6550" spans="14:17" x14ac:dyDescent="0.25">
      <c r="N6550" s="142"/>
      <c r="O6550" s="132"/>
      <c r="Q6550" s="119"/>
    </row>
    <row r="6551" spans="14:17" x14ac:dyDescent="0.25">
      <c r="N6551" s="142"/>
      <c r="O6551" s="132"/>
      <c r="Q6551" s="119"/>
    </row>
    <row r="6552" spans="14:17" x14ac:dyDescent="0.25">
      <c r="N6552" s="142"/>
      <c r="O6552" s="132"/>
      <c r="Q6552" s="119"/>
    </row>
    <row r="6553" spans="14:17" x14ac:dyDescent="0.25">
      <c r="N6553" s="142"/>
      <c r="O6553" s="132"/>
      <c r="Q6553" s="119"/>
    </row>
    <row r="6554" spans="14:17" x14ac:dyDescent="0.25">
      <c r="N6554" s="142"/>
      <c r="O6554" s="132"/>
      <c r="Q6554" s="119"/>
    </row>
    <row r="6555" spans="14:17" x14ac:dyDescent="0.25">
      <c r="N6555" s="142"/>
      <c r="O6555" s="132"/>
      <c r="Q6555" s="119"/>
    </row>
    <row r="6556" spans="14:17" x14ac:dyDescent="0.25">
      <c r="N6556" s="142"/>
      <c r="O6556" s="132"/>
      <c r="Q6556" s="119"/>
    </row>
    <row r="6557" spans="14:17" x14ac:dyDescent="0.25">
      <c r="N6557" s="142"/>
      <c r="O6557" s="132"/>
      <c r="Q6557" s="119"/>
    </row>
    <row r="6558" spans="14:17" x14ac:dyDescent="0.25">
      <c r="N6558" s="142"/>
      <c r="O6558" s="132"/>
      <c r="Q6558" s="119"/>
    </row>
    <row r="6559" spans="14:17" x14ac:dyDescent="0.25">
      <c r="N6559" s="142"/>
      <c r="O6559" s="132"/>
      <c r="Q6559" s="119"/>
    </row>
    <row r="6560" spans="14:17" x14ac:dyDescent="0.25">
      <c r="N6560" s="142"/>
      <c r="O6560" s="132"/>
      <c r="Q6560" s="119"/>
    </row>
    <row r="6561" spans="14:17" x14ac:dyDescent="0.25">
      <c r="N6561" s="142"/>
      <c r="O6561" s="132"/>
      <c r="Q6561" s="119"/>
    </row>
    <row r="6562" spans="14:17" x14ac:dyDescent="0.25">
      <c r="N6562" s="142"/>
      <c r="O6562" s="132"/>
      <c r="Q6562" s="119"/>
    </row>
    <row r="6563" spans="14:17" x14ac:dyDescent="0.25">
      <c r="N6563" s="142"/>
      <c r="O6563" s="132"/>
      <c r="Q6563" s="119"/>
    </row>
    <row r="6564" spans="14:17" x14ac:dyDescent="0.25">
      <c r="N6564" s="142"/>
      <c r="O6564" s="132"/>
      <c r="Q6564" s="119"/>
    </row>
    <row r="6565" spans="14:17" x14ac:dyDescent="0.25">
      <c r="N6565" s="142"/>
      <c r="O6565" s="132"/>
      <c r="Q6565" s="119"/>
    </row>
    <row r="6566" spans="14:17" x14ac:dyDescent="0.25">
      <c r="N6566" s="142"/>
      <c r="O6566" s="132"/>
      <c r="Q6566" s="119"/>
    </row>
    <row r="6567" spans="14:17" x14ac:dyDescent="0.25">
      <c r="N6567" s="142"/>
      <c r="O6567" s="132"/>
      <c r="Q6567" s="119"/>
    </row>
    <row r="6568" spans="14:17" x14ac:dyDescent="0.25">
      <c r="N6568" s="142"/>
      <c r="O6568" s="132"/>
      <c r="Q6568" s="119"/>
    </row>
    <row r="6569" spans="14:17" x14ac:dyDescent="0.25">
      <c r="N6569" s="142"/>
      <c r="O6569" s="132"/>
      <c r="Q6569" s="119"/>
    </row>
    <row r="6570" spans="14:17" x14ac:dyDescent="0.25">
      <c r="N6570" s="142"/>
      <c r="O6570" s="132"/>
      <c r="Q6570" s="119"/>
    </row>
    <row r="6571" spans="14:17" x14ac:dyDescent="0.25">
      <c r="N6571" s="142"/>
      <c r="O6571" s="132"/>
      <c r="Q6571" s="119"/>
    </row>
    <row r="6572" spans="14:17" x14ac:dyDescent="0.25">
      <c r="N6572" s="142"/>
      <c r="O6572" s="132"/>
      <c r="Q6572" s="119"/>
    </row>
    <row r="6573" spans="14:17" x14ac:dyDescent="0.25">
      <c r="N6573" s="142"/>
      <c r="O6573" s="132"/>
      <c r="Q6573" s="119"/>
    </row>
    <row r="6574" spans="14:17" x14ac:dyDescent="0.25">
      <c r="N6574" s="142"/>
      <c r="O6574" s="132"/>
      <c r="Q6574" s="119"/>
    </row>
    <row r="6575" spans="14:17" x14ac:dyDescent="0.25">
      <c r="N6575" s="142"/>
      <c r="O6575" s="132"/>
      <c r="Q6575" s="119"/>
    </row>
    <row r="6576" spans="14:17" x14ac:dyDescent="0.25">
      <c r="N6576" s="142"/>
      <c r="O6576" s="132"/>
      <c r="Q6576" s="119"/>
    </row>
    <row r="6577" spans="14:17" x14ac:dyDescent="0.25">
      <c r="N6577" s="142"/>
      <c r="O6577" s="132"/>
      <c r="Q6577" s="119"/>
    </row>
    <row r="6578" spans="14:17" x14ac:dyDescent="0.25">
      <c r="N6578" s="142"/>
      <c r="O6578" s="132"/>
      <c r="Q6578" s="119"/>
    </row>
    <row r="6579" spans="14:17" x14ac:dyDescent="0.25">
      <c r="N6579" s="142"/>
      <c r="O6579" s="132"/>
      <c r="Q6579" s="119"/>
    </row>
    <row r="6580" spans="14:17" x14ac:dyDescent="0.25">
      <c r="N6580" s="142"/>
      <c r="O6580" s="132"/>
      <c r="Q6580" s="119"/>
    </row>
    <row r="6581" spans="14:17" x14ac:dyDescent="0.25">
      <c r="N6581" s="142"/>
      <c r="O6581" s="132"/>
      <c r="Q6581" s="119"/>
    </row>
    <row r="6582" spans="14:17" x14ac:dyDescent="0.25">
      <c r="N6582" s="142"/>
      <c r="O6582" s="132"/>
      <c r="Q6582" s="119"/>
    </row>
    <row r="6583" spans="14:17" x14ac:dyDescent="0.25">
      <c r="N6583" s="142"/>
      <c r="O6583" s="132"/>
      <c r="Q6583" s="119"/>
    </row>
    <row r="6584" spans="14:17" x14ac:dyDescent="0.25">
      <c r="N6584" s="142"/>
      <c r="O6584" s="132"/>
      <c r="Q6584" s="119"/>
    </row>
    <row r="6585" spans="14:17" x14ac:dyDescent="0.25">
      <c r="N6585" s="142"/>
      <c r="O6585" s="132"/>
      <c r="Q6585" s="119"/>
    </row>
    <row r="6586" spans="14:17" x14ac:dyDescent="0.25">
      <c r="N6586" s="142"/>
      <c r="O6586" s="132"/>
      <c r="Q6586" s="119"/>
    </row>
    <row r="6587" spans="14:17" x14ac:dyDescent="0.25">
      <c r="N6587" s="142"/>
      <c r="O6587" s="132"/>
      <c r="Q6587" s="119"/>
    </row>
    <row r="6588" spans="14:17" x14ac:dyDescent="0.25">
      <c r="N6588" s="142"/>
      <c r="O6588" s="132"/>
      <c r="Q6588" s="119"/>
    </row>
    <row r="6589" spans="14:17" x14ac:dyDescent="0.25">
      <c r="N6589" s="142"/>
      <c r="O6589" s="132"/>
      <c r="Q6589" s="119"/>
    </row>
    <row r="6590" spans="14:17" x14ac:dyDescent="0.25">
      <c r="N6590" s="142"/>
      <c r="O6590" s="132"/>
      <c r="Q6590" s="119"/>
    </row>
    <row r="6591" spans="14:17" x14ac:dyDescent="0.25">
      <c r="N6591" s="142"/>
      <c r="O6591" s="132"/>
      <c r="Q6591" s="119"/>
    </row>
    <row r="6592" spans="14:17" x14ac:dyDescent="0.25">
      <c r="N6592" s="142"/>
      <c r="O6592" s="132"/>
      <c r="Q6592" s="119"/>
    </row>
    <row r="6593" spans="14:17" x14ac:dyDescent="0.25">
      <c r="N6593" s="142"/>
      <c r="O6593" s="132"/>
      <c r="Q6593" s="119"/>
    </row>
    <row r="6594" spans="14:17" x14ac:dyDescent="0.25">
      <c r="N6594" s="142"/>
      <c r="O6594" s="132"/>
      <c r="Q6594" s="119"/>
    </row>
    <row r="6595" spans="14:17" x14ac:dyDescent="0.25">
      <c r="N6595" s="142"/>
      <c r="O6595" s="132"/>
      <c r="Q6595" s="119"/>
    </row>
    <row r="6596" spans="14:17" x14ac:dyDescent="0.25">
      <c r="N6596" s="142"/>
      <c r="O6596" s="132"/>
      <c r="Q6596" s="119"/>
    </row>
    <row r="6597" spans="14:17" x14ac:dyDescent="0.25">
      <c r="N6597" s="142"/>
      <c r="O6597" s="132"/>
      <c r="Q6597" s="119"/>
    </row>
    <row r="6598" spans="14:17" x14ac:dyDescent="0.25">
      <c r="N6598" s="142"/>
      <c r="O6598" s="132"/>
      <c r="Q6598" s="119"/>
    </row>
    <row r="6599" spans="14:17" x14ac:dyDescent="0.25">
      <c r="N6599" s="142"/>
      <c r="O6599" s="132"/>
      <c r="Q6599" s="119"/>
    </row>
    <row r="6600" spans="14:17" x14ac:dyDescent="0.25">
      <c r="N6600" s="142"/>
      <c r="O6600" s="132"/>
      <c r="Q6600" s="119"/>
    </row>
    <row r="6601" spans="14:17" x14ac:dyDescent="0.25">
      <c r="N6601" s="142"/>
      <c r="O6601" s="132"/>
      <c r="Q6601" s="119"/>
    </row>
    <row r="6602" spans="14:17" x14ac:dyDescent="0.25">
      <c r="N6602" s="142"/>
      <c r="O6602" s="132"/>
      <c r="Q6602" s="119"/>
    </row>
    <row r="6603" spans="14:17" x14ac:dyDescent="0.25">
      <c r="N6603" s="142"/>
      <c r="O6603" s="132"/>
      <c r="Q6603" s="119"/>
    </row>
    <row r="6604" spans="14:17" x14ac:dyDescent="0.25">
      <c r="N6604" s="142"/>
      <c r="O6604" s="132"/>
      <c r="Q6604" s="119"/>
    </row>
    <row r="6605" spans="14:17" x14ac:dyDescent="0.25">
      <c r="N6605" s="142"/>
      <c r="O6605" s="132"/>
      <c r="Q6605" s="119"/>
    </row>
    <row r="6606" spans="14:17" x14ac:dyDescent="0.25">
      <c r="N6606" s="142"/>
      <c r="O6606" s="132"/>
      <c r="Q6606" s="119"/>
    </row>
    <row r="6607" spans="14:17" x14ac:dyDescent="0.25">
      <c r="N6607" s="142"/>
      <c r="O6607" s="132"/>
      <c r="Q6607" s="119"/>
    </row>
    <row r="6608" spans="14:17" x14ac:dyDescent="0.25">
      <c r="N6608" s="142"/>
      <c r="O6608" s="132"/>
      <c r="Q6608" s="119"/>
    </row>
    <row r="6609" spans="14:17" x14ac:dyDescent="0.25">
      <c r="N6609" s="142"/>
      <c r="O6609" s="132"/>
      <c r="Q6609" s="119"/>
    </row>
    <row r="6610" spans="14:17" x14ac:dyDescent="0.25">
      <c r="N6610" s="142"/>
      <c r="O6610" s="132"/>
      <c r="Q6610" s="119"/>
    </row>
    <row r="6611" spans="14:17" x14ac:dyDescent="0.25">
      <c r="N6611" s="142"/>
      <c r="O6611" s="132"/>
      <c r="Q6611" s="119"/>
    </row>
    <row r="6612" spans="14:17" x14ac:dyDescent="0.25">
      <c r="N6612" s="142"/>
      <c r="O6612" s="132"/>
      <c r="Q6612" s="119"/>
    </row>
    <row r="6613" spans="14:17" x14ac:dyDescent="0.25">
      <c r="N6613" s="142"/>
      <c r="O6613" s="132"/>
      <c r="Q6613" s="119"/>
    </row>
    <row r="6614" spans="14:17" x14ac:dyDescent="0.25">
      <c r="N6614" s="142"/>
      <c r="O6614" s="132"/>
      <c r="Q6614" s="119"/>
    </row>
    <row r="6615" spans="14:17" x14ac:dyDescent="0.25">
      <c r="N6615" s="142"/>
      <c r="O6615" s="132"/>
      <c r="Q6615" s="119"/>
    </row>
    <row r="6616" spans="14:17" x14ac:dyDescent="0.25">
      <c r="N6616" s="142"/>
      <c r="O6616" s="132"/>
      <c r="Q6616" s="119"/>
    </row>
    <row r="6617" spans="14:17" x14ac:dyDescent="0.25">
      <c r="N6617" s="142"/>
      <c r="O6617" s="132"/>
      <c r="Q6617" s="119"/>
    </row>
    <row r="6618" spans="14:17" x14ac:dyDescent="0.25">
      <c r="N6618" s="142"/>
      <c r="O6618" s="132"/>
      <c r="Q6618" s="119"/>
    </row>
    <row r="6619" spans="14:17" x14ac:dyDescent="0.25">
      <c r="N6619" s="142"/>
      <c r="O6619" s="132"/>
      <c r="Q6619" s="119"/>
    </row>
    <row r="6620" spans="14:17" x14ac:dyDescent="0.25">
      <c r="N6620" s="142"/>
      <c r="O6620" s="132"/>
      <c r="Q6620" s="119"/>
    </row>
    <row r="6621" spans="14:17" x14ac:dyDescent="0.25">
      <c r="N6621" s="142"/>
      <c r="O6621" s="132"/>
      <c r="Q6621" s="119"/>
    </row>
    <row r="6622" spans="14:17" x14ac:dyDescent="0.25">
      <c r="N6622" s="142"/>
      <c r="O6622" s="132"/>
      <c r="Q6622" s="119"/>
    </row>
    <row r="6623" spans="14:17" x14ac:dyDescent="0.25">
      <c r="N6623" s="142"/>
      <c r="O6623" s="132"/>
      <c r="Q6623" s="119"/>
    </row>
    <row r="6624" spans="14:17" x14ac:dyDescent="0.25">
      <c r="N6624" s="142"/>
      <c r="O6624" s="132"/>
      <c r="Q6624" s="119"/>
    </row>
    <row r="6625" spans="14:17" x14ac:dyDescent="0.25">
      <c r="N6625" s="142"/>
      <c r="O6625" s="132"/>
      <c r="Q6625" s="119"/>
    </row>
    <row r="6626" spans="14:17" x14ac:dyDescent="0.25">
      <c r="N6626" s="142"/>
      <c r="O6626" s="132"/>
      <c r="Q6626" s="119"/>
    </row>
    <row r="6627" spans="14:17" x14ac:dyDescent="0.25">
      <c r="N6627" s="142"/>
      <c r="O6627" s="132"/>
      <c r="Q6627" s="119"/>
    </row>
    <row r="6628" spans="14:17" x14ac:dyDescent="0.25">
      <c r="N6628" s="142"/>
      <c r="O6628" s="132"/>
      <c r="Q6628" s="119"/>
    </row>
    <row r="6629" spans="14:17" x14ac:dyDescent="0.25">
      <c r="N6629" s="142"/>
      <c r="O6629" s="132"/>
      <c r="Q6629" s="119"/>
    </row>
    <row r="6630" spans="14:17" x14ac:dyDescent="0.25">
      <c r="N6630" s="142"/>
      <c r="O6630" s="132"/>
      <c r="Q6630" s="119"/>
    </row>
    <row r="6631" spans="14:17" x14ac:dyDescent="0.25">
      <c r="N6631" s="142"/>
      <c r="O6631" s="132"/>
      <c r="Q6631" s="119"/>
    </row>
    <row r="6632" spans="14:17" x14ac:dyDescent="0.25">
      <c r="N6632" s="142"/>
      <c r="O6632" s="132"/>
      <c r="Q6632" s="119"/>
    </row>
    <row r="6633" spans="14:17" x14ac:dyDescent="0.25">
      <c r="N6633" s="142"/>
      <c r="O6633" s="132"/>
      <c r="Q6633" s="119"/>
    </row>
    <row r="6634" spans="14:17" x14ac:dyDescent="0.25">
      <c r="N6634" s="142"/>
      <c r="O6634" s="132"/>
      <c r="Q6634" s="119"/>
    </row>
    <row r="6635" spans="14:17" x14ac:dyDescent="0.25">
      <c r="N6635" s="142"/>
      <c r="O6635" s="132"/>
      <c r="Q6635" s="119"/>
    </row>
    <row r="6636" spans="14:17" x14ac:dyDescent="0.25">
      <c r="N6636" s="142"/>
      <c r="O6636" s="132"/>
      <c r="Q6636" s="119"/>
    </row>
    <row r="6637" spans="14:17" x14ac:dyDescent="0.25">
      <c r="N6637" s="142"/>
      <c r="O6637" s="132"/>
      <c r="Q6637" s="119"/>
    </row>
    <row r="6638" spans="14:17" x14ac:dyDescent="0.25">
      <c r="N6638" s="142"/>
      <c r="O6638" s="132"/>
      <c r="Q6638" s="119"/>
    </row>
    <row r="6639" spans="14:17" x14ac:dyDescent="0.25">
      <c r="N6639" s="142"/>
      <c r="O6639" s="132"/>
      <c r="Q6639" s="119"/>
    </row>
    <row r="6640" spans="14:17" x14ac:dyDescent="0.25">
      <c r="N6640" s="142"/>
      <c r="O6640" s="132"/>
      <c r="Q6640" s="119"/>
    </row>
    <row r="6641" spans="14:17" x14ac:dyDescent="0.25">
      <c r="N6641" s="142"/>
      <c r="O6641" s="132"/>
      <c r="Q6641" s="119"/>
    </row>
    <row r="6642" spans="14:17" x14ac:dyDescent="0.25">
      <c r="N6642" s="142"/>
      <c r="O6642" s="132"/>
      <c r="Q6642" s="119"/>
    </row>
    <row r="6643" spans="14:17" x14ac:dyDescent="0.25">
      <c r="N6643" s="142"/>
      <c r="O6643" s="132"/>
      <c r="Q6643" s="119"/>
    </row>
    <row r="6644" spans="14:17" x14ac:dyDescent="0.25">
      <c r="N6644" s="142"/>
      <c r="O6644" s="132"/>
      <c r="Q6644" s="119"/>
    </row>
    <row r="6645" spans="14:17" x14ac:dyDescent="0.25">
      <c r="N6645" s="142"/>
      <c r="O6645" s="132"/>
      <c r="Q6645" s="119"/>
    </row>
    <row r="6646" spans="14:17" x14ac:dyDescent="0.25">
      <c r="N6646" s="142"/>
      <c r="O6646" s="132"/>
      <c r="Q6646" s="119"/>
    </row>
    <row r="6647" spans="14:17" x14ac:dyDescent="0.25">
      <c r="N6647" s="142"/>
      <c r="O6647" s="132"/>
      <c r="Q6647" s="119"/>
    </row>
    <row r="6648" spans="14:17" x14ac:dyDescent="0.25">
      <c r="N6648" s="142"/>
      <c r="O6648" s="132"/>
      <c r="Q6648" s="119"/>
    </row>
    <row r="6649" spans="14:17" x14ac:dyDescent="0.25">
      <c r="N6649" s="142"/>
      <c r="O6649" s="132"/>
      <c r="Q6649" s="119"/>
    </row>
    <row r="6650" spans="14:17" x14ac:dyDescent="0.25">
      <c r="N6650" s="142"/>
      <c r="O6650" s="132"/>
      <c r="Q6650" s="119"/>
    </row>
    <row r="6651" spans="14:17" x14ac:dyDescent="0.25">
      <c r="N6651" s="142"/>
      <c r="O6651" s="132"/>
      <c r="Q6651" s="119"/>
    </row>
    <row r="6652" spans="14:17" x14ac:dyDescent="0.25">
      <c r="N6652" s="142"/>
      <c r="O6652" s="132"/>
      <c r="Q6652" s="119"/>
    </row>
    <row r="6653" spans="14:17" x14ac:dyDescent="0.25">
      <c r="N6653" s="142"/>
      <c r="O6653" s="132"/>
      <c r="Q6653" s="119"/>
    </row>
    <row r="6654" spans="14:17" x14ac:dyDescent="0.25">
      <c r="N6654" s="142"/>
      <c r="O6654" s="132"/>
      <c r="Q6654" s="119"/>
    </row>
    <row r="6655" spans="14:17" x14ac:dyDescent="0.25">
      <c r="N6655" s="142"/>
      <c r="O6655" s="132"/>
      <c r="Q6655" s="119"/>
    </row>
    <row r="6656" spans="14:17" x14ac:dyDescent="0.25">
      <c r="N6656" s="142"/>
      <c r="O6656" s="132"/>
      <c r="Q6656" s="119"/>
    </row>
    <row r="6657" spans="14:17" x14ac:dyDescent="0.25">
      <c r="N6657" s="142"/>
      <c r="O6657" s="132"/>
      <c r="Q6657" s="119"/>
    </row>
    <row r="6658" spans="14:17" x14ac:dyDescent="0.25">
      <c r="N6658" s="142"/>
      <c r="O6658" s="132"/>
      <c r="Q6658" s="119"/>
    </row>
    <row r="6659" spans="14:17" x14ac:dyDescent="0.25">
      <c r="N6659" s="142"/>
      <c r="O6659" s="132"/>
      <c r="Q6659" s="119"/>
    </row>
    <row r="6660" spans="14:17" x14ac:dyDescent="0.25">
      <c r="N6660" s="142"/>
      <c r="O6660" s="132"/>
      <c r="Q6660" s="119"/>
    </row>
    <row r="6661" spans="14:17" x14ac:dyDescent="0.25">
      <c r="N6661" s="142"/>
      <c r="O6661" s="132"/>
      <c r="Q6661" s="119"/>
    </row>
    <row r="6662" spans="14:17" x14ac:dyDescent="0.25">
      <c r="N6662" s="142"/>
      <c r="O6662" s="132"/>
      <c r="Q6662" s="119"/>
    </row>
    <row r="6663" spans="14:17" x14ac:dyDescent="0.25">
      <c r="N6663" s="142"/>
      <c r="O6663" s="132"/>
      <c r="Q6663" s="119"/>
    </row>
    <row r="6664" spans="14:17" x14ac:dyDescent="0.25">
      <c r="N6664" s="142"/>
      <c r="O6664" s="132"/>
      <c r="Q6664" s="119"/>
    </row>
    <row r="6665" spans="14:17" x14ac:dyDescent="0.25">
      <c r="N6665" s="142"/>
      <c r="O6665" s="132"/>
      <c r="Q6665" s="119"/>
    </row>
    <row r="6666" spans="14:17" x14ac:dyDescent="0.25">
      <c r="N6666" s="142"/>
      <c r="O6666" s="132"/>
      <c r="Q6666" s="119"/>
    </row>
    <row r="6667" spans="14:17" x14ac:dyDescent="0.25">
      <c r="N6667" s="142"/>
      <c r="O6667" s="132"/>
      <c r="Q6667" s="119"/>
    </row>
    <row r="6668" spans="14:17" x14ac:dyDescent="0.25">
      <c r="N6668" s="142"/>
      <c r="O6668" s="132"/>
      <c r="Q6668" s="119"/>
    </row>
    <row r="6669" spans="14:17" x14ac:dyDescent="0.25">
      <c r="N6669" s="142"/>
      <c r="O6669" s="132"/>
      <c r="Q6669" s="119"/>
    </row>
    <row r="6670" spans="14:17" x14ac:dyDescent="0.25">
      <c r="N6670" s="142"/>
      <c r="O6670" s="132"/>
      <c r="Q6670" s="119"/>
    </row>
    <row r="6671" spans="14:17" x14ac:dyDescent="0.25">
      <c r="N6671" s="142"/>
      <c r="O6671" s="132"/>
      <c r="Q6671" s="119"/>
    </row>
    <row r="6672" spans="14:17" x14ac:dyDescent="0.25">
      <c r="N6672" s="142"/>
      <c r="O6672" s="132"/>
      <c r="Q6672" s="119"/>
    </row>
    <row r="6673" spans="14:17" x14ac:dyDescent="0.25">
      <c r="N6673" s="142"/>
      <c r="O6673" s="132"/>
      <c r="Q6673" s="119"/>
    </row>
    <row r="6674" spans="14:17" x14ac:dyDescent="0.25">
      <c r="N6674" s="142"/>
      <c r="O6674" s="132"/>
      <c r="Q6674" s="119"/>
    </row>
    <row r="6675" spans="14:17" x14ac:dyDescent="0.25">
      <c r="N6675" s="142"/>
      <c r="O6675" s="132"/>
      <c r="Q6675" s="119"/>
    </row>
    <row r="6676" spans="14:17" x14ac:dyDescent="0.25">
      <c r="N6676" s="142"/>
      <c r="O6676" s="132"/>
      <c r="Q6676" s="119"/>
    </row>
    <row r="6677" spans="14:17" x14ac:dyDescent="0.25">
      <c r="N6677" s="142"/>
      <c r="O6677" s="132"/>
      <c r="Q6677" s="119"/>
    </row>
    <row r="6678" spans="14:17" x14ac:dyDescent="0.25">
      <c r="N6678" s="142"/>
      <c r="O6678" s="132"/>
      <c r="Q6678" s="119"/>
    </row>
    <row r="6679" spans="14:17" x14ac:dyDescent="0.25">
      <c r="N6679" s="142"/>
      <c r="O6679" s="132"/>
      <c r="Q6679" s="119"/>
    </row>
    <row r="6680" spans="14:17" x14ac:dyDescent="0.25">
      <c r="N6680" s="142"/>
      <c r="O6680" s="132"/>
      <c r="Q6680" s="119"/>
    </row>
    <row r="6681" spans="14:17" x14ac:dyDescent="0.25">
      <c r="N6681" s="142"/>
      <c r="O6681" s="132"/>
      <c r="Q6681" s="119"/>
    </row>
    <row r="6682" spans="14:17" x14ac:dyDescent="0.25">
      <c r="N6682" s="142"/>
      <c r="O6682" s="132"/>
      <c r="Q6682" s="119"/>
    </row>
    <row r="6683" spans="14:17" x14ac:dyDescent="0.25">
      <c r="N6683" s="142"/>
      <c r="O6683" s="132"/>
      <c r="Q6683" s="119"/>
    </row>
    <row r="6684" spans="14:17" x14ac:dyDescent="0.25">
      <c r="N6684" s="142"/>
      <c r="O6684" s="132"/>
      <c r="Q6684" s="119"/>
    </row>
    <row r="6685" spans="14:17" x14ac:dyDescent="0.25">
      <c r="N6685" s="142"/>
      <c r="O6685" s="132"/>
      <c r="Q6685" s="119"/>
    </row>
    <row r="6686" spans="14:17" x14ac:dyDescent="0.25">
      <c r="N6686" s="142"/>
      <c r="O6686" s="132"/>
      <c r="Q6686" s="119"/>
    </row>
    <row r="6687" spans="14:17" x14ac:dyDescent="0.25">
      <c r="N6687" s="142"/>
      <c r="O6687" s="132"/>
      <c r="Q6687" s="119"/>
    </row>
    <row r="6688" spans="14:17" x14ac:dyDescent="0.25">
      <c r="N6688" s="142"/>
      <c r="O6688" s="132"/>
      <c r="Q6688" s="119"/>
    </row>
    <row r="6689" spans="14:17" x14ac:dyDescent="0.25">
      <c r="N6689" s="142"/>
      <c r="O6689" s="132"/>
      <c r="Q6689" s="119"/>
    </row>
    <row r="6690" spans="14:17" x14ac:dyDescent="0.25">
      <c r="N6690" s="142"/>
      <c r="O6690" s="132"/>
      <c r="Q6690" s="119"/>
    </row>
    <row r="6691" spans="14:17" x14ac:dyDescent="0.25">
      <c r="N6691" s="142"/>
      <c r="O6691" s="132"/>
      <c r="Q6691" s="119"/>
    </row>
    <row r="6692" spans="14:17" x14ac:dyDescent="0.25">
      <c r="N6692" s="142"/>
      <c r="O6692" s="132"/>
      <c r="Q6692" s="119"/>
    </row>
    <row r="6693" spans="14:17" x14ac:dyDescent="0.25">
      <c r="N6693" s="142"/>
      <c r="O6693" s="132"/>
      <c r="Q6693" s="119"/>
    </row>
    <row r="6694" spans="14:17" x14ac:dyDescent="0.25">
      <c r="N6694" s="142"/>
      <c r="O6694" s="132"/>
      <c r="Q6694" s="119"/>
    </row>
    <row r="6695" spans="14:17" x14ac:dyDescent="0.25">
      <c r="N6695" s="142"/>
      <c r="O6695" s="132"/>
      <c r="Q6695" s="119"/>
    </row>
    <row r="6696" spans="14:17" x14ac:dyDescent="0.25">
      <c r="N6696" s="142"/>
      <c r="O6696" s="132"/>
      <c r="Q6696" s="119"/>
    </row>
    <row r="6697" spans="14:17" x14ac:dyDescent="0.25">
      <c r="N6697" s="142"/>
      <c r="O6697" s="132"/>
      <c r="Q6697" s="119"/>
    </row>
    <row r="6698" spans="14:17" x14ac:dyDescent="0.25">
      <c r="N6698" s="142"/>
      <c r="O6698" s="132"/>
      <c r="Q6698" s="119"/>
    </row>
    <row r="6699" spans="14:17" x14ac:dyDescent="0.25">
      <c r="N6699" s="142"/>
      <c r="O6699" s="132"/>
      <c r="Q6699" s="119"/>
    </row>
    <row r="6700" spans="14:17" x14ac:dyDescent="0.25">
      <c r="N6700" s="142"/>
      <c r="O6700" s="132"/>
      <c r="Q6700" s="119"/>
    </row>
    <row r="6701" spans="14:17" x14ac:dyDescent="0.25">
      <c r="N6701" s="142"/>
      <c r="O6701" s="132"/>
      <c r="Q6701" s="119"/>
    </row>
    <row r="6702" spans="14:17" x14ac:dyDescent="0.25">
      <c r="N6702" s="142"/>
      <c r="O6702" s="132"/>
      <c r="Q6702" s="119"/>
    </row>
    <row r="6703" spans="14:17" x14ac:dyDescent="0.25">
      <c r="N6703" s="142"/>
      <c r="O6703" s="132"/>
      <c r="Q6703" s="119"/>
    </row>
    <row r="6704" spans="14:17" x14ac:dyDescent="0.25">
      <c r="N6704" s="142"/>
      <c r="O6704" s="132"/>
      <c r="Q6704" s="119"/>
    </row>
    <row r="6705" spans="14:17" x14ac:dyDescent="0.25">
      <c r="N6705" s="142"/>
      <c r="O6705" s="132"/>
      <c r="Q6705" s="119"/>
    </row>
    <row r="6706" spans="14:17" x14ac:dyDescent="0.25">
      <c r="N6706" s="142"/>
      <c r="O6706" s="132"/>
      <c r="Q6706" s="119"/>
    </row>
    <row r="6707" spans="14:17" x14ac:dyDescent="0.25">
      <c r="N6707" s="142"/>
      <c r="O6707" s="132"/>
      <c r="Q6707" s="119"/>
    </row>
    <row r="6708" spans="14:17" x14ac:dyDescent="0.25">
      <c r="N6708" s="142"/>
      <c r="O6708" s="132"/>
      <c r="Q6708" s="119"/>
    </row>
    <row r="6709" spans="14:17" x14ac:dyDescent="0.25">
      <c r="N6709" s="142"/>
      <c r="O6709" s="132"/>
      <c r="Q6709" s="119"/>
    </row>
    <row r="6710" spans="14:17" x14ac:dyDescent="0.25">
      <c r="N6710" s="142"/>
      <c r="O6710" s="132"/>
      <c r="Q6710" s="119"/>
    </row>
    <row r="6711" spans="14:17" x14ac:dyDescent="0.25">
      <c r="N6711" s="142"/>
      <c r="O6711" s="132"/>
      <c r="Q6711" s="119"/>
    </row>
    <row r="6712" spans="14:17" x14ac:dyDescent="0.25">
      <c r="N6712" s="142"/>
      <c r="O6712" s="132"/>
      <c r="Q6712" s="119"/>
    </row>
    <row r="6713" spans="14:17" x14ac:dyDescent="0.25">
      <c r="N6713" s="142"/>
      <c r="O6713" s="132"/>
      <c r="Q6713" s="119"/>
    </row>
    <row r="6714" spans="14:17" x14ac:dyDescent="0.25">
      <c r="N6714" s="142"/>
      <c r="O6714" s="132"/>
      <c r="Q6714" s="119"/>
    </row>
    <row r="6715" spans="14:17" x14ac:dyDescent="0.25">
      <c r="N6715" s="142"/>
      <c r="O6715" s="132"/>
      <c r="Q6715" s="119"/>
    </row>
    <row r="6716" spans="14:17" x14ac:dyDescent="0.25">
      <c r="N6716" s="142"/>
      <c r="O6716" s="132"/>
      <c r="Q6716" s="119"/>
    </row>
    <row r="6717" spans="14:17" x14ac:dyDescent="0.25">
      <c r="N6717" s="142"/>
      <c r="O6717" s="132"/>
      <c r="Q6717" s="119"/>
    </row>
    <row r="6718" spans="14:17" x14ac:dyDescent="0.25">
      <c r="N6718" s="142"/>
      <c r="O6718" s="132"/>
      <c r="Q6718" s="119"/>
    </row>
    <row r="6719" spans="14:17" x14ac:dyDescent="0.25">
      <c r="N6719" s="142"/>
      <c r="O6719" s="132"/>
      <c r="Q6719" s="119"/>
    </row>
    <row r="6720" spans="14:17" x14ac:dyDescent="0.25">
      <c r="N6720" s="142"/>
      <c r="O6720" s="132"/>
      <c r="Q6720" s="119"/>
    </row>
    <row r="6721" spans="14:17" x14ac:dyDescent="0.25">
      <c r="N6721" s="142"/>
      <c r="O6721" s="132"/>
      <c r="Q6721" s="119"/>
    </row>
    <row r="6722" spans="14:17" x14ac:dyDescent="0.25">
      <c r="N6722" s="142"/>
      <c r="O6722" s="132"/>
      <c r="Q6722" s="119"/>
    </row>
    <row r="6723" spans="14:17" x14ac:dyDescent="0.25">
      <c r="N6723" s="142"/>
      <c r="O6723" s="132"/>
      <c r="Q6723" s="119"/>
    </row>
    <row r="6724" spans="14:17" x14ac:dyDescent="0.25">
      <c r="N6724" s="142"/>
      <c r="O6724" s="132"/>
      <c r="Q6724" s="119"/>
    </row>
    <row r="6725" spans="14:17" x14ac:dyDescent="0.25">
      <c r="N6725" s="142"/>
      <c r="O6725" s="132"/>
      <c r="Q6725" s="119"/>
    </row>
    <row r="6726" spans="14:17" x14ac:dyDescent="0.25">
      <c r="N6726" s="142"/>
      <c r="O6726" s="132"/>
      <c r="Q6726" s="119"/>
    </row>
    <row r="6727" spans="14:17" x14ac:dyDescent="0.25">
      <c r="N6727" s="142"/>
      <c r="O6727" s="132"/>
      <c r="Q6727" s="119"/>
    </row>
    <row r="6728" spans="14:17" x14ac:dyDescent="0.25">
      <c r="N6728" s="142"/>
      <c r="O6728" s="132"/>
      <c r="Q6728" s="119"/>
    </row>
    <row r="6729" spans="14:17" x14ac:dyDescent="0.25">
      <c r="N6729" s="142"/>
      <c r="O6729" s="132"/>
      <c r="Q6729" s="119"/>
    </row>
    <row r="6730" spans="14:17" x14ac:dyDescent="0.25">
      <c r="N6730" s="142"/>
      <c r="O6730" s="132"/>
      <c r="Q6730" s="119"/>
    </row>
    <row r="6731" spans="14:17" x14ac:dyDescent="0.25">
      <c r="N6731" s="142"/>
      <c r="O6731" s="132"/>
      <c r="Q6731" s="119"/>
    </row>
    <row r="6732" spans="14:17" x14ac:dyDescent="0.25">
      <c r="N6732" s="142"/>
      <c r="O6732" s="132"/>
      <c r="Q6732" s="119"/>
    </row>
    <row r="6733" spans="14:17" x14ac:dyDescent="0.25">
      <c r="N6733" s="142"/>
      <c r="O6733" s="132"/>
      <c r="Q6733" s="119"/>
    </row>
    <row r="6734" spans="14:17" x14ac:dyDescent="0.25">
      <c r="N6734" s="142"/>
      <c r="O6734" s="132"/>
      <c r="Q6734" s="119"/>
    </row>
    <row r="6735" spans="14:17" x14ac:dyDescent="0.25">
      <c r="N6735" s="142"/>
      <c r="O6735" s="132"/>
      <c r="Q6735" s="119"/>
    </row>
    <row r="6736" spans="14:17" x14ac:dyDescent="0.25">
      <c r="N6736" s="142"/>
      <c r="O6736" s="132"/>
      <c r="Q6736" s="119"/>
    </row>
    <row r="6737" spans="14:17" x14ac:dyDescent="0.25">
      <c r="N6737" s="142"/>
      <c r="O6737" s="132"/>
      <c r="Q6737" s="119"/>
    </row>
    <row r="6738" spans="14:17" x14ac:dyDescent="0.25">
      <c r="N6738" s="142"/>
      <c r="O6738" s="132"/>
      <c r="Q6738" s="119"/>
    </row>
    <row r="6739" spans="14:17" x14ac:dyDescent="0.25">
      <c r="N6739" s="142"/>
      <c r="O6739" s="132"/>
      <c r="Q6739" s="119"/>
    </row>
    <row r="6740" spans="14:17" x14ac:dyDescent="0.25">
      <c r="N6740" s="142"/>
      <c r="O6740" s="132"/>
      <c r="Q6740" s="119"/>
    </row>
    <row r="6741" spans="14:17" x14ac:dyDescent="0.25">
      <c r="N6741" s="142"/>
      <c r="O6741" s="132"/>
      <c r="Q6741" s="119"/>
    </row>
    <row r="6742" spans="14:17" x14ac:dyDescent="0.25">
      <c r="N6742" s="142"/>
      <c r="O6742" s="132"/>
      <c r="Q6742" s="119"/>
    </row>
    <row r="6743" spans="14:17" x14ac:dyDescent="0.25">
      <c r="N6743" s="142"/>
      <c r="O6743" s="132"/>
      <c r="Q6743" s="119"/>
    </row>
    <row r="6744" spans="14:17" x14ac:dyDescent="0.25">
      <c r="N6744" s="142"/>
      <c r="O6744" s="132"/>
      <c r="Q6744" s="119"/>
    </row>
    <row r="6745" spans="14:17" x14ac:dyDescent="0.25">
      <c r="N6745" s="142"/>
      <c r="O6745" s="132"/>
      <c r="Q6745" s="119"/>
    </row>
    <row r="6746" spans="14:17" x14ac:dyDescent="0.25">
      <c r="N6746" s="142"/>
      <c r="O6746" s="132"/>
      <c r="Q6746" s="119"/>
    </row>
    <row r="6747" spans="14:17" x14ac:dyDescent="0.25">
      <c r="N6747" s="142"/>
      <c r="O6747" s="132"/>
      <c r="Q6747" s="119"/>
    </row>
    <row r="6748" spans="14:17" x14ac:dyDescent="0.25">
      <c r="N6748" s="142"/>
      <c r="O6748" s="132"/>
      <c r="Q6748" s="119"/>
    </row>
    <row r="6749" spans="14:17" x14ac:dyDescent="0.25">
      <c r="N6749" s="142"/>
      <c r="O6749" s="132"/>
      <c r="Q6749" s="119"/>
    </row>
    <row r="6750" spans="14:17" x14ac:dyDescent="0.25">
      <c r="N6750" s="142"/>
      <c r="O6750" s="132"/>
      <c r="Q6750" s="119"/>
    </row>
    <row r="6751" spans="14:17" x14ac:dyDescent="0.25">
      <c r="N6751" s="142"/>
      <c r="O6751" s="132"/>
      <c r="Q6751" s="119"/>
    </row>
    <row r="6752" spans="14:17" x14ac:dyDescent="0.25">
      <c r="N6752" s="142"/>
      <c r="O6752" s="132"/>
      <c r="Q6752" s="119"/>
    </row>
    <row r="6753" spans="14:17" x14ac:dyDescent="0.25">
      <c r="N6753" s="142"/>
      <c r="O6753" s="132"/>
      <c r="Q6753" s="119"/>
    </row>
    <row r="6754" spans="14:17" x14ac:dyDescent="0.25">
      <c r="N6754" s="142"/>
      <c r="O6754" s="132"/>
      <c r="Q6754" s="119"/>
    </row>
    <row r="6755" spans="14:17" x14ac:dyDescent="0.25">
      <c r="N6755" s="142"/>
      <c r="O6755" s="132"/>
      <c r="Q6755" s="119"/>
    </row>
    <row r="6756" spans="14:17" x14ac:dyDescent="0.25">
      <c r="N6756" s="142"/>
      <c r="O6756" s="132"/>
      <c r="Q6756" s="119"/>
    </row>
    <row r="6757" spans="14:17" x14ac:dyDescent="0.25">
      <c r="N6757" s="142"/>
      <c r="O6757" s="132"/>
      <c r="Q6757" s="119"/>
    </row>
    <row r="6758" spans="14:17" x14ac:dyDescent="0.25">
      <c r="N6758" s="142"/>
      <c r="O6758" s="132"/>
      <c r="Q6758" s="119"/>
    </row>
    <row r="6759" spans="14:17" x14ac:dyDescent="0.25">
      <c r="N6759" s="142"/>
      <c r="O6759" s="132"/>
      <c r="Q6759" s="119"/>
    </row>
    <row r="6760" spans="14:17" x14ac:dyDescent="0.25">
      <c r="N6760" s="142"/>
      <c r="O6760" s="132"/>
      <c r="Q6760" s="119"/>
    </row>
    <row r="6761" spans="14:17" x14ac:dyDescent="0.25">
      <c r="N6761" s="142"/>
      <c r="O6761" s="132"/>
      <c r="Q6761" s="119"/>
    </row>
    <row r="6762" spans="14:17" x14ac:dyDescent="0.25">
      <c r="N6762" s="142"/>
      <c r="O6762" s="132"/>
      <c r="Q6762" s="119"/>
    </row>
    <row r="6763" spans="14:17" x14ac:dyDescent="0.25">
      <c r="N6763" s="142"/>
      <c r="O6763" s="132"/>
      <c r="Q6763" s="119"/>
    </row>
    <row r="6764" spans="14:17" x14ac:dyDescent="0.25">
      <c r="N6764" s="142"/>
      <c r="O6764" s="132"/>
      <c r="Q6764" s="119"/>
    </row>
    <row r="6765" spans="14:17" x14ac:dyDescent="0.25">
      <c r="N6765" s="142"/>
      <c r="O6765" s="132"/>
      <c r="Q6765" s="119"/>
    </row>
    <row r="6766" spans="14:17" x14ac:dyDescent="0.25">
      <c r="N6766" s="142"/>
      <c r="O6766" s="132"/>
      <c r="Q6766" s="119"/>
    </row>
    <row r="6767" spans="14:17" x14ac:dyDescent="0.25">
      <c r="N6767" s="142"/>
      <c r="O6767" s="132"/>
      <c r="Q6767" s="119"/>
    </row>
    <row r="6768" spans="14:17" x14ac:dyDescent="0.25">
      <c r="N6768" s="142"/>
      <c r="O6768" s="132"/>
      <c r="Q6768" s="119"/>
    </row>
    <row r="6769" spans="14:17" x14ac:dyDescent="0.25">
      <c r="N6769" s="142"/>
      <c r="O6769" s="132"/>
      <c r="Q6769" s="119"/>
    </row>
    <row r="6770" spans="14:17" x14ac:dyDescent="0.25">
      <c r="N6770" s="142"/>
      <c r="O6770" s="132"/>
      <c r="Q6770" s="119"/>
    </row>
    <row r="6771" spans="14:17" x14ac:dyDescent="0.25">
      <c r="N6771" s="142"/>
      <c r="O6771" s="132"/>
      <c r="Q6771" s="119"/>
    </row>
    <row r="6772" spans="14:17" x14ac:dyDescent="0.25">
      <c r="N6772" s="142"/>
      <c r="O6772" s="132"/>
      <c r="Q6772" s="119"/>
    </row>
    <row r="6773" spans="14:17" x14ac:dyDescent="0.25">
      <c r="N6773" s="142"/>
      <c r="O6773" s="132"/>
      <c r="Q6773" s="119"/>
    </row>
    <row r="6774" spans="14:17" x14ac:dyDescent="0.25">
      <c r="N6774" s="142"/>
      <c r="O6774" s="132"/>
      <c r="Q6774" s="119"/>
    </row>
    <row r="6775" spans="14:17" x14ac:dyDescent="0.25">
      <c r="N6775" s="142"/>
      <c r="O6775" s="132"/>
      <c r="Q6775" s="119"/>
    </row>
    <row r="6776" spans="14:17" x14ac:dyDescent="0.25">
      <c r="N6776" s="142"/>
      <c r="O6776" s="132"/>
      <c r="Q6776" s="119"/>
    </row>
    <row r="6777" spans="14:17" x14ac:dyDescent="0.25">
      <c r="N6777" s="142"/>
      <c r="O6777" s="132"/>
      <c r="Q6777" s="119"/>
    </row>
    <row r="6778" spans="14:17" x14ac:dyDescent="0.25">
      <c r="N6778" s="142"/>
      <c r="O6778" s="132"/>
      <c r="Q6778" s="119"/>
    </row>
    <row r="6779" spans="14:17" x14ac:dyDescent="0.25">
      <c r="N6779" s="142"/>
      <c r="O6779" s="132"/>
      <c r="Q6779" s="119"/>
    </row>
    <row r="6780" spans="14:17" x14ac:dyDescent="0.25">
      <c r="N6780" s="142"/>
      <c r="O6780" s="132"/>
      <c r="Q6780" s="119"/>
    </row>
    <row r="6781" spans="14:17" x14ac:dyDescent="0.25">
      <c r="N6781" s="142"/>
      <c r="O6781" s="132"/>
      <c r="Q6781" s="119"/>
    </row>
    <row r="6782" spans="14:17" x14ac:dyDescent="0.25">
      <c r="N6782" s="142"/>
      <c r="O6782" s="132"/>
      <c r="Q6782" s="119"/>
    </row>
    <row r="6783" spans="14:17" x14ac:dyDescent="0.25">
      <c r="N6783" s="142"/>
      <c r="O6783" s="132"/>
      <c r="Q6783" s="119"/>
    </row>
    <row r="6784" spans="14:17" x14ac:dyDescent="0.25">
      <c r="N6784" s="142"/>
      <c r="O6784" s="132"/>
      <c r="Q6784" s="119"/>
    </row>
    <row r="6785" spans="14:17" x14ac:dyDescent="0.25">
      <c r="N6785" s="142"/>
      <c r="O6785" s="132"/>
      <c r="Q6785" s="119"/>
    </row>
    <row r="6786" spans="14:17" x14ac:dyDescent="0.25">
      <c r="N6786" s="142"/>
      <c r="O6786" s="132"/>
      <c r="Q6786" s="119"/>
    </row>
    <row r="6787" spans="14:17" x14ac:dyDescent="0.25">
      <c r="N6787" s="142"/>
      <c r="O6787" s="132"/>
      <c r="Q6787" s="119"/>
    </row>
    <row r="6788" spans="14:17" x14ac:dyDescent="0.25">
      <c r="N6788" s="142"/>
      <c r="O6788" s="132"/>
      <c r="Q6788" s="119"/>
    </row>
    <row r="6789" spans="14:17" x14ac:dyDescent="0.25">
      <c r="N6789" s="142"/>
      <c r="O6789" s="132"/>
      <c r="Q6789" s="119"/>
    </row>
    <row r="6790" spans="14:17" x14ac:dyDescent="0.25">
      <c r="N6790" s="142"/>
      <c r="O6790" s="132"/>
      <c r="Q6790" s="119"/>
    </row>
    <row r="6791" spans="14:17" x14ac:dyDescent="0.25">
      <c r="N6791" s="142"/>
      <c r="O6791" s="132"/>
      <c r="Q6791" s="119"/>
    </row>
    <row r="6792" spans="14:17" x14ac:dyDescent="0.25">
      <c r="N6792" s="142"/>
      <c r="O6792" s="132"/>
      <c r="Q6792" s="119"/>
    </row>
    <row r="6793" spans="14:17" x14ac:dyDescent="0.25">
      <c r="N6793" s="142"/>
      <c r="O6793" s="132"/>
      <c r="Q6793" s="119"/>
    </row>
    <row r="6794" spans="14:17" x14ac:dyDescent="0.25">
      <c r="N6794" s="142"/>
      <c r="O6794" s="132"/>
      <c r="Q6794" s="119"/>
    </row>
    <row r="6795" spans="14:17" x14ac:dyDescent="0.25">
      <c r="N6795" s="142"/>
      <c r="O6795" s="132"/>
      <c r="Q6795" s="119"/>
    </row>
    <row r="6796" spans="14:17" x14ac:dyDescent="0.25">
      <c r="N6796" s="142"/>
      <c r="O6796" s="132"/>
      <c r="Q6796" s="119"/>
    </row>
    <row r="6797" spans="14:17" x14ac:dyDescent="0.25">
      <c r="N6797" s="142"/>
      <c r="O6797" s="132"/>
      <c r="Q6797" s="119"/>
    </row>
    <row r="6798" spans="14:17" x14ac:dyDescent="0.25">
      <c r="N6798" s="142"/>
      <c r="O6798" s="132"/>
      <c r="Q6798" s="119"/>
    </row>
    <row r="6799" spans="14:17" x14ac:dyDescent="0.25">
      <c r="N6799" s="142"/>
      <c r="O6799" s="132"/>
      <c r="Q6799" s="119"/>
    </row>
    <row r="6800" spans="14:17" x14ac:dyDescent="0.25">
      <c r="N6800" s="142"/>
      <c r="O6800" s="132"/>
      <c r="Q6800" s="119"/>
    </row>
    <row r="6801" spans="14:17" x14ac:dyDescent="0.25">
      <c r="N6801" s="142"/>
      <c r="O6801" s="132"/>
      <c r="Q6801" s="119"/>
    </row>
    <row r="6802" spans="14:17" x14ac:dyDescent="0.25">
      <c r="N6802" s="142"/>
      <c r="O6802" s="132"/>
      <c r="Q6802" s="119"/>
    </row>
    <row r="6803" spans="14:17" x14ac:dyDescent="0.25">
      <c r="N6803" s="142"/>
      <c r="O6803" s="132"/>
      <c r="Q6803" s="119"/>
    </row>
    <row r="6804" spans="14:17" x14ac:dyDescent="0.25">
      <c r="N6804" s="142"/>
      <c r="O6804" s="132"/>
      <c r="Q6804" s="119"/>
    </row>
    <row r="6805" spans="14:17" x14ac:dyDescent="0.25">
      <c r="N6805" s="142"/>
      <c r="O6805" s="132"/>
      <c r="Q6805" s="119"/>
    </row>
    <row r="6806" spans="14:17" x14ac:dyDescent="0.25">
      <c r="N6806" s="142"/>
      <c r="O6806" s="132"/>
      <c r="Q6806" s="119"/>
    </row>
    <row r="6807" spans="14:17" x14ac:dyDescent="0.25">
      <c r="N6807" s="142"/>
      <c r="O6807" s="132"/>
      <c r="Q6807" s="119"/>
    </row>
    <row r="6808" spans="14:17" x14ac:dyDescent="0.25">
      <c r="N6808" s="142"/>
      <c r="O6808" s="132"/>
      <c r="Q6808" s="119"/>
    </row>
    <row r="6809" spans="14:17" x14ac:dyDescent="0.25">
      <c r="N6809" s="142"/>
      <c r="O6809" s="132"/>
      <c r="Q6809" s="119"/>
    </row>
    <row r="6810" spans="14:17" x14ac:dyDescent="0.25">
      <c r="N6810" s="142"/>
      <c r="O6810" s="132"/>
      <c r="Q6810" s="119"/>
    </row>
    <row r="6811" spans="14:17" x14ac:dyDescent="0.25">
      <c r="N6811" s="142"/>
      <c r="O6811" s="132"/>
      <c r="Q6811" s="119"/>
    </row>
    <row r="6812" spans="14:17" x14ac:dyDescent="0.25">
      <c r="N6812" s="142"/>
      <c r="O6812" s="132"/>
      <c r="Q6812" s="119"/>
    </row>
    <row r="6813" spans="14:17" x14ac:dyDescent="0.25">
      <c r="N6813" s="142"/>
      <c r="O6813" s="132"/>
      <c r="Q6813" s="119"/>
    </row>
    <row r="6814" spans="14:17" x14ac:dyDescent="0.25">
      <c r="N6814" s="142"/>
      <c r="O6814" s="132"/>
      <c r="Q6814" s="119"/>
    </row>
    <row r="6815" spans="14:17" x14ac:dyDescent="0.25">
      <c r="N6815" s="142"/>
      <c r="O6815" s="132"/>
      <c r="Q6815" s="119"/>
    </row>
    <row r="6816" spans="14:17" x14ac:dyDescent="0.25">
      <c r="N6816" s="142"/>
      <c r="O6816" s="132"/>
      <c r="Q6816" s="119"/>
    </row>
    <row r="6817" spans="14:17" x14ac:dyDescent="0.25">
      <c r="N6817" s="142"/>
      <c r="O6817" s="132"/>
      <c r="Q6817" s="119"/>
    </row>
    <row r="6818" spans="14:17" x14ac:dyDescent="0.25">
      <c r="N6818" s="142"/>
      <c r="O6818" s="132"/>
      <c r="Q6818" s="119"/>
    </row>
    <row r="6819" spans="14:17" x14ac:dyDescent="0.25">
      <c r="N6819" s="142"/>
      <c r="O6819" s="132"/>
      <c r="Q6819" s="119"/>
    </row>
    <row r="6820" spans="14:17" x14ac:dyDescent="0.25">
      <c r="N6820" s="142"/>
      <c r="O6820" s="132"/>
      <c r="Q6820" s="119"/>
    </row>
    <row r="6821" spans="14:17" x14ac:dyDescent="0.25">
      <c r="N6821" s="142"/>
      <c r="O6821" s="132"/>
      <c r="Q6821" s="119"/>
    </row>
    <row r="6822" spans="14:17" x14ac:dyDescent="0.25">
      <c r="N6822" s="142"/>
      <c r="O6822" s="132"/>
      <c r="Q6822" s="119"/>
    </row>
    <row r="6823" spans="14:17" x14ac:dyDescent="0.25">
      <c r="N6823" s="142"/>
      <c r="O6823" s="132"/>
      <c r="Q6823" s="119"/>
    </row>
    <row r="6824" spans="14:17" x14ac:dyDescent="0.25">
      <c r="N6824" s="142"/>
      <c r="O6824" s="132"/>
      <c r="Q6824" s="119"/>
    </row>
    <row r="6825" spans="14:17" x14ac:dyDescent="0.25">
      <c r="N6825" s="142"/>
      <c r="O6825" s="132"/>
      <c r="Q6825" s="119"/>
    </row>
    <row r="6826" spans="14:17" x14ac:dyDescent="0.25">
      <c r="N6826" s="142"/>
      <c r="O6826" s="132"/>
      <c r="Q6826" s="119"/>
    </row>
    <row r="6827" spans="14:17" x14ac:dyDescent="0.25">
      <c r="N6827" s="142"/>
      <c r="O6827" s="132"/>
      <c r="Q6827" s="119"/>
    </row>
    <row r="6828" spans="14:17" x14ac:dyDescent="0.25">
      <c r="N6828" s="142"/>
      <c r="O6828" s="132"/>
      <c r="Q6828" s="119"/>
    </row>
    <row r="6829" spans="14:17" x14ac:dyDescent="0.25">
      <c r="N6829" s="142"/>
      <c r="O6829" s="132"/>
      <c r="Q6829" s="119"/>
    </row>
    <row r="6830" spans="14:17" x14ac:dyDescent="0.25">
      <c r="N6830" s="142"/>
      <c r="O6830" s="132"/>
      <c r="Q6830" s="119"/>
    </row>
    <row r="6831" spans="14:17" x14ac:dyDescent="0.25">
      <c r="N6831" s="142"/>
      <c r="O6831" s="132"/>
      <c r="Q6831" s="119"/>
    </row>
    <row r="6832" spans="14:17" x14ac:dyDescent="0.25">
      <c r="N6832" s="142"/>
      <c r="O6832" s="132"/>
      <c r="Q6832" s="119"/>
    </row>
    <row r="6833" spans="14:17" x14ac:dyDescent="0.25">
      <c r="N6833" s="142"/>
      <c r="O6833" s="132"/>
      <c r="Q6833" s="119"/>
    </row>
    <row r="6834" spans="14:17" x14ac:dyDescent="0.25">
      <c r="N6834" s="142"/>
      <c r="O6834" s="132"/>
      <c r="Q6834" s="119"/>
    </row>
    <row r="6835" spans="14:17" x14ac:dyDescent="0.25">
      <c r="N6835" s="142"/>
      <c r="O6835" s="132"/>
      <c r="Q6835" s="119"/>
    </row>
    <row r="6836" spans="14:17" x14ac:dyDescent="0.25">
      <c r="N6836" s="142"/>
      <c r="O6836" s="132"/>
      <c r="Q6836" s="119"/>
    </row>
    <row r="6837" spans="14:17" x14ac:dyDescent="0.25">
      <c r="N6837" s="142"/>
      <c r="O6837" s="132"/>
      <c r="Q6837" s="119"/>
    </row>
    <row r="6838" spans="14:17" x14ac:dyDescent="0.25">
      <c r="N6838" s="142"/>
      <c r="O6838" s="132"/>
      <c r="Q6838" s="119"/>
    </row>
    <row r="6839" spans="14:17" x14ac:dyDescent="0.25">
      <c r="N6839" s="142"/>
      <c r="O6839" s="132"/>
      <c r="Q6839" s="119"/>
    </row>
    <row r="6840" spans="14:17" x14ac:dyDescent="0.25">
      <c r="N6840" s="142"/>
      <c r="O6840" s="132"/>
      <c r="Q6840" s="119"/>
    </row>
    <row r="6841" spans="14:17" x14ac:dyDescent="0.25">
      <c r="N6841" s="142"/>
      <c r="O6841" s="132"/>
      <c r="Q6841" s="119"/>
    </row>
    <row r="6842" spans="14:17" x14ac:dyDescent="0.25">
      <c r="N6842" s="142"/>
      <c r="O6842" s="132"/>
      <c r="Q6842" s="119"/>
    </row>
    <row r="6843" spans="14:17" x14ac:dyDescent="0.25">
      <c r="N6843" s="142"/>
      <c r="O6843" s="132"/>
      <c r="Q6843" s="119"/>
    </row>
    <row r="6844" spans="14:17" x14ac:dyDescent="0.25">
      <c r="N6844" s="142"/>
      <c r="O6844" s="132"/>
      <c r="Q6844" s="119"/>
    </row>
    <row r="6845" spans="14:17" x14ac:dyDescent="0.25">
      <c r="N6845" s="142"/>
      <c r="O6845" s="132"/>
      <c r="Q6845" s="119"/>
    </row>
    <row r="6846" spans="14:17" x14ac:dyDescent="0.25">
      <c r="N6846" s="142"/>
      <c r="O6846" s="132"/>
      <c r="Q6846" s="119"/>
    </row>
    <row r="6847" spans="14:17" x14ac:dyDescent="0.25">
      <c r="N6847" s="142"/>
      <c r="O6847" s="132"/>
      <c r="Q6847" s="119"/>
    </row>
    <row r="6848" spans="14:17" x14ac:dyDescent="0.25">
      <c r="N6848" s="142"/>
      <c r="O6848" s="132"/>
      <c r="Q6848" s="119"/>
    </row>
    <row r="6849" spans="14:17" x14ac:dyDescent="0.25">
      <c r="N6849" s="142"/>
      <c r="O6849" s="132"/>
      <c r="Q6849" s="119"/>
    </row>
    <row r="6850" spans="14:17" x14ac:dyDescent="0.25">
      <c r="N6850" s="142"/>
      <c r="O6850" s="132"/>
      <c r="Q6850" s="119"/>
    </row>
    <row r="6851" spans="14:17" x14ac:dyDescent="0.25">
      <c r="N6851" s="142"/>
      <c r="O6851" s="132"/>
      <c r="Q6851" s="119"/>
    </row>
    <row r="6852" spans="14:17" x14ac:dyDescent="0.25">
      <c r="N6852" s="142"/>
      <c r="O6852" s="132"/>
      <c r="Q6852" s="119"/>
    </row>
    <row r="6853" spans="14:17" x14ac:dyDescent="0.25">
      <c r="N6853" s="142"/>
      <c r="O6853" s="132"/>
      <c r="Q6853" s="119"/>
    </row>
    <row r="6854" spans="14:17" x14ac:dyDescent="0.25">
      <c r="N6854" s="142"/>
      <c r="O6854" s="132"/>
      <c r="Q6854" s="119"/>
    </row>
    <row r="6855" spans="14:17" x14ac:dyDescent="0.25">
      <c r="N6855" s="142"/>
      <c r="O6855" s="132"/>
      <c r="Q6855" s="119"/>
    </row>
    <row r="6856" spans="14:17" x14ac:dyDescent="0.25">
      <c r="N6856" s="142"/>
      <c r="O6856" s="132"/>
      <c r="Q6856" s="119"/>
    </row>
    <row r="6857" spans="14:17" x14ac:dyDescent="0.25">
      <c r="N6857" s="142"/>
      <c r="O6857" s="132"/>
      <c r="Q6857" s="119"/>
    </row>
    <row r="6858" spans="14:17" x14ac:dyDescent="0.25">
      <c r="N6858" s="142"/>
      <c r="O6858" s="132"/>
      <c r="Q6858" s="119"/>
    </row>
    <row r="6859" spans="14:17" x14ac:dyDescent="0.25">
      <c r="N6859" s="142"/>
      <c r="O6859" s="132"/>
      <c r="Q6859" s="119"/>
    </row>
    <row r="6860" spans="14:17" x14ac:dyDescent="0.25">
      <c r="N6860" s="142"/>
      <c r="O6860" s="132"/>
      <c r="Q6860" s="119"/>
    </row>
    <row r="6861" spans="14:17" x14ac:dyDescent="0.25">
      <c r="N6861" s="142"/>
      <c r="O6861" s="132"/>
      <c r="Q6861" s="119"/>
    </row>
    <row r="6862" spans="14:17" x14ac:dyDescent="0.25">
      <c r="N6862" s="142"/>
      <c r="O6862" s="132"/>
      <c r="Q6862" s="119"/>
    </row>
    <row r="6863" spans="14:17" x14ac:dyDescent="0.25">
      <c r="N6863" s="142"/>
      <c r="O6863" s="132"/>
      <c r="Q6863" s="119"/>
    </row>
    <row r="6864" spans="14:17" x14ac:dyDescent="0.25">
      <c r="N6864" s="142"/>
      <c r="O6864" s="132"/>
      <c r="Q6864" s="119"/>
    </row>
    <row r="6865" spans="14:17" x14ac:dyDescent="0.25">
      <c r="N6865" s="142"/>
      <c r="O6865" s="132"/>
      <c r="Q6865" s="119"/>
    </row>
    <row r="6866" spans="14:17" x14ac:dyDescent="0.25">
      <c r="N6866" s="142"/>
      <c r="O6866" s="132"/>
      <c r="Q6866" s="119"/>
    </row>
    <row r="6867" spans="14:17" x14ac:dyDescent="0.25">
      <c r="N6867" s="142"/>
      <c r="O6867" s="132"/>
      <c r="Q6867" s="119"/>
    </row>
    <row r="6868" spans="14:17" x14ac:dyDescent="0.25">
      <c r="N6868" s="142"/>
      <c r="O6868" s="132"/>
      <c r="Q6868" s="119"/>
    </row>
    <row r="6869" spans="14:17" x14ac:dyDescent="0.25">
      <c r="N6869" s="142"/>
      <c r="O6869" s="132"/>
      <c r="Q6869" s="119"/>
    </row>
    <row r="6870" spans="14:17" x14ac:dyDescent="0.25">
      <c r="N6870" s="142"/>
      <c r="O6870" s="132"/>
      <c r="Q6870" s="119"/>
    </row>
    <row r="6871" spans="14:17" x14ac:dyDescent="0.25">
      <c r="N6871" s="142"/>
      <c r="O6871" s="132"/>
      <c r="Q6871" s="119"/>
    </row>
    <row r="6872" spans="14:17" x14ac:dyDescent="0.25">
      <c r="N6872" s="142"/>
      <c r="O6872" s="132"/>
      <c r="Q6872" s="119"/>
    </row>
    <row r="6873" spans="14:17" x14ac:dyDescent="0.25">
      <c r="N6873" s="142"/>
      <c r="O6873" s="132"/>
      <c r="Q6873" s="119"/>
    </row>
    <row r="6874" spans="14:17" x14ac:dyDescent="0.25">
      <c r="N6874" s="142"/>
      <c r="O6874" s="132"/>
      <c r="Q6874" s="119"/>
    </row>
    <row r="6875" spans="14:17" x14ac:dyDescent="0.25">
      <c r="N6875" s="142"/>
      <c r="O6875" s="132"/>
      <c r="Q6875" s="119"/>
    </row>
    <row r="6876" spans="14:17" x14ac:dyDescent="0.25">
      <c r="N6876" s="142"/>
      <c r="O6876" s="132"/>
      <c r="Q6876" s="119"/>
    </row>
    <row r="6877" spans="14:17" x14ac:dyDescent="0.25">
      <c r="N6877" s="142"/>
      <c r="O6877" s="132"/>
      <c r="Q6877" s="119"/>
    </row>
    <row r="6878" spans="14:17" x14ac:dyDescent="0.25">
      <c r="N6878" s="142"/>
      <c r="O6878" s="132"/>
      <c r="Q6878" s="119"/>
    </row>
    <row r="6879" spans="14:17" x14ac:dyDescent="0.25">
      <c r="N6879" s="142"/>
      <c r="O6879" s="132"/>
      <c r="Q6879" s="119"/>
    </row>
    <row r="6880" spans="14:17" x14ac:dyDescent="0.25">
      <c r="N6880" s="142"/>
      <c r="O6880" s="132"/>
      <c r="Q6880" s="119"/>
    </row>
    <row r="6881" spans="14:17" x14ac:dyDescent="0.25">
      <c r="N6881" s="142"/>
      <c r="O6881" s="132"/>
      <c r="Q6881" s="119"/>
    </row>
    <row r="6882" spans="14:17" x14ac:dyDescent="0.25">
      <c r="N6882" s="142"/>
      <c r="O6882" s="132"/>
      <c r="Q6882" s="119"/>
    </row>
    <row r="6883" spans="14:17" x14ac:dyDescent="0.25">
      <c r="N6883" s="142"/>
      <c r="O6883" s="132"/>
      <c r="Q6883" s="119"/>
    </row>
    <row r="6884" spans="14:17" x14ac:dyDescent="0.25">
      <c r="N6884" s="142"/>
      <c r="O6884" s="132"/>
      <c r="Q6884" s="119"/>
    </row>
    <row r="6885" spans="14:17" x14ac:dyDescent="0.25">
      <c r="N6885" s="142"/>
      <c r="O6885" s="132"/>
      <c r="Q6885" s="119"/>
    </row>
    <row r="6886" spans="14:17" x14ac:dyDescent="0.25">
      <c r="N6886" s="142"/>
      <c r="O6886" s="132"/>
      <c r="Q6886" s="119"/>
    </row>
    <row r="6887" spans="14:17" x14ac:dyDescent="0.25">
      <c r="N6887" s="142"/>
      <c r="O6887" s="132"/>
      <c r="Q6887" s="119"/>
    </row>
    <row r="6888" spans="14:17" x14ac:dyDescent="0.25">
      <c r="N6888" s="142"/>
      <c r="O6888" s="132"/>
      <c r="Q6888" s="119"/>
    </row>
    <row r="6889" spans="14:17" x14ac:dyDescent="0.25">
      <c r="N6889" s="142"/>
      <c r="O6889" s="132"/>
      <c r="Q6889" s="119"/>
    </row>
    <row r="6890" spans="14:17" x14ac:dyDescent="0.25">
      <c r="N6890" s="142"/>
      <c r="O6890" s="132"/>
      <c r="Q6890" s="119"/>
    </row>
    <row r="6891" spans="14:17" x14ac:dyDescent="0.25">
      <c r="N6891" s="142"/>
      <c r="O6891" s="132"/>
      <c r="Q6891" s="119"/>
    </row>
    <row r="6892" spans="14:17" x14ac:dyDescent="0.25">
      <c r="N6892" s="142"/>
      <c r="O6892" s="132"/>
      <c r="Q6892" s="119"/>
    </row>
    <row r="6893" spans="14:17" x14ac:dyDescent="0.25">
      <c r="N6893" s="142"/>
      <c r="O6893" s="132"/>
      <c r="Q6893" s="119"/>
    </row>
    <row r="6894" spans="14:17" x14ac:dyDescent="0.25">
      <c r="N6894" s="142"/>
      <c r="O6894" s="132"/>
      <c r="Q6894" s="119"/>
    </row>
    <row r="6895" spans="14:17" x14ac:dyDescent="0.25">
      <c r="N6895" s="142"/>
      <c r="O6895" s="132"/>
      <c r="Q6895" s="119"/>
    </row>
    <row r="6896" spans="14:17" x14ac:dyDescent="0.25">
      <c r="N6896" s="142"/>
      <c r="O6896" s="132"/>
      <c r="Q6896" s="119"/>
    </row>
    <row r="6897" spans="14:17" x14ac:dyDescent="0.25">
      <c r="N6897" s="142"/>
      <c r="O6897" s="132"/>
      <c r="Q6897" s="119"/>
    </row>
    <row r="6898" spans="14:17" x14ac:dyDescent="0.25">
      <c r="N6898" s="142"/>
      <c r="O6898" s="132"/>
      <c r="Q6898" s="119"/>
    </row>
    <row r="6899" spans="14:17" x14ac:dyDescent="0.25">
      <c r="N6899" s="142"/>
      <c r="O6899" s="132"/>
      <c r="Q6899" s="119"/>
    </row>
    <row r="6900" spans="14:17" x14ac:dyDescent="0.25">
      <c r="N6900" s="142"/>
      <c r="O6900" s="132"/>
      <c r="Q6900" s="119"/>
    </row>
    <row r="6901" spans="14:17" x14ac:dyDescent="0.25">
      <c r="N6901" s="142"/>
      <c r="O6901" s="132"/>
      <c r="Q6901" s="119"/>
    </row>
    <row r="6902" spans="14:17" x14ac:dyDescent="0.25">
      <c r="N6902" s="142"/>
      <c r="O6902" s="132"/>
      <c r="Q6902" s="119"/>
    </row>
    <row r="6903" spans="14:17" x14ac:dyDescent="0.25">
      <c r="N6903" s="142"/>
      <c r="O6903" s="132"/>
      <c r="Q6903" s="119"/>
    </row>
    <row r="6904" spans="14:17" x14ac:dyDescent="0.25">
      <c r="N6904" s="142"/>
      <c r="O6904" s="132"/>
      <c r="Q6904" s="119"/>
    </row>
    <row r="6905" spans="14:17" x14ac:dyDescent="0.25">
      <c r="N6905" s="142"/>
      <c r="O6905" s="132"/>
      <c r="Q6905" s="119"/>
    </row>
    <row r="6906" spans="14:17" x14ac:dyDescent="0.25">
      <c r="N6906" s="142"/>
      <c r="O6906" s="132"/>
      <c r="Q6906" s="119"/>
    </row>
    <row r="6907" spans="14:17" x14ac:dyDescent="0.25">
      <c r="N6907" s="142"/>
      <c r="O6907" s="132"/>
      <c r="Q6907" s="119"/>
    </row>
    <row r="6908" spans="14:17" x14ac:dyDescent="0.25">
      <c r="N6908" s="142"/>
      <c r="O6908" s="132"/>
      <c r="Q6908" s="119"/>
    </row>
    <row r="6909" spans="14:17" x14ac:dyDescent="0.25">
      <c r="N6909" s="142"/>
      <c r="O6909" s="132"/>
      <c r="Q6909" s="119"/>
    </row>
    <row r="6910" spans="14:17" x14ac:dyDescent="0.25">
      <c r="N6910" s="142"/>
      <c r="O6910" s="132"/>
      <c r="Q6910" s="119"/>
    </row>
    <row r="6911" spans="14:17" x14ac:dyDescent="0.25">
      <c r="N6911" s="142"/>
      <c r="O6911" s="132"/>
      <c r="Q6911" s="119"/>
    </row>
    <row r="6912" spans="14:17" x14ac:dyDescent="0.25">
      <c r="N6912" s="142"/>
      <c r="O6912" s="132"/>
      <c r="Q6912" s="119"/>
    </row>
    <row r="6913" spans="14:17" x14ac:dyDescent="0.25">
      <c r="N6913" s="142"/>
      <c r="O6913" s="132"/>
      <c r="Q6913" s="119"/>
    </row>
    <row r="6914" spans="14:17" x14ac:dyDescent="0.25">
      <c r="N6914" s="142"/>
      <c r="O6914" s="132"/>
      <c r="Q6914" s="119"/>
    </row>
    <row r="6915" spans="14:17" x14ac:dyDescent="0.25">
      <c r="N6915" s="142"/>
      <c r="O6915" s="132"/>
      <c r="Q6915" s="119"/>
    </row>
    <row r="6916" spans="14:17" x14ac:dyDescent="0.25">
      <c r="N6916" s="142"/>
      <c r="O6916" s="132"/>
      <c r="Q6916" s="119"/>
    </row>
    <row r="6917" spans="14:17" x14ac:dyDescent="0.25">
      <c r="N6917" s="142"/>
      <c r="O6917" s="132"/>
      <c r="Q6917" s="119"/>
    </row>
    <row r="6918" spans="14:17" x14ac:dyDescent="0.25">
      <c r="N6918" s="142"/>
      <c r="O6918" s="132"/>
      <c r="Q6918" s="119"/>
    </row>
    <row r="6919" spans="14:17" x14ac:dyDescent="0.25">
      <c r="N6919" s="142"/>
      <c r="O6919" s="132"/>
      <c r="Q6919" s="119"/>
    </row>
    <row r="6920" spans="14:17" x14ac:dyDescent="0.25">
      <c r="N6920" s="142"/>
      <c r="O6920" s="132"/>
      <c r="Q6920" s="119"/>
    </row>
    <row r="6921" spans="14:17" x14ac:dyDescent="0.25">
      <c r="N6921" s="142"/>
      <c r="O6921" s="132"/>
      <c r="Q6921" s="119"/>
    </row>
    <row r="6922" spans="14:17" x14ac:dyDescent="0.25">
      <c r="N6922" s="142"/>
      <c r="O6922" s="132"/>
      <c r="Q6922" s="119"/>
    </row>
    <row r="6923" spans="14:17" x14ac:dyDescent="0.25">
      <c r="N6923" s="142"/>
      <c r="O6923" s="132"/>
      <c r="Q6923" s="119"/>
    </row>
    <row r="6924" spans="14:17" x14ac:dyDescent="0.25">
      <c r="N6924" s="142"/>
      <c r="O6924" s="132"/>
      <c r="Q6924" s="119"/>
    </row>
    <row r="6925" spans="14:17" x14ac:dyDescent="0.25">
      <c r="N6925" s="142"/>
      <c r="O6925" s="132"/>
      <c r="Q6925" s="119"/>
    </row>
    <row r="6926" spans="14:17" x14ac:dyDescent="0.25">
      <c r="N6926" s="142"/>
      <c r="O6926" s="132"/>
      <c r="Q6926" s="119"/>
    </row>
    <row r="6927" spans="14:17" x14ac:dyDescent="0.25">
      <c r="N6927" s="142"/>
      <c r="O6927" s="132"/>
      <c r="Q6927" s="119"/>
    </row>
    <row r="6928" spans="14:17" x14ac:dyDescent="0.25">
      <c r="N6928" s="142"/>
      <c r="O6928" s="132"/>
      <c r="Q6928" s="119"/>
    </row>
    <row r="6929" spans="14:17" x14ac:dyDescent="0.25">
      <c r="N6929" s="142"/>
      <c r="O6929" s="132"/>
      <c r="Q6929" s="119"/>
    </row>
    <row r="6930" spans="14:17" x14ac:dyDescent="0.25">
      <c r="N6930" s="142"/>
      <c r="O6930" s="132"/>
      <c r="Q6930" s="119"/>
    </row>
    <row r="6931" spans="14:17" x14ac:dyDescent="0.25">
      <c r="N6931" s="142"/>
      <c r="O6931" s="132"/>
      <c r="Q6931" s="119"/>
    </row>
    <row r="6932" spans="14:17" x14ac:dyDescent="0.25">
      <c r="N6932" s="142"/>
      <c r="O6932" s="132"/>
      <c r="Q6932" s="119"/>
    </row>
    <row r="6933" spans="14:17" x14ac:dyDescent="0.25">
      <c r="N6933" s="142"/>
      <c r="O6933" s="132"/>
      <c r="Q6933" s="119"/>
    </row>
    <row r="6934" spans="14:17" x14ac:dyDescent="0.25">
      <c r="N6934" s="142"/>
      <c r="O6934" s="132"/>
      <c r="Q6934" s="119"/>
    </row>
    <row r="6935" spans="14:17" x14ac:dyDescent="0.25">
      <c r="N6935" s="142"/>
      <c r="O6935" s="132"/>
      <c r="Q6935" s="119"/>
    </row>
    <row r="6936" spans="14:17" x14ac:dyDescent="0.25">
      <c r="N6936" s="142"/>
      <c r="O6936" s="132"/>
      <c r="Q6936" s="119"/>
    </row>
    <row r="6937" spans="14:17" x14ac:dyDescent="0.25">
      <c r="N6937" s="142"/>
      <c r="O6937" s="132"/>
      <c r="Q6937" s="119"/>
    </row>
    <row r="6938" spans="14:17" x14ac:dyDescent="0.25">
      <c r="N6938" s="142"/>
      <c r="O6938" s="132"/>
      <c r="Q6938" s="119"/>
    </row>
    <row r="6939" spans="14:17" x14ac:dyDescent="0.25">
      <c r="N6939" s="142"/>
      <c r="O6939" s="132"/>
      <c r="Q6939" s="119"/>
    </row>
    <row r="6940" spans="14:17" x14ac:dyDescent="0.25">
      <c r="N6940" s="142"/>
      <c r="O6940" s="132"/>
      <c r="Q6940" s="119"/>
    </row>
    <row r="6941" spans="14:17" x14ac:dyDescent="0.25">
      <c r="N6941" s="142"/>
      <c r="O6941" s="132"/>
      <c r="Q6941" s="119"/>
    </row>
    <row r="6942" spans="14:17" x14ac:dyDescent="0.25">
      <c r="N6942" s="142"/>
      <c r="O6942" s="132"/>
      <c r="Q6942" s="119"/>
    </row>
    <row r="6943" spans="14:17" x14ac:dyDescent="0.25">
      <c r="N6943" s="142"/>
      <c r="O6943" s="132"/>
      <c r="Q6943" s="119"/>
    </row>
    <row r="6944" spans="14:17" x14ac:dyDescent="0.25">
      <c r="N6944" s="142"/>
      <c r="O6944" s="132"/>
      <c r="Q6944" s="119"/>
    </row>
    <row r="6945" spans="14:17" x14ac:dyDescent="0.25">
      <c r="N6945" s="142"/>
      <c r="O6945" s="132"/>
      <c r="Q6945" s="119"/>
    </row>
    <row r="6946" spans="14:17" x14ac:dyDescent="0.25">
      <c r="N6946" s="142"/>
      <c r="O6946" s="132"/>
      <c r="Q6946" s="119"/>
    </row>
    <row r="6947" spans="14:17" x14ac:dyDescent="0.25">
      <c r="N6947" s="142"/>
      <c r="O6947" s="132"/>
      <c r="Q6947" s="119"/>
    </row>
    <row r="6948" spans="14:17" x14ac:dyDescent="0.25">
      <c r="N6948" s="142"/>
      <c r="O6948" s="132"/>
      <c r="Q6948" s="119"/>
    </row>
    <row r="6949" spans="14:17" x14ac:dyDescent="0.25">
      <c r="N6949" s="142"/>
      <c r="O6949" s="132"/>
      <c r="Q6949" s="119"/>
    </row>
    <row r="6950" spans="14:17" x14ac:dyDescent="0.25">
      <c r="N6950" s="142"/>
      <c r="O6950" s="132"/>
      <c r="Q6950" s="119"/>
    </row>
    <row r="6951" spans="14:17" x14ac:dyDescent="0.25">
      <c r="N6951" s="142"/>
      <c r="O6951" s="132"/>
      <c r="Q6951" s="119"/>
    </row>
    <row r="6952" spans="14:17" x14ac:dyDescent="0.25">
      <c r="N6952" s="142"/>
      <c r="O6952" s="132"/>
      <c r="Q6952" s="119"/>
    </row>
    <row r="6953" spans="14:17" x14ac:dyDescent="0.25">
      <c r="N6953" s="142"/>
      <c r="O6953" s="132"/>
      <c r="Q6953" s="119"/>
    </row>
    <row r="6954" spans="14:17" x14ac:dyDescent="0.25">
      <c r="N6954" s="142"/>
      <c r="O6954" s="132"/>
      <c r="Q6954" s="119"/>
    </row>
    <row r="6955" spans="14:17" x14ac:dyDescent="0.25">
      <c r="N6955" s="142"/>
      <c r="O6955" s="132"/>
      <c r="Q6955" s="119"/>
    </row>
    <row r="6956" spans="14:17" x14ac:dyDescent="0.25">
      <c r="N6956" s="142"/>
      <c r="O6956" s="132"/>
      <c r="Q6956" s="119"/>
    </row>
    <row r="6957" spans="14:17" x14ac:dyDescent="0.25">
      <c r="N6957" s="142"/>
      <c r="O6957" s="132"/>
      <c r="Q6957" s="119"/>
    </row>
    <row r="6958" spans="14:17" x14ac:dyDescent="0.25">
      <c r="N6958" s="142"/>
      <c r="O6958" s="132"/>
      <c r="Q6958" s="119"/>
    </row>
    <row r="6959" spans="14:17" x14ac:dyDescent="0.25">
      <c r="N6959" s="142"/>
      <c r="O6959" s="132"/>
      <c r="Q6959" s="119"/>
    </row>
    <row r="6960" spans="14:17" x14ac:dyDescent="0.25">
      <c r="N6960" s="142"/>
      <c r="O6960" s="132"/>
      <c r="Q6960" s="119"/>
    </row>
    <row r="6961" spans="14:17" x14ac:dyDescent="0.25">
      <c r="N6961" s="142"/>
      <c r="O6961" s="132"/>
      <c r="Q6961" s="119"/>
    </row>
    <row r="6962" spans="14:17" x14ac:dyDescent="0.25">
      <c r="N6962" s="142"/>
      <c r="O6962" s="132"/>
      <c r="Q6962" s="119"/>
    </row>
    <row r="6963" spans="14:17" x14ac:dyDescent="0.25">
      <c r="N6963" s="142"/>
      <c r="O6963" s="132"/>
      <c r="Q6963" s="119"/>
    </row>
    <row r="6964" spans="14:17" x14ac:dyDescent="0.25">
      <c r="N6964" s="142"/>
      <c r="O6964" s="132"/>
      <c r="Q6964" s="119"/>
    </row>
    <row r="6965" spans="14:17" x14ac:dyDescent="0.25">
      <c r="N6965" s="142"/>
      <c r="O6965" s="132"/>
      <c r="Q6965" s="119"/>
    </row>
    <row r="6966" spans="14:17" x14ac:dyDescent="0.25">
      <c r="N6966" s="142"/>
      <c r="O6966" s="132"/>
      <c r="Q6966" s="119"/>
    </row>
    <row r="6967" spans="14:17" x14ac:dyDescent="0.25">
      <c r="N6967" s="142"/>
      <c r="O6967" s="132"/>
      <c r="Q6967" s="119"/>
    </row>
    <row r="6968" spans="14:17" x14ac:dyDescent="0.25">
      <c r="N6968" s="142"/>
      <c r="O6968" s="132"/>
      <c r="Q6968" s="119"/>
    </row>
    <row r="6969" spans="14:17" x14ac:dyDescent="0.25">
      <c r="N6969" s="142"/>
      <c r="O6969" s="132"/>
      <c r="Q6969" s="119"/>
    </row>
    <row r="6970" spans="14:17" x14ac:dyDescent="0.25">
      <c r="N6970" s="142"/>
      <c r="O6970" s="132"/>
      <c r="Q6970" s="119"/>
    </row>
    <row r="6971" spans="14:17" x14ac:dyDescent="0.25">
      <c r="N6971" s="142"/>
      <c r="O6971" s="132"/>
      <c r="Q6971" s="119"/>
    </row>
    <row r="6972" spans="14:17" x14ac:dyDescent="0.25">
      <c r="N6972" s="142"/>
      <c r="O6972" s="132"/>
      <c r="Q6972" s="119"/>
    </row>
    <row r="6973" spans="14:17" x14ac:dyDescent="0.25">
      <c r="N6973" s="142"/>
      <c r="O6973" s="132"/>
      <c r="Q6973" s="119"/>
    </row>
    <row r="6974" spans="14:17" x14ac:dyDescent="0.25">
      <c r="N6974" s="142"/>
      <c r="O6974" s="132"/>
      <c r="Q6974" s="119"/>
    </row>
    <row r="6975" spans="14:17" x14ac:dyDescent="0.25">
      <c r="N6975" s="142"/>
      <c r="O6975" s="132"/>
      <c r="Q6975" s="119"/>
    </row>
    <row r="6976" spans="14:17" x14ac:dyDescent="0.25">
      <c r="N6976" s="142"/>
      <c r="O6976" s="132"/>
      <c r="Q6976" s="119"/>
    </row>
    <row r="6977" spans="14:17" x14ac:dyDescent="0.25">
      <c r="N6977" s="142"/>
      <c r="O6977" s="132"/>
      <c r="Q6977" s="119"/>
    </row>
    <row r="6978" spans="14:17" x14ac:dyDescent="0.25">
      <c r="N6978" s="142"/>
      <c r="O6978" s="132"/>
      <c r="Q6978" s="119"/>
    </row>
    <row r="6979" spans="14:17" x14ac:dyDescent="0.25">
      <c r="N6979" s="142"/>
      <c r="O6979" s="132"/>
      <c r="Q6979" s="119"/>
    </row>
    <row r="6980" spans="14:17" x14ac:dyDescent="0.25">
      <c r="N6980" s="142"/>
      <c r="O6980" s="132"/>
      <c r="Q6980" s="119"/>
    </row>
    <row r="6981" spans="14:17" x14ac:dyDescent="0.25">
      <c r="N6981" s="142"/>
      <c r="O6981" s="132"/>
      <c r="Q6981" s="119"/>
    </row>
    <row r="6982" spans="14:17" x14ac:dyDescent="0.25">
      <c r="N6982" s="142"/>
      <c r="O6982" s="132"/>
      <c r="Q6982" s="119"/>
    </row>
    <row r="6983" spans="14:17" x14ac:dyDescent="0.25">
      <c r="N6983" s="142"/>
      <c r="O6983" s="132"/>
      <c r="Q6983" s="119"/>
    </row>
    <row r="6984" spans="14:17" x14ac:dyDescent="0.25">
      <c r="N6984" s="142"/>
      <c r="O6984" s="132"/>
      <c r="Q6984" s="119"/>
    </row>
    <row r="6985" spans="14:17" x14ac:dyDescent="0.25">
      <c r="N6985" s="142"/>
      <c r="O6985" s="132"/>
      <c r="Q6985" s="119"/>
    </row>
    <row r="6986" spans="14:17" x14ac:dyDescent="0.25">
      <c r="N6986" s="142"/>
      <c r="O6986" s="132"/>
      <c r="Q6986" s="119"/>
    </row>
    <row r="6987" spans="14:17" x14ac:dyDescent="0.25">
      <c r="N6987" s="142"/>
      <c r="O6987" s="132"/>
      <c r="Q6987" s="119"/>
    </row>
    <row r="6988" spans="14:17" x14ac:dyDescent="0.25">
      <c r="N6988" s="142"/>
      <c r="O6988" s="132"/>
      <c r="Q6988" s="119"/>
    </row>
    <row r="6989" spans="14:17" x14ac:dyDescent="0.25">
      <c r="N6989" s="142"/>
      <c r="O6989" s="132"/>
      <c r="Q6989" s="119"/>
    </row>
    <row r="6990" spans="14:17" x14ac:dyDescent="0.25">
      <c r="N6990" s="142"/>
      <c r="O6990" s="132"/>
      <c r="Q6990" s="119"/>
    </row>
    <row r="6991" spans="14:17" x14ac:dyDescent="0.25">
      <c r="N6991" s="142"/>
      <c r="O6991" s="132"/>
      <c r="Q6991" s="119"/>
    </row>
    <row r="6992" spans="14:17" x14ac:dyDescent="0.25">
      <c r="N6992" s="142"/>
      <c r="O6992" s="132"/>
      <c r="Q6992" s="119"/>
    </row>
    <row r="6993" spans="14:17" x14ac:dyDescent="0.25">
      <c r="N6993" s="142"/>
      <c r="O6993" s="132"/>
      <c r="Q6993" s="119"/>
    </row>
    <row r="6994" spans="14:17" x14ac:dyDescent="0.25">
      <c r="N6994" s="142"/>
      <c r="O6994" s="132"/>
      <c r="Q6994" s="119"/>
    </row>
    <row r="6995" spans="14:17" x14ac:dyDescent="0.25">
      <c r="N6995" s="142"/>
      <c r="O6995" s="132"/>
      <c r="Q6995" s="119"/>
    </row>
    <row r="6996" spans="14:17" x14ac:dyDescent="0.25">
      <c r="N6996" s="142"/>
      <c r="O6996" s="132"/>
      <c r="Q6996" s="119"/>
    </row>
    <row r="6997" spans="14:17" x14ac:dyDescent="0.25">
      <c r="N6997" s="142"/>
      <c r="O6997" s="132"/>
      <c r="Q6997" s="119"/>
    </row>
    <row r="6998" spans="14:17" x14ac:dyDescent="0.25">
      <c r="N6998" s="142"/>
      <c r="O6998" s="132"/>
      <c r="Q6998" s="119"/>
    </row>
    <row r="6999" spans="14:17" x14ac:dyDescent="0.25">
      <c r="N6999" s="142"/>
      <c r="O6999" s="132"/>
      <c r="Q6999" s="119"/>
    </row>
    <row r="7000" spans="14:17" x14ac:dyDescent="0.25">
      <c r="N7000" s="142"/>
      <c r="O7000" s="132"/>
      <c r="Q7000" s="119"/>
    </row>
    <row r="7001" spans="14:17" x14ac:dyDescent="0.25">
      <c r="N7001" s="142"/>
      <c r="O7001" s="132"/>
      <c r="Q7001" s="119"/>
    </row>
    <row r="7002" spans="14:17" x14ac:dyDescent="0.25">
      <c r="N7002" s="142"/>
      <c r="O7002" s="132"/>
      <c r="Q7002" s="119"/>
    </row>
    <row r="7003" spans="14:17" x14ac:dyDescent="0.25">
      <c r="N7003" s="142"/>
      <c r="O7003" s="132"/>
      <c r="Q7003" s="119"/>
    </row>
    <row r="7004" spans="14:17" x14ac:dyDescent="0.25">
      <c r="N7004" s="142"/>
      <c r="O7004" s="132"/>
      <c r="Q7004" s="119"/>
    </row>
    <row r="7005" spans="14:17" x14ac:dyDescent="0.25">
      <c r="N7005" s="142"/>
      <c r="O7005" s="132"/>
      <c r="Q7005" s="119"/>
    </row>
    <row r="7006" spans="14:17" x14ac:dyDescent="0.25">
      <c r="N7006" s="142"/>
      <c r="O7006" s="132"/>
      <c r="Q7006" s="119"/>
    </row>
    <row r="7007" spans="14:17" x14ac:dyDescent="0.25">
      <c r="N7007" s="142"/>
      <c r="O7007" s="132"/>
      <c r="Q7007" s="119"/>
    </row>
    <row r="7008" spans="14:17" x14ac:dyDescent="0.25">
      <c r="N7008" s="142"/>
      <c r="O7008" s="132"/>
      <c r="Q7008" s="119"/>
    </row>
    <row r="7009" spans="14:17" x14ac:dyDescent="0.25">
      <c r="N7009" s="142"/>
      <c r="O7009" s="132"/>
      <c r="Q7009" s="119"/>
    </row>
    <row r="7010" spans="14:17" x14ac:dyDescent="0.25">
      <c r="N7010" s="142"/>
      <c r="O7010" s="132"/>
      <c r="Q7010" s="119"/>
    </row>
    <row r="7011" spans="14:17" x14ac:dyDescent="0.25">
      <c r="N7011" s="142"/>
      <c r="O7011" s="132"/>
      <c r="Q7011" s="119"/>
    </row>
    <row r="7012" spans="14:17" x14ac:dyDescent="0.25">
      <c r="N7012" s="142"/>
      <c r="O7012" s="132"/>
      <c r="Q7012" s="119"/>
    </row>
    <row r="7013" spans="14:17" x14ac:dyDescent="0.25">
      <c r="N7013" s="142"/>
      <c r="O7013" s="132"/>
      <c r="Q7013" s="119"/>
    </row>
    <row r="7014" spans="14:17" x14ac:dyDescent="0.25">
      <c r="N7014" s="142"/>
      <c r="O7014" s="132"/>
      <c r="Q7014" s="119"/>
    </row>
    <row r="7015" spans="14:17" x14ac:dyDescent="0.25">
      <c r="N7015" s="142"/>
      <c r="O7015" s="132"/>
      <c r="Q7015" s="119"/>
    </row>
    <row r="7016" spans="14:17" x14ac:dyDescent="0.25">
      <c r="N7016" s="142"/>
      <c r="O7016" s="132"/>
      <c r="Q7016" s="119"/>
    </row>
    <row r="7017" spans="14:17" x14ac:dyDescent="0.25">
      <c r="N7017" s="142"/>
      <c r="O7017" s="132"/>
      <c r="Q7017" s="119"/>
    </row>
    <row r="7018" spans="14:17" x14ac:dyDescent="0.25">
      <c r="N7018" s="142"/>
      <c r="O7018" s="132"/>
      <c r="Q7018" s="119"/>
    </row>
    <row r="7019" spans="14:17" x14ac:dyDescent="0.25">
      <c r="N7019" s="142"/>
      <c r="O7019" s="132"/>
      <c r="Q7019" s="119"/>
    </row>
    <row r="7020" spans="14:17" x14ac:dyDescent="0.25">
      <c r="N7020" s="142"/>
      <c r="O7020" s="132"/>
      <c r="Q7020" s="119"/>
    </row>
    <row r="7021" spans="14:17" x14ac:dyDescent="0.25">
      <c r="N7021" s="142"/>
      <c r="O7021" s="132"/>
      <c r="Q7021" s="119"/>
    </row>
    <row r="7022" spans="14:17" x14ac:dyDescent="0.25">
      <c r="N7022" s="142"/>
      <c r="O7022" s="132"/>
      <c r="Q7022" s="119"/>
    </row>
    <row r="7023" spans="14:17" x14ac:dyDescent="0.25">
      <c r="N7023" s="142"/>
      <c r="O7023" s="132"/>
      <c r="Q7023" s="119"/>
    </row>
    <row r="7024" spans="14:17" x14ac:dyDescent="0.25">
      <c r="N7024" s="142"/>
      <c r="O7024" s="132"/>
      <c r="Q7024" s="119"/>
    </row>
    <row r="7025" spans="14:17" x14ac:dyDescent="0.25">
      <c r="N7025" s="142"/>
      <c r="O7025" s="132"/>
      <c r="Q7025" s="119"/>
    </row>
    <row r="7026" spans="14:17" x14ac:dyDescent="0.25">
      <c r="N7026" s="142"/>
      <c r="O7026" s="132"/>
      <c r="Q7026" s="119"/>
    </row>
    <row r="7027" spans="14:17" x14ac:dyDescent="0.25">
      <c r="N7027" s="142"/>
      <c r="O7027" s="132"/>
      <c r="Q7027" s="119"/>
    </row>
    <row r="7028" spans="14:17" x14ac:dyDescent="0.25">
      <c r="N7028" s="142"/>
      <c r="O7028" s="132"/>
      <c r="Q7028" s="119"/>
    </row>
    <row r="7029" spans="14:17" x14ac:dyDescent="0.25">
      <c r="N7029" s="142"/>
      <c r="O7029" s="132"/>
      <c r="Q7029" s="119"/>
    </row>
    <row r="7030" spans="14:17" x14ac:dyDescent="0.25">
      <c r="N7030" s="142"/>
      <c r="O7030" s="132"/>
      <c r="Q7030" s="119"/>
    </row>
    <row r="7031" spans="14:17" x14ac:dyDescent="0.25">
      <c r="N7031" s="142"/>
      <c r="O7031" s="132"/>
      <c r="Q7031" s="119"/>
    </row>
    <row r="7032" spans="14:17" x14ac:dyDescent="0.25">
      <c r="N7032" s="142"/>
      <c r="O7032" s="132"/>
      <c r="Q7032" s="119"/>
    </row>
    <row r="7033" spans="14:17" x14ac:dyDescent="0.25">
      <c r="N7033" s="142"/>
      <c r="O7033" s="132"/>
      <c r="Q7033" s="119"/>
    </row>
    <row r="7034" spans="14:17" x14ac:dyDescent="0.25">
      <c r="N7034" s="142"/>
      <c r="O7034" s="132"/>
      <c r="Q7034" s="119"/>
    </row>
    <row r="7035" spans="14:17" x14ac:dyDescent="0.25">
      <c r="N7035" s="142"/>
      <c r="O7035" s="132"/>
      <c r="Q7035" s="119"/>
    </row>
    <row r="7036" spans="14:17" x14ac:dyDescent="0.25">
      <c r="N7036" s="142"/>
      <c r="O7036" s="132"/>
      <c r="Q7036" s="119"/>
    </row>
    <row r="7037" spans="14:17" x14ac:dyDescent="0.25">
      <c r="N7037" s="142"/>
      <c r="O7037" s="132"/>
      <c r="Q7037" s="119"/>
    </row>
    <row r="7038" spans="14:17" x14ac:dyDescent="0.25">
      <c r="N7038" s="142"/>
      <c r="O7038" s="132"/>
      <c r="Q7038" s="119"/>
    </row>
    <row r="7039" spans="14:17" x14ac:dyDescent="0.25">
      <c r="N7039" s="142"/>
      <c r="O7039" s="132"/>
      <c r="Q7039" s="119"/>
    </row>
    <row r="7040" spans="14:17" x14ac:dyDescent="0.25">
      <c r="N7040" s="142"/>
      <c r="O7040" s="132"/>
      <c r="Q7040" s="119"/>
    </row>
    <row r="7041" spans="14:17" x14ac:dyDescent="0.25">
      <c r="N7041" s="142"/>
      <c r="O7041" s="132"/>
      <c r="Q7041" s="119"/>
    </row>
    <row r="7042" spans="14:17" x14ac:dyDescent="0.25">
      <c r="N7042" s="142"/>
      <c r="O7042" s="132"/>
      <c r="Q7042" s="119"/>
    </row>
    <row r="7043" spans="14:17" x14ac:dyDescent="0.25">
      <c r="N7043" s="142"/>
      <c r="O7043" s="132"/>
      <c r="Q7043" s="119"/>
    </row>
    <row r="7044" spans="14:17" x14ac:dyDescent="0.25">
      <c r="N7044" s="142"/>
      <c r="O7044" s="132"/>
      <c r="Q7044" s="119"/>
    </row>
    <row r="7045" spans="14:17" x14ac:dyDescent="0.25">
      <c r="N7045" s="142"/>
      <c r="O7045" s="132"/>
      <c r="Q7045" s="119"/>
    </row>
    <row r="7046" spans="14:17" x14ac:dyDescent="0.25">
      <c r="N7046" s="142"/>
      <c r="O7046" s="132"/>
      <c r="Q7046" s="119"/>
    </row>
    <row r="7047" spans="14:17" x14ac:dyDescent="0.25">
      <c r="N7047" s="142"/>
      <c r="O7047" s="132"/>
      <c r="Q7047" s="119"/>
    </row>
    <row r="7048" spans="14:17" x14ac:dyDescent="0.25">
      <c r="N7048" s="142"/>
      <c r="O7048" s="132"/>
      <c r="Q7048" s="119"/>
    </row>
    <row r="7049" spans="14:17" x14ac:dyDescent="0.25">
      <c r="N7049" s="142"/>
      <c r="O7049" s="132"/>
      <c r="Q7049" s="119"/>
    </row>
    <row r="7050" spans="14:17" x14ac:dyDescent="0.25">
      <c r="N7050" s="142"/>
      <c r="O7050" s="132"/>
      <c r="Q7050" s="119"/>
    </row>
    <row r="7051" spans="14:17" x14ac:dyDescent="0.25">
      <c r="N7051" s="142"/>
      <c r="O7051" s="132"/>
      <c r="Q7051" s="119"/>
    </row>
    <row r="7052" spans="14:17" x14ac:dyDescent="0.25">
      <c r="N7052" s="142"/>
      <c r="O7052" s="132"/>
      <c r="Q7052" s="119"/>
    </row>
    <row r="7053" spans="14:17" x14ac:dyDescent="0.25">
      <c r="N7053" s="142"/>
      <c r="O7053" s="132"/>
      <c r="Q7053" s="119"/>
    </row>
    <row r="7054" spans="14:17" x14ac:dyDescent="0.25">
      <c r="N7054" s="142"/>
      <c r="O7054" s="132"/>
      <c r="Q7054" s="119"/>
    </row>
    <row r="7055" spans="14:17" x14ac:dyDescent="0.25">
      <c r="N7055" s="142"/>
      <c r="O7055" s="132"/>
      <c r="Q7055" s="119"/>
    </row>
    <row r="7056" spans="14:17" x14ac:dyDescent="0.25">
      <c r="N7056" s="142"/>
      <c r="O7056" s="132"/>
      <c r="Q7056" s="119"/>
    </row>
    <row r="7057" spans="14:17" x14ac:dyDescent="0.25">
      <c r="N7057" s="142"/>
      <c r="O7057" s="132"/>
      <c r="Q7057" s="119"/>
    </row>
    <row r="7058" spans="14:17" x14ac:dyDescent="0.25">
      <c r="N7058" s="142"/>
      <c r="O7058" s="132"/>
      <c r="Q7058" s="119"/>
    </row>
    <row r="7059" spans="14:17" x14ac:dyDescent="0.25">
      <c r="N7059" s="142"/>
      <c r="O7059" s="132"/>
      <c r="Q7059" s="119"/>
    </row>
    <row r="7060" spans="14:17" x14ac:dyDescent="0.25">
      <c r="N7060" s="142"/>
      <c r="O7060" s="132"/>
      <c r="Q7060" s="119"/>
    </row>
    <row r="7061" spans="14:17" x14ac:dyDescent="0.25">
      <c r="N7061" s="142"/>
      <c r="O7061" s="132"/>
      <c r="Q7061" s="119"/>
    </row>
    <row r="7062" spans="14:17" x14ac:dyDescent="0.25">
      <c r="N7062" s="142"/>
      <c r="O7062" s="132"/>
      <c r="Q7062" s="119"/>
    </row>
    <row r="7063" spans="14:17" x14ac:dyDescent="0.25">
      <c r="N7063" s="142"/>
      <c r="O7063" s="132"/>
      <c r="Q7063" s="119"/>
    </row>
    <row r="7064" spans="14:17" x14ac:dyDescent="0.25">
      <c r="N7064" s="142"/>
      <c r="O7064" s="132"/>
      <c r="Q7064" s="119"/>
    </row>
    <row r="7065" spans="14:17" x14ac:dyDescent="0.25">
      <c r="N7065" s="142"/>
      <c r="O7065" s="132"/>
      <c r="Q7065" s="119"/>
    </row>
    <row r="7066" spans="14:17" x14ac:dyDescent="0.25">
      <c r="N7066" s="142"/>
      <c r="O7066" s="132"/>
      <c r="Q7066" s="119"/>
    </row>
    <row r="7067" spans="14:17" x14ac:dyDescent="0.25">
      <c r="N7067" s="142"/>
      <c r="O7067" s="132"/>
      <c r="Q7067" s="119"/>
    </row>
    <row r="7068" spans="14:17" x14ac:dyDescent="0.25">
      <c r="N7068" s="142"/>
      <c r="O7068" s="132"/>
      <c r="Q7068" s="119"/>
    </row>
    <row r="7069" spans="14:17" x14ac:dyDescent="0.25">
      <c r="N7069" s="142"/>
      <c r="O7069" s="132"/>
      <c r="Q7069" s="119"/>
    </row>
    <row r="7070" spans="14:17" x14ac:dyDescent="0.25">
      <c r="N7070" s="142"/>
      <c r="O7070" s="132"/>
      <c r="Q7070" s="119"/>
    </row>
    <row r="7071" spans="14:17" x14ac:dyDescent="0.25">
      <c r="N7071" s="142"/>
      <c r="O7071" s="132"/>
      <c r="Q7071" s="119"/>
    </row>
    <row r="7072" spans="14:17" x14ac:dyDescent="0.25">
      <c r="N7072" s="142"/>
      <c r="O7072" s="132"/>
      <c r="Q7072" s="119"/>
    </row>
    <row r="7073" spans="14:17" x14ac:dyDescent="0.25">
      <c r="N7073" s="142"/>
      <c r="O7073" s="132"/>
      <c r="Q7073" s="119"/>
    </row>
    <row r="7074" spans="14:17" x14ac:dyDescent="0.25">
      <c r="N7074" s="142"/>
      <c r="O7074" s="132"/>
      <c r="Q7074" s="119"/>
    </row>
    <row r="7075" spans="14:17" x14ac:dyDescent="0.25">
      <c r="N7075" s="142"/>
      <c r="O7075" s="132"/>
      <c r="Q7075" s="119"/>
    </row>
    <row r="7076" spans="14:17" x14ac:dyDescent="0.25">
      <c r="N7076" s="142"/>
      <c r="O7076" s="132"/>
      <c r="Q7076" s="119"/>
    </row>
    <row r="7077" spans="14:17" x14ac:dyDescent="0.25">
      <c r="N7077" s="142"/>
      <c r="O7077" s="132"/>
      <c r="Q7077" s="119"/>
    </row>
    <row r="7078" spans="14:17" x14ac:dyDescent="0.25">
      <c r="N7078" s="142"/>
      <c r="O7078" s="132"/>
      <c r="Q7078" s="119"/>
    </row>
    <row r="7079" spans="14:17" x14ac:dyDescent="0.25">
      <c r="N7079" s="142"/>
      <c r="O7079" s="132"/>
      <c r="Q7079" s="119"/>
    </row>
    <row r="7080" spans="14:17" x14ac:dyDescent="0.25">
      <c r="N7080" s="142"/>
      <c r="O7080" s="132"/>
      <c r="Q7080" s="119"/>
    </row>
    <row r="7081" spans="14:17" x14ac:dyDescent="0.25">
      <c r="N7081" s="142"/>
      <c r="O7081" s="132"/>
      <c r="Q7081" s="119"/>
    </row>
    <row r="7082" spans="14:17" x14ac:dyDescent="0.25">
      <c r="N7082" s="142"/>
      <c r="O7082" s="132"/>
      <c r="Q7082" s="119"/>
    </row>
    <row r="7083" spans="14:17" x14ac:dyDescent="0.25">
      <c r="N7083" s="142"/>
      <c r="O7083" s="132"/>
      <c r="Q7083" s="119"/>
    </row>
    <row r="7084" spans="14:17" x14ac:dyDescent="0.25">
      <c r="N7084" s="142"/>
      <c r="O7084" s="132"/>
      <c r="Q7084" s="119"/>
    </row>
    <row r="7085" spans="14:17" x14ac:dyDescent="0.25">
      <c r="N7085" s="142"/>
      <c r="O7085" s="132"/>
      <c r="Q7085" s="119"/>
    </row>
    <row r="7086" spans="14:17" x14ac:dyDescent="0.25">
      <c r="N7086" s="142"/>
      <c r="O7086" s="132"/>
      <c r="Q7086" s="119"/>
    </row>
    <row r="7087" spans="14:17" x14ac:dyDescent="0.25">
      <c r="N7087" s="142"/>
      <c r="O7087" s="132"/>
      <c r="Q7087" s="119"/>
    </row>
    <row r="7088" spans="14:17" x14ac:dyDescent="0.25">
      <c r="N7088" s="142"/>
      <c r="O7088" s="132"/>
      <c r="Q7088" s="119"/>
    </row>
    <row r="7089" spans="14:17" x14ac:dyDescent="0.25">
      <c r="N7089" s="142"/>
      <c r="O7089" s="132"/>
      <c r="Q7089" s="119"/>
    </row>
    <row r="7090" spans="14:17" x14ac:dyDescent="0.25">
      <c r="N7090" s="142"/>
      <c r="O7090" s="132"/>
      <c r="Q7090" s="119"/>
    </row>
    <row r="7091" spans="14:17" x14ac:dyDescent="0.25">
      <c r="N7091" s="142"/>
      <c r="O7091" s="132"/>
      <c r="Q7091" s="119"/>
    </row>
    <row r="7092" spans="14:17" x14ac:dyDescent="0.25">
      <c r="N7092" s="142"/>
      <c r="O7092" s="132"/>
      <c r="Q7092" s="119"/>
    </row>
    <row r="7093" spans="14:17" x14ac:dyDescent="0.25">
      <c r="N7093" s="142"/>
      <c r="O7093" s="132"/>
      <c r="Q7093" s="119"/>
    </row>
    <row r="7094" spans="14:17" x14ac:dyDescent="0.25">
      <c r="N7094" s="142"/>
      <c r="O7094" s="132"/>
      <c r="Q7094" s="119"/>
    </row>
    <row r="7095" spans="14:17" x14ac:dyDescent="0.25">
      <c r="N7095" s="142"/>
      <c r="O7095" s="132"/>
      <c r="Q7095" s="119"/>
    </row>
    <row r="7096" spans="14:17" x14ac:dyDescent="0.25">
      <c r="N7096" s="142"/>
      <c r="O7096" s="132"/>
      <c r="Q7096" s="119"/>
    </row>
    <row r="7097" spans="14:17" x14ac:dyDescent="0.25">
      <c r="N7097" s="142"/>
      <c r="O7097" s="132"/>
      <c r="Q7097" s="119"/>
    </row>
    <row r="7098" spans="14:17" x14ac:dyDescent="0.25">
      <c r="N7098" s="142"/>
      <c r="O7098" s="132"/>
      <c r="Q7098" s="119"/>
    </row>
    <row r="7099" spans="14:17" x14ac:dyDescent="0.25">
      <c r="N7099" s="142"/>
      <c r="O7099" s="132"/>
      <c r="Q7099" s="119"/>
    </row>
    <row r="7100" spans="14:17" x14ac:dyDescent="0.25">
      <c r="N7100" s="142"/>
      <c r="O7100" s="132"/>
      <c r="Q7100" s="119"/>
    </row>
    <row r="7101" spans="14:17" x14ac:dyDescent="0.25">
      <c r="N7101" s="142"/>
      <c r="O7101" s="132"/>
      <c r="Q7101" s="119"/>
    </row>
    <row r="7102" spans="14:17" x14ac:dyDescent="0.25">
      <c r="N7102" s="142"/>
      <c r="O7102" s="132"/>
      <c r="Q7102" s="119"/>
    </row>
    <row r="7103" spans="14:17" x14ac:dyDescent="0.25">
      <c r="N7103" s="142"/>
      <c r="O7103" s="132"/>
      <c r="Q7103" s="119"/>
    </row>
    <row r="7104" spans="14:17" x14ac:dyDescent="0.25">
      <c r="N7104" s="142"/>
      <c r="O7104" s="132"/>
      <c r="Q7104" s="119"/>
    </row>
    <row r="7105" spans="14:17" x14ac:dyDescent="0.25">
      <c r="N7105" s="142"/>
      <c r="O7105" s="132"/>
      <c r="Q7105" s="119"/>
    </row>
    <row r="7106" spans="14:17" x14ac:dyDescent="0.25">
      <c r="N7106" s="142"/>
      <c r="O7106" s="132"/>
      <c r="Q7106" s="119"/>
    </row>
    <row r="7107" spans="14:17" x14ac:dyDescent="0.25">
      <c r="N7107" s="142"/>
      <c r="O7107" s="132"/>
      <c r="Q7107" s="119"/>
    </row>
    <row r="7108" spans="14:17" x14ac:dyDescent="0.25">
      <c r="N7108" s="142"/>
      <c r="O7108" s="132"/>
      <c r="Q7108" s="119"/>
    </row>
    <row r="7109" spans="14:17" x14ac:dyDescent="0.25">
      <c r="N7109" s="142"/>
      <c r="O7109" s="132"/>
      <c r="Q7109" s="119"/>
    </row>
    <row r="7110" spans="14:17" x14ac:dyDescent="0.25">
      <c r="N7110" s="142"/>
      <c r="O7110" s="132"/>
      <c r="Q7110" s="119"/>
    </row>
    <row r="7111" spans="14:17" x14ac:dyDescent="0.25">
      <c r="N7111" s="142"/>
      <c r="O7111" s="132"/>
      <c r="Q7111" s="119"/>
    </row>
    <row r="7112" spans="14:17" x14ac:dyDescent="0.25">
      <c r="N7112" s="142"/>
      <c r="O7112" s="132"/>
      <c r="Q7112" s="119"/>
    </row>
    <row r="7113" spans="14:17" x14ac:dyDescent="0.25">
      <c r="N7113" s="142"/>
      <c r="O7113" s="132"/>
      <c r="Q7113" s="119"/>
    </row>
    <row r="7114" spans="14:17" x14ac:dyDescent="0.25">
      <c r="N7114" s="142"/>
      <c r="O7114" s="132"/>
      <c r="Q7114" s="119"/>
    </row>
    <row r="7115" spans="14:17" x14ac:dyDescent="0.25">
      <c r="N7115" s="142"/>
      <c r="O7115" s="132"/>
      <c r="Q7115" s="119"/>
    </row>
    <row r="7116" spans="14:17" x14ac:dyDescent="0.25">
      <c r="N7116" s="142"/>
      <c r="O7116" s="132"/>
      <c r="Q7116" s="119"/>
    </row>
    <row r="7117" spans="14:17" x14ac:dyDescent="0.25">
      <c r="N7117" s="142"/>
      <c r="O7117" s="132"/>
      <c r="Q7117" s="119"/>
    </row>
    <row r="7118" spans="14:17" x14ac:dyDescent="0.25">
      <c r="N7118" s="142"/>
      <c r="O7118" s="132"/>
      <c r="Q7118" s="119"/>
    </row>
    <row r="7119" spans="14:17" x14ac:dyDescent="0.25">
      <c r="N7119" s="142"/>
      <c r="O7119" s="132"/>
      <c r="Q7119" s="119"/>
    </row>
    <row r="7120" spans="14:17" x14ac:dyDescent="0.25">
      <c r="N7120" s="142"/>
      <c r="O7120" s="132"/>
      <c r="Q7120" s="119"/>
    </row>
    <row r="7121" spans="14:17" x14ac:dyDescent="0.25">
      <c r="N7121" s="142"/>
      <c r="O7121" s="132"/>
      <c r="Q7121" s="119"/>
    </row>
    <row r="7122" spans="14:17" x14ac:dyDescent="0.25">
      <c r="N7122" s="142"/>
      <c r="O7122" s="132"/>
      <c r="Q7122" s="119"/>
    </row>
    <row r="7123" spans="14:17" x14ac:dyDescent="0.25">
      <c r="N7123" s="142"/>
      <c r="O7123" s="132"/>
      <c r="Q7123" s="119"/>
    </row>
    <row r="7124" spans="14:17" x14ac:dyDescent="0.25">
      <c r="N7124" s="142"/>
      <c r="O7124" s="132"/>
      <c r="Q7124" s="119"/>
    </row>
    <row r="7125" spans="14:17" x14ac:dyDescent="0.25">
      <c r="N7125" s="142"/>
      <c r="O7125" s="132"/>
      <c r="Q7125" s="119"/>
    </row>
    <row r="7126" spans="14:17" x14ac:dyDescent="0.25">
      <c r="N7126" s="142"/>
      <c r="O7126" s="132"/>
      <c r="Q7126" s="119"/>
    </row>
    <row r="7127" spans="14:17" x14ac:dyDescent="0.25">
      <c r="N7127" s="142"/>
      <c r="O7127" s="132"/>
      <c r="Q7127" s="119"/>
    </row>
    <row r="7128" spans="14:17" x14ac:dyDescent="0.25">
      <c r="N7128" s="142"/>
      <c r="O7128" s="132"/>
      <c r="Q7128" s="119"/>
    </row>
    <row r="7129" spans="14:17" x14ac:dyDescent="0.25">
      <c r="N7129" s="142"/>
      <c r="O7129" s="132"/>
      <c r="Q7129" s="119"/>
    </row>
    <row r="7130" spans="14:17" x14ac:dyDescent="0.25">
      <c r="N7130" s="142"/>
      <c r="O7130" s="132"/>
      <c r="Q7130" s="119"/>
    </row>
    <row r="7131" spans="14:17" x14ac:dyDescent="0.25">
      <c r="N7131" s="142"/>
      <c r="O7131" s="132"/>
      <c r="Q7131" s="119"/>
    </row>
    <row r="7132" spans="14:17" x14ac:dyDescent="0.25">
      <c r="N7132" s="142"/>
      <c r="O7132" s="132"/>
      <c r="Q7132" s="119"/>
    </row>
    <row r="7133" spans="14:17" x14ac:dyDescent="0.25">
      <c r="N7133" s="142"/>
      <c r="O7133" s="132"/>
      <c r="Q7133" s="119"/>
    </row>
    <row r="7134" spans="14:17" x14ac:dyDescent="0.25">
      <c r="N7134" s="142"/>
      <c r="O7134" s="132"/>
      <c r="Q7134" s="119"/>
    </row>
    <row r="7135" spans="14:17" x14ac:dyDescent="0.25">
      <c r="N7135" s="142"/>
      <c r="O7135" s="132"/>
      <c r="Q7135" s="119"/>
    </row>
    <row r="7136" spans="14:17" x14ac:dyDescent="0.25">
      <c r="N7136" s="142"/>
      <c r="O7136" s="132"/>
      <c r="Q7136" s="119"/>
    </row>
    <row r="7137" spans="14:17" x14ac:dyDescent="0.25">
      <c r="N7137" s="142"/>
      <c r="O7137" s="132"/>
      <c r="Q7137" s="119"/>
    </row>
    <row r="7138" spans="14:17" x14ac:dyDescent="0.25">
      <c r="N7138" s="142"/>
      <c r="O7138" s="132"/>
      <c r="Q7138" s="119"/>
    </row>
    <row r="7139" spans="14:17" x14ac:dyDescent="0.25">
      <c r="N7139" s="142"/>
      <c r="O7139" s="132"/>
      <c r="Q7139" s="119"/>
    </row>
    <row r="7140" spans="14:17" x14ac:dyDescent="0.25">
      <c r="N7140" s="142"/>
      <c r="O7140" s="132"/>
      <c r="Q7140" s="119"/>
    </row>
    <row r="7141" spans="14:17" x14ac:dyDescent="0.25">
      <c r="N7141" s="142"/>
      <c r="O7141" s="132"/>
      <c r="Q7141" s="119"/>
    </row>
    <row r="7142" spans="14:17" x14ac:dyDescent="0.25">
      <c r="N7142" s="142"/>
      <c r="O7142" s="132"/>
      <c r="Q7142" s="119"/>
    </row>
    <row r="7143" spans="14:17" x14ac:dyDescent="0.25">
      <c r="N7143" s="142"/>
      <c r="O7143" s="132"/>
      <c r="Q7143" s="119"/>
    </row>
    <row r="7144" spans="14:17" x14ac:dyDescent="0.25">
      <c r="N7144" s="142"/>
      <c r="O7144" s="132"/>
      <c r="Q7144" s="119"/>
    </row>
    <row r="7145" spans="14:17" x14ac:dyDescent="0.25">
      <c r="N7145" s="142"/>
      <c r="O7145" s="132"/>
      <c r="Q7145" s="119"/>
    </row>
    <row r="7146" spans="14:17" x14ac:dyDescent="0.25">
      <c r="N7146" s="142"/>
      <c r="O7146" s="132"/>
      <c r="Q7146" s="119"/>
    </row>
    <row r="7147" spans="14:17" x14ac:dyDescent="0.25">
      <c r="N7147" s="142"/>
      <c r="O7147" s="132"/>
      <c r="Q7147" s="119"/>
    </row>
    <row r="7148" spans="14:17" x14ac:dyDescent="0.25">
      <c r="N7148" s="142"/>
      <c r="O7148" s="132"/>
      <c r="Q7148" s="119"/>
    </row>
    <row r="7149" spans="14:17" x14ac:dyDescent="0.25">
      <c r="N7149" s="142"/>
      <c r="O7149" s="132"/>
      <c r="Q7149" s="119"/>
    </row>
    <row r="7150" spans="14:17" x14ac:dyDescent="0.25">
      <c r="N7150" s="142"/>
      <c r="O7150" s="132"/>
      <c r="Q7150" s="119"/>
    </row>
    <row r="7151" spans="14:17" x14ac:dyDescent="0.25">
      <c r="N7151" s="142"/>
      <c r="O7151" s="132"/>
      <c r="Q7151" s="119"/>
    </row>
    <row r="7152" spans="14:17" x14ac:dyDescent="0.25">
      <c r="N7152" s="142"/>
      <c r="O7152" s="132"/>
      <c r="Q7152" s="119"/>
    </row>
    <row r="7153" spans="14:17" x14ac:dyDescent="0.25">
      <c r="N7153" s="142"/>
      <c r="O7153" s="132"/>
      <c r="Q7153" s="119"/>
    </row>
    <row r="7154" spans="14:17" x14ac:dyDescent="0.25">
      <c r="N7154" s="142"/>
      <c r="O7154" s="132"/>
      <c r="Q7154" s="119"/>
    </row>
    <row r="7155" spans="14:17" x14ac:dyDescent="0.25">
      <c r="N7155" s="142"/>
      <c r="O7155" s="132"/>
      <c r="Q7155" s="119"/>
    </row>
    <row r="7156" spans="14:17" x14ac:dyDescent="0.25">
      <c r="N7156" s="142"/>
      <c r="O7156" s="132"/>
      <c r="Q7156" s="119"/>
    </row>
    <row r="7157" spans="14:17" x14ac:dyDescent="0.25">
      <c r="N7157" s="142"/>
      <c r="O7157" s="132"/>
      <c r="Q7157" s="119"/>
    </row>
    <row r="7158" spans="14:17" x14ac:dyDescent="0.25">
      <c r="N7158" s="142"/>
      <c r="O7158" s="132"/>
      <c r="Q7158" s="119"/>
    </row>
    <row r="7159" spans="14:17" x14ac:dyDescent="0.25">
      <c r="N7159" s="142"/>
      <c r="O7159" s="132"/>
      <c r="Q7159" s="119"/>
    </row>
    <row r="7160" spans="14:17" x14ac:dyDescent="0.25">
      <c r="N7160" s="142"/>
      <c r="O7160" s="132"/>
      <c r="Q7160" s="119"/>
    </row>
    <row r="7161" spans="14:17" x14ac:dyDescent="0.25">
      <c r="N7161" s="142"/>
      <c r="O7161" s="132"/>
      <c r="Q7161" s="119"/>
    </row>
    <row r="7162" spans="14:17" x14ac:dyDescent="0.25">
      <c r="N7162" s="142"/>
      <c r="O7162" s="132"/>
      <c r="Q7162" s="119"/>
    </row>
    <row r="7163" spans="14:17" x14ac:dyDescent="0.25">
      <c r="N7163" s="142"/>
      <c r="O7163" s="132"/>
      <c r="Q7163" s="119"/>
    </row>
    <row r="7164" spans="14:17" x14ac:dyDescent="0.25">
      <c r="N7164" s="142"/>
      <c r="O7164" s="132"/>
      <c r="Q7164" s="119"/>
    </row>
    <row r="7165" spans="14:17" x14ac:dyDescent="0.25">
      <c r="N7165" s="142"/>
      <c r="O7165" s="132"/>
      <c r="Q7165" s="119"/>
    </row>
    <row r="7166" spans="14:17" x14ac:dyDescent="0.25">
      <c r="N7166" s="142"/>
      <c r="O7166" s="132"/>
      <c r="Q7166" s="119"/>
    </row>
    <row r="7167" spans="14:17" x14ac:dyDescent="0.25">
      <c r="N7167" s="142"/>
      <c r="O7167" s="132"/>
      <c r="Q7167" s="119"/>
    </row>
    <row r="7168" spans="14:17" x14ac:dyDescent="0.25">
      <c r="N7168" s="142"/>
      <c r="O7168" s="132"/>
      <c r="Q7168" s="119"/>
    </row>
    <row r="7169" spans="14:17" x14ac:dyDescent="0.25">
      <c r="N7169" s="142"/>
      <c r="O7169" s="132"/>
      <c r="Q7169" s="119"/>
    </row>
    <row r="7170" spans="14:17" x14ac:dyDescent="0.25">
      <c r="N7170" s="142"/>
      <c r="O7170" s="132"/>
      <c r="Q7170" s="119"/>
    </row>
    <row r="7171" spans="14:17" x14ac:dyDescent="0.25">
      <c r="N7171" s="142"/>
      <c r="O7171" s="132"/>
      <c r="Q7171" s="119"/>
    </row>
    <row r="7172" spans="14:17" x14ac:dyDescent="0.25">
      <c r="N7172" s="142"/>
      <c r="O7172" s="132"/>
      <c r="Q7172" s="119"/>
    </row>
    <row r="7173" spans="14:17" x14ac:dyDescent="0.25">
      <c r="N7173" s="142"/>
      <c r="O7173" s="132"/>
      <c r="Q7173" s="119"/>
    </row>
    <row r="7174" spans="14:17" x14ac:dyDescent="0.25">
      <c r="N7174" s="142"/>
      <c r="O7174" s="132"/>
      <c r="Q7174" s="119"/>
    </row>
    <row r="7175" spans="14:17" x14ac:dyDescent="0.25">
      <c r="N7175" s="142"/>
      <c r="O7175" s="132"/>
      <c r="Q7175" s="119"/>
    </row>
    <row r="7176" spans="14:17" x14ac:dyDescent="0.25">
      <c r="N7176" s="142"/>
      <c r="O7176" s="132"/>
      <c r="Q7176" s="119"/>
    </row>
    <row r="7177" spans="14:17" x14ac:dyDescent="0.25">
      <c r="N7177" s="142"/>
      <c r="O7177" s="132"/>
      <c r="Q7177" s="119"/>
    </row>
    <row r="7178" spans="14:17" x14ac:dyDescent="0.25">
      <c r="N7178" s="142"/>
      <c r="O7178" s="132"/>
      <c r="Q7178" s="119"/>
    </row>
    <row r="7179" spans="14:17" x14ac:dyDescent="0.25">
      <c r="N7179" s="142"/>
      <c r="O7179" s="132"/>
      <c r="Q7179" s="119"/>
    </row>
    <row r="7180" spans="14:17" x14ac:dyDescent="0.25">
      <c r="N7180" s="142"/>
      <c r="O7180" s="132"/>
      <c r="Q7180" s="119"/>
    </row>
    <row r="7181" spans="14:17" x14ac:dyDescent="0.25">
      <c r="N7181" s="142"/>
      <c r="O7181" s="132"/>
      <c r="Q7181" s="119"/>
    </row>
    <row r="7182" spans="14:17" x14ac:dyDescent="0.25">
      <c r="N7182" s="142"/>
      <c r="O7182" s="132"/>
      <c r="Q7182" s="119"/>
    </row>
    <row r="7183" spans="14:17" x14ac:dyDescent="0.25">
      <c r="N7183" s="142"/>
      <c r="O7183" s="132"/>
      <c r="Q7183" s="119"/>
    </row>
    <row r="7184" spans="14:17" x14ac:dyDescent="0.25">
      <c r="N7184" s="142"/>
      <c r="O7184" s="132"/>
      <c r="Q7184" s="119"/>
    </row>
    <row r="7185" spans="14:17" x14ac:dyDescent="0.25">
      <c r="N7185" s="142"/>
      <c r="O7185" s="132"/>
      <c r="Q7185" s="119"/>
    </row>
    <row r="7186" spans="14:17" x14ac:dyDescent="0.25">
      <c r="N7186" s="142"/>
      <c r="O7186" s="132"/>
      <c r="Q7186" s="119"/>
    </row>
    <row r="7187" spans="14:17" x14ac:dyDescent="0.25">
      <c r="N7187" s="142"/>
      <c r="O7187" s="132"/>
      <c r="Q7187" s="119"/>
    </row>
    <row r="7188" spans="14:17" x14ac:dyDescent="0.25">
      <c r="N7188" s="142"/>
      <c r="O7188" s="132"/>
      <c r="Q7188" s="119"/>
    </row>
    <row r="7189" spans="14:17" x14ac:dyDescent="0.25">
      <c r="N7189" s="142"/>
      <c r="O7189" s="132"/>
      <c r="Q7189" s="119"/>
    </row>
    <row r="7190" spans="14:17" x14ac:dyDescent="0.25">
      <c r="N7190" s="142"/>
      <c r="O7190" s="132"/>
      <c r="Q7190" s="119"/>
    </row>
    <row r="7191" spans="14:17" x14ac:dyDescent="0.25">
      <c r="N7191" s="142"/>
      <c r="O7191" s="132"/>
      <c r="Q7191" s="119"/>
    </row>
    <row r="7192" spans="14:17" x14ac:dyDescent="0.25">
      <c r="N7192" s="142"/>
      <c r="O7192" s="132"/>
      <c r="Q7192" s="119"/>
    </row>
    <row r="7193" spans="14:17" x14ac:dyDescent="0.25">
      <c r="N7193" s="142"/>
      <c r="O7193" s="132"/>
      <c r="Q7193" s="119"/>
    </row>
    <row r="7194" spans="14:17" x14ac:dyDescent="0.25">
      <c r="N7194" s="142"/>
      <c r="O7194" s="132"/>
      <c r="Q7194" s="119"/>
    </row>
    <row r="7195" spans="14:17" x14ac:dyDescent="0.25">
      <c r="N7195" s="142"/>
      <c r="O7195" s="132"/>
      <c r="Q7195" s="119"/>
    </row>
    <row r="7196" spans="14:17" x14ac:dyDescent="0.25">
      <c r="N7196" s="142"/>
      <c r="O7196" s="132"/>
      <c r="Q7196" s="119"/>
    </row>
    <row r="7197" spans="14:17" x14ac:dyDescent="0.25">
      <c r="N7197" s="142"/>
      <c r="O7197" s="132"/>
      <c r="Q7197" s="119"/>
    </row>
    <row r="7198" spans="14:17" x14ac:dyDescent="0.25">
      <c r="N7198" s="142"/>
      <c r="O7198" s="132"/>
      <c r="Q7198" s="119"/>
    </row>
    <row r="7199" spans="14:17" x14ac:dyDescent="0.25">
      <c r="N7199" s="142"/>
      <c r="O7199" s="132"/>
      <c r="Q7199" s="119"/>
    </row>
    <row r="7200" spans="14:17" x14ac:dyDescent="0.25">
      <c r="N7200" s="142"/>
      <c r="O7200" s="132"/>
      <c r="Q7200" s="119"/>
    </row>
    <row r="7201" spans="14:17" x14ac:dyDescent="0.25">
      <c r="N7201" s="142"/>
      <c r="O7201" s="132"/>
      <c r="Q7201" s="119"/>
    </row>
    <row r="7202" spans="14:17" x14ac:dyDescent="0.25">
      <c r="N7202" s="142"/>
      <c r="O7202" s="132"/>
      <c r="Q7202" s="119"/>
    </row>
    <row r="7203" spans="14:17" x14ac:dyDescent="0.25">
      <c r="N7203" s="142"/>
      <c r="O7203" s="132"/>
      <c r="Q7203" s="119"/>
    </row>
    <row r="7204" spans="14:17" x14ac:dyDescent="0.25">
      <c r="N7204" s="142"/>
      <c r="O7204" s="132"/>
      <c r="Q7204" s="119"/>
    </row>
    <row r="7205" spans="14:17" x14ac:dyDescent="0.25">
      <c r="N7205" s="142"/>
      <c r="O7205" s="132"/>
      <c r="Q7205" s="119"/>
    </row>
    <row r="7206" spans="14:17" x14ac:dyDescent="0.25">
      <c r="N7206" s="142"/>
      <c r="O7206" s="132"/>
      <c r="Q7206" s="119"/>
    </row>
    <row r="7207" spans="14:17" x14ac:dyDescent="0.25">
      <c r="N7207" s="142"/>
      <c r="O7207" s="132"/>
      <c r="Q7207" s="119"/>
    </row>
    <row r="7208" spans="14:17" x14ac:dyDescent="0.25">
      <c r="N7208" s="142"/>
      <c r="O7208" s="132"/>
      <c r="Q7208" s="119"/>
    </row>
    <row r="7209" spans="14:17" x14ac:dyDescent="0.25">
      <c r="N7209" s="142"/>
      <c r="O7209" s="132"/>
      <c r="Q7209" s="119"/>
    </row>
    <row r="7210" spans="14:17" x14ac:dyDescent="0.25">
      <c r="N7210" s="142"/>
      <c r="O7210" s="132"/>
      <c r="Q7210" s="119"/>
    </row>
    <row r="7211" spans="14:17" x14ac:dyDescent="0.25">
      <c r="N7211" s="142"/>
      <c r="O7211" s="132"/>
      <c r="Q7211" s="119"/>
    </row>
    <row r="7212" spans="14:17" x14ac:dyDescent="0.25">
      <c r="N7212" s="142"/>
      <c r="O7212" s="132"/>
      <c r="Q7212" s="119"/>
    </row>
    <row r="7213" spans="14:17" x14ac:dyDescent="0.25">
      <c r="N7213" s="142"/>
      <c r="O7213" s="132"/>
      <c r="Q7213" s="119"/>
    </row>
    <row r="7214" spans="14:17" x14ac:dyDescent="0.25">
      <c r="N7214" s="142"/>
      <c r="O7214" s="132"/>
      <c r="Q7214" s="119"/>
    </row>
    <row r="7215" spans="14:17" x14ac:dyDescent="0.25">
      <c r="N7215" s="142"/>
      <c r="O7215" s="132"/>
      <c r="Q7215" s="119"/>
    </row>
    <row r="7216" spans="14:17" x14ac:dyDescent="0.25">
      <c r="N7216" s="142"/>
      <c r="O7216" s="132"/>
      <c r="Q7216" s="119"/>
    </row>
    <row r="7217" spans="14:17" x14ac:dyDescent="0.25">
      <c r="N7217" s="142"/>
      <c r="O7217" s="132"/>
      <c r="Q7217" s="119"/>
    </row>
    <row r="7218" spans="14:17" x14ac:dyDescent="0.25">
      <c r="N7218" s="142"/>
      <c r="O7218" s="132"/>
      <c r="Q7218" s="119"/>
    </row>
    <row r="7219" spans="14:17" x14ac:dyDescent="0.25">
      <c r="N7219" s="142"/>
      <c r="O7219" s="132"/>
      <c r="Q7219" s="119"/>
    </row>
    <row r="7220" spans="14:17" x14ac:dyDescent="0.25">
      <c r="N7220" s="142"/>
      <c r="O7220" s="132"/>
      <c r="Q7220" s="119"/>
    </row>
    <row r="7221" spans="14:17" x14ac:dyDescent="0.25">
      <c r="N7221" s="142"/>
      <c r="O7221" s="132"/>
      <c r="Q7221" s="119"/>
    </row>
    <row r="7222" spans="14:17" x14ac:dyDescent="0.25">
      <c r="N7222" s="142"/>
      <c r="O7222" s="132"/>
      <c r="Q7222" s="119"/>
    </row>
    <row r="7223" spans="14:17" x14ac:dyDescent="0.25">
      <c r="N7223" s="142"/>
      <c r="O7223" s="132"/>
      <c r="Q7223" s="119"/>
    </row>
    <row r="7224" spans="14:17" x14ac:dyDescent="0.25">
      <c r="N7224" s="142"/>
      <c r="O7224" s="132"/>
      <c r="Q7224" s="119"/>
    </row>
    <row r="7225" spans="14:17" x14ac:dyDescent="0.25">
      <c r="N7225" s="142"/>
      <c r="O7225" s="132"/>
      <c r="Q7225" s="119"/>
    </row>
    <row r="7226" spans="14:17" x14ac:dyDescent="0.25">
      <c r="N7226" s="142"/>
      <c r="O7226" s="132"/>
      <c r="Q7226" s="119"/>
    </row>
    <row r="7227" spans="14:17" x14ac:dyDescent="0.25">
      <c r="N7227" s="142"/>
      <c r="O7227" s="132"/>
      <c r="Q7227" s="119"/>
    </row>
    <row r="7228" spans="14:17" x14ac:dyDescent="0.25">
      <c r="N7228" s="142"/>
      <c r="O7228" s="132"/>
      <c r="Q7228" s="119"/>
    </row>
    <row r="7229" spans="14:17" x14ac:dyDescent="0.25">
      <c r="N7229" s="142"/>
      <c r="O7229" s="132"/>
      <c r="Q7229" s="119"/>
    </row>
    <row r="7230" spans="14:17" x14ac:dyDescent="0.25">
      <c r="N7230" s="142"/>
      <c r="O7230" s="132"/>
      <c r="Q7230" s="119"/>
    </row>
    <row r="7231" spans="14:17" x14ac:dyDescent="0.25">
      <c r="N7231" s="142"/>
      <c r="O7231" s="132"/>
      <c r="Q7231" s="119"/>
    </row>
    <row r="7232" spans="14:17" x14ac:dyDescent="0.25">
      <c r="N7232" s="142"/>
      <c r="O7232" s="132"/>
      <c r="Q7232" s="119"/>
    </row>
    <row r="7233" spans="14:17" x14ac:dyDescent="0.25">
      <c r="N7233" s="142"/>
      <c r="O7233" s="132"/>
      <c r="Q7233" s="119"/>
    </row>
    <row r="7234" spans="14:17" x14ac:dyDescent="0.25">
      <c r="N7234" s="142"/>
      <c r="O7234" s="132"/>
      <c r="Q7234" s="119"/>
    </row>
    <row r="7235" spans="14:17" x14ac:dyDescent="0.25">
      <c r="N7235" s="142"/>
      <c r="O7235" s="132"/>
      <c r="Q7235" s="119"/>
    </row>
    <row r="7236" spans="14:17" x14ac:dyDescent="0.25">
      <c r="N7236" s="142"/>
      <c r="O7236" s="132"/>
      <c r="Q7236" s="119"/>
    </row>
    <row r="7237" spans="14:17" x14ac:dyDescent="0.25">
      <c r="N7237" s="142"/>
      <c r="O7237" s="132"/>
      <c r="Q7237" s="119"/>
    </row>
    <row r="7238" spans="14:17" x14ac:dyDescent="0.25">
      <c r="N7238" s="142"/>
      <c r="O7238" s="132"/>
      <c r="Q7238" s="119"/>
    </row>
    <row r="7239" spans="14:17" x14ac:dyDescent="0.25">
      <c r="N7239" s="142"/>
      <c r="O7239" s="132"/>
      <c r="Q7239" s="119"/>
    </row>
    <row r="7240" spans="14:17" x14ac:dyDescent="0.25">
      <c r="N7240" s="142"/>
      <c r="O7240" s="132"/>
      <c r="Q7240" s="119"/>
    </row>
    <row r="7241" spans="14:17" x14ac:dyDescent="0.25">
      <c r="N7241" s="142"/>
      <c r="O7241" s="132"/>
      <c r="Q7241" s="119"/>
    </row>
    <row r="7242" spans="14:17" x14ac:dyDescent="0.25">
      <c r="N7242" s="142"/>
      <c r="O7242" s="132"/>
      <c r="Q7242" s="119"/>
    </row>
    <row r="7243" spans="14:17" x14ac:dyDescent="0.25">
      <c r="N7243" s="142"/>
      <c r="O7243" s="132"/>
      <c r="Q7243" s="119"/>
    </row>
    <row r="7244" spans="14:17" x14ac:dyDescent="0.25">
      <c r="N7244" s="142"/>
      <c r="O7244" s="132"/>
      <c r="Q7244" s="119"/>
    </row>
    <row r="7245" spans="14:17" x14ac:dyDescent="0.25">
      <c r="N7245" s="142"/>
      <c r="O7245" s="132"/>
      <c r="Q7245" s="119"/>
    </row>
    <row r="7246" spans="14:17" x14ac:dyDescent="0.25">
      <c r="N7246" s="142"/>
      <c r="O7246" s="132"/>
      <c r="Q7246" s="119"/>
    </row>
    <row r="7247" spans="14:17" x14ac:dyDescent="0.25">
      <c r="N7247" s="142"/>
      <c r="O7247" s="132"/>
      <c r="Q7247" s="119"/>
    </row>
    <row r="7248" spans="14:17" x14ac:dyDescent="0.25">
      <c r="N7248" s="142"/>
      <c r="O7248" s="132"/>
      <c r="Q7248" s="119"/>
    </row>
    <row r="7249" spans="14:17" x14ac:dyDescent="0.25">
      <c r="N7249" s="142"/>
      <c r="O7249" s="132"/>
      <c r="Q7249" s="119"/>
    </row>
    <row r="7250" spans="14:17" x14ac:dyDescent="0.25">
      <c r="N7250" s="142"/>
      <c r="O7250" s="132"/>
      <c r="Q7250" s="119"/>
    </row>
    <row r="7251" spans="14:17" x14ac:dyDescent="0.25">
      <c r="N7251" s="142"/>
      <c r="O7251" s="132"/>
      <c r="Q7251" s="119"/>
    </row>
    <row r="7252" spans="14:17" x14ac:dyDescent="0.25">
      <c r="N7252" s="142"/>
      <c r="O7252" s="132"/>
      <c r="Q7252" s="119"/>
    </row>
    <row r="7253" spans="14:17" x14ac:dyDescent="0.25">
      <c r="N7253" s="142"/>
      <c r="O7253" s="132"/>
      <c r="Q7253" s="119"/>
    </row>
    <row r="7254" spans="14:17" x14ac:dyDescent="0.25">
      <c r="N7254" s="142"/>
      <c r="O7254" s="132"/>
      <c r="Q7254" s="119"/>
    </row>
    <row r="7255" spans="14:17" x14ac:dyDescent="0.25">
      <c r="N7255" s="142"/>
      <c r="O7255" s="132"/>
      <c r="Q7255" s="119"/>
    </row>
    <row r="7256" spans="14:17" x14ac:dyDescent="0.25">
      <c r="N7256" s="142"/>
      <c r="O7256" s="132"/>
      <c r="Q7256" s="119"/>
    </row>
    <row r="7257" spans="14:17" x14ac:dyDescent="0.25">
      <c r="N7257" s="142"/>
      <c r="O7257" s="132"/>
      <c r="Q7257" s="119"/>
    </row>
    <row r="7258" spans="14:17" x14ac:dyDescent="0.25">
      <c r="N7258" s="142"/>
      <c r="O7258" s="132"/>
      <c r="Q7258" s="119"/>
    </row>
    <row r="7259" spans="14:17" x14ac:dyDescent="0.25">
      <c r="N7259" s="142"/>
      <c r="O7259" s="132"/>
      <c r="Q7259" s="119"/>
    </row>
    <row r="7260" spans="14:17" x14ac:dyDescent="0.25">
      <c r="N7260" s="142"/>
      <c r="O7260" s="132"/>
      <c r="Q7260" s="119"/>
    </row>
    <row r="7261" spans="14:17" x14ac:dyDescent="0.25">
      <c r="N7261" s="142"/>
      <c r="O7261" s="132"/>
      <c r="Q7261" s="119"/>
    </row>
    <row r="7262" spans="14:17" x14ac:dyDescent="0.25">
      <c r="N7262" s="142"/>
      <c r="O7262" s="132"/>
      <c r="Q7262" s="119"/>
    </row>
    <row r="7263" spans="14:17" x14ac:dyDescent="0.25">
      <c r="N7263" s="142"/>
      <c r="O7263" s="132"/>
      <c r="Q7263" s="119"/>
    </row>
    <row r="7264" spans="14:17" x14ac:dyDescent="0.25">
      <c r="N7264" s="142"/>
      <c r="O7264" s="132"/>
      <c r="Q7264" s="119"/>
    </row>
    <row r="7265" spans="14:17" x14ac:dyDescent="0.25">
      <c r="N7265" s="142"/>
      <c r="O7265" s="132"/>
      <c r="Q7265" s="119"/>
    </row>
    <row r="7266" spans="14:17" x14ac:dyDescent="0.25">
      <c r="N7266" s="142"/>
      <c r="O7266" s="132"/>
      <c r="Q7266" s="119"/>
    </row>
    <row r="7267" spans="14:17" x14ac:dyDescent="0.25">
      <c r="N7267" s="142"/>
      <c r="O7267" s="132"/>
      <c r="Q7267" s="119"/>
    </row>
    <row r="7268" spans="14:17" x14ac:dyDescent="0.25">
      <c r="N7268" s="142"/>
      <c r="O7268" s="132"/>
      <c r="Q7268" s="119"/>
    </row>
    <row r="7269" spans="14:17" x14ac:dyDescent="0.25">
      <c r="N7269" s="142"/>
      <c r="O7269" s="132"/>
      <c r="Q7269" s="119"/>
    </row>
    <row r="7270" spans="14:17" x14ac:dyDescent="0.25">
      <c r="N7270" s="142"/>
      <c r="O7270" s="132"/>
      <c r="Q7270" s="119"/>
    </row>
    <row r="7271" spans="14:17" x14ac:dyDescent="0.25">
      <c r="N7271" s="142"/>
      <c r="O7271" s="132"/>
      <c r="Q7271" s="119"/>
    </row>
    <row r="7272" spans="14:17" x14ac:dyDescent="0.25">
      <c r="N7272" s="142"/>
      <c r="O7272" s="132"/>
      <c r="Q7272" s="119"/>
    </row>
    <row r="7273" spans="14:17" x14ac:dyDescent="0.25">
      <c r="N7273" s="142"/>
      <c r="O7273" s="132"/>
      <c r="Q7273" s="119"/>
    </row>
    <row r="7274" spans="14:17" x14ac:dyDescent="0.25">
      <c r="N7274" s="142"/>
      <c r="O7274" s="132"/>
      <c r="Q7274" s="119"/>
    </row>
    <row r="7275" spans="14:17" x14ac:dyDescent="0.25">
      <c r="N7275" s="142"/>
      <c r="O7275" s="132"/>
      <c r="Q7275" s="119"/>
    </row>
    <row r="7276" spans="14:17" x14ac:dyDescent="0.25">
      <c r="N7276" s="142"/>
      <c r="O7276" s="132"/>
      <c r="Q7276" s="119"/>
    </row>
    <row r="7277" spans="14:17" x14ac:dyDescent="0.25">
      <c r="N7277" s="142"/>
      <c r="O7277" s="132"/>
      <c r="Q7277" s="119"/>
    </row>
    <row r="7278" spans="14:17" x14ac:dyDescent="0.25">
      <c r="N7278" s="142"/>
      <c r="O7278" s="132"/>
      <c r="Q7278" s="119"/>
    </row>
    <row r="7279" spans="14:17" x14ac:dyDescent="0.25">
      <c r="N7279" s="142"/>
      <c r="O7279" s="132"/>
      <c r="Q7279" s="119"/>
    </row>
    <row r="7280" spans="14:17" x14ac:dyDescent="0.25">
      <c r="N7280" s="142"/>
      <c r="O7280" s="132"/>
      <c r="Q7280" s="119"/>
    </row>
    <row r="7281" spans="14:17" x14ac:dyDescent="0.25">
      <c r="N7281" s="142"/>
      <c r="O7281" s="132"/>
      <c r="Q7281" s="119"/>
    </row>
    <row r="7282" spans="14:17" x14ac:dyDescent="0.25">
      <c r="N7282" s="142"/>
      <c r="O7282" s="132"/>
      <c r="Q7282" s="119"/>
    </row>
    <row r="7283" spans="14:17" x14ac:dyDescent="0.25">
      <c r="N7283" s="142"/>
      <c r="O7283" s="132"/>
      <c r="Q7283" s="119"/>
    </row>
    <row r="7284" spans="14:17" x14ac:dyDescent="0.25">
      <c r="N7284" s="142"/>
      <c r="O7284" s="132"/>
      <c r="Q7284" s="119"/>
    </row>
    <row r="7285" spans="14:17" x14ac:dyDescent="0.25">
      <c r="N7285" s="142"/>
      <c r="O7285" s="132"/>
      <c r="Q7285" s="119"/>
    </row>
    <row r="7286" spans="14:17" x14ac:dyDescent="0.25">
      <c r="N7286" s="142"/>
      <c r="O7286" s="132"/>
      <c r="Q7286" s="119"/>
    </row>
    <row r="7287" spans="14:17" x14ac:dyDescent="0.25">
      <c r="N7287" s="142"/>
      <c r="O7287" s="132"/>
      <c r="Q7287" s="119"/>
    </row>
    <row r="7288" spans="14:17" x14ac:dyDescent="0.25">
      <c r="N7288" s="142"/>
      <c r="O7288" s="132"/>
      <c r="Q7288" s="119"/>
    </row>
    <row r="7289" spans="14:17" x14ac:dyDescent="0.25">
      <c r="N7289" s="142"/>
      <c r="O7289" s="132"/>
      <c r="Q7289" s="119"/>
    </row>
    <row r="7290" spans="14:17" x14ac:dyDescent="0.25">
      <c r="N7290" s="142"/>
      <c r="O7290" s="132"/>
      <c r="Q7290" s="119"/>
    </row>
    <row r="7291" spans="14:17" x14ac:dyDescent="0.25">
      <c r="N7291" s="142"/>
      <c r="O7291" s="132"/>
      <c r="Q7291" s="119"/>
    </row>
    <row r="7292" spans="14:17" x14ac:dyDescent="0.25">
      <c r="N7292" s="142"/>
      <c r="O7292" s="132"/>
      <c r="Q7292" s="119"/>
    </row>
    <row r="7293" spans="14:17" x14ac:dyDescent="0.25">
      <c r="N7293" s="142"/>
      <c r="O7293" s="132"/>
      <c r="Q7293" s="119"/>
    </row>
    <row r="7294" spans="14:17" x14ac:dyDescent="0.25">
      <c r="N7294" s="142"/>
      <c r="O7294" s="132"/>
      <c r="Q7294" s="119"/>
    </row>
    <row r="7295" spans="14:17" x14ac:dyDescent="0.25">
      <c r="N7295" s="142"/>
      <c r="O7295" s="132"/>
      <c r="Q7295" s="119"/>
    </row>
    <row r="7296" spans="14:17" x14ac:dyDescent="0.25">
      <c r="N7296" s="142"/>
      <c r="O7296" s="132"/>
      <c r="Q7296" s="119"/>
    </row>
    <row r="7297" spans="14:17" x14ac:dyDescent="0.25">
      <c r="N7297" s="142"/>
      <c r="O7297" s="132"/>
      <c r="Q7297" s="119"/>
    </row>
    <row r="7298" spans="14:17" x14ac:dyDescent="0.25">
      <c r="N7298" s="142"/>
      <c r="O7298" s="132"/>
      <c r="Q7298" s="119"/>
    </row>
    <row r="7299" spans="14:17" x14ac:dyDescent="0.25">
      <c r="N7299" s="142"/>
      <c r="O7299" s="132"/>
      <c r="Q7299" s="119"/>
    </row>
    <row r="7300" spans="14:17" x14ac:dyDescent="0.25">
      <c r="N7300" s="142"/>
      <c r="O7300" s="132"/>
      <c r="Q7300" s="119"/>
    </row>
    <row r="7301" spans="14:17" x14ac:dyDescent="0.25">
      <c r="N7301" s="142"/>
      <c r="O7301" s="132"/>
      <c r="Q7301" s="119"/>
    </row>
    <row r="7302" spans="14:17" x14ac:dyDescent="0.25">
      <c r="N7302" s="142"/>
      <c r="O7302" s="132"/>
      <c r="Q7302" s="119"/>
    </row>
    <row r="7303" spans="14:17" x14ac:dyDescent="0.25">
      <c r="N7303" s="142"/>
      <c r="O7303" s="132"/>
      <c r="Q7303" s="119"/>
    </row>
    <row r="7304" spans="14:17" x14ac:dyDescent="0.25">
      <c r="N7304" s="142"/>
      <c r="O7304" s="132"/>
      <c r="Q7304" s="119"/>
    </row>
    <row r="7305" spans="14:17" x14ac:dyDescent="0.25">
      <c r="N7305" s="142"/>
      <c r="O7305" s="132"/>
      <c r="Q7305" s="119"/>
    </row>
    <row r="7306" spans="14:17" x14ac:dyDescent="0.25">
      <c r="N7306" s="142"/>
      <c r="O7306" s="132"/>
      <c r="Q7306" s="119"/>
    </row>
    <row r="7307" spans="14:17" x14ac:dyDescent="0.25">
      <c r="N7307" s="142"/>
      <c r="O7307" s="132"/>
      <c r="Q7307" s="119"/>
    </row>
    <row r="7308" spans="14:17" x14ac:dyDescent="0.25">
      <c r="N7308" s="142"/>
      <c r="O7308" s="132"/>
      <c r="Q7308" s="119"/>
    </row>
    <row r="7309" spans="14:17" x14ac:dyDescent="0.25">
      <c r="N7309" s="142"/>
      <c r="O7309" s="132"/>
      <c r="Q7309" s="119"/>
    </row>
    <row r="7310" spans="14:17" x14ac:dyDescent="0.25">
      <c r="N7310" s="142"/>
      <c r="O7310" s="132"/>
      <c r="Q7310" s="119"/>
    </row>
    <row r="7311" spans="14:17" x14ac:dyDescent="0.25">
      <c r="N7311" s="142"/>
      <c r="O7311" s="132"/>
      <c r="Q7311" s="119"/>
    </row>
    <row r="7312" spans="14:17" x14ac:dyDescent="0.25">
      <c r="N7312" s="142"/>
      <c r="O7312" s="132"/>
      <c r="Q7312" s="119"/>
    </row>
    <row r="7313" spans="14:17" x14ac:dyDescent="0.25">
      <c r="N7313" s="142"/>
      <c r="O7313" s="132"/>
      <c r="Q7313" s="119"/>
    </row>
    <row r="7314" spans="14:17" x14ac:dyDescent="0.25">
      <c r="N7314" s="142"/>
      <c r="O7314" s="132"/>
      <c r="Q7314" s="119"/>
    </row>
    <row r="7315" spans="14:17" x14ac:dyDescent="0.25">
      <c r="N7315" s="142"/>
      <c r="O7315" s="132"/>
      <c r="Q7315" s="119"/>
    </row>
    <row r="7316" spans="14:17" x14ac:dyDescent="0.25">
      <c r="N7316" s="142"/>
      <c r="O7316" s="132"/>
      <c r="Q7316" s="119"/>
    </row>
    <row r="7317" spans="14:17" x14ac:dyDescent="0.25">
      <c r="N7317" s="142"/>
      <c r="O7317" s="132"/>
      <c r="Q7317" s="119"/>
    </row>
    <row r="7318" spans="14:17" x14ac:dyDescent="0.25">
      <c r="N7318" s="142"/>
      <c r="O7318" s="132"/>
      <c r="Q7318" s="119"/>
    </row>
    <row r="7319" spans="14:17" x14ac:dyDescent="0.25">
      <c r="N7319" s="142"/>
      <c r="O7319" s="132"/>
      <c r="Q7319" s="119"/>
    </row>
    <row r="7320" spans="14:17" x14ac:dyDescent="0.25">
      <c r="N7320" s="142"/>
      <c r="O7320" s="132"/>
      <c r="Q7320" s="119"/>
    </row>
    <row r="7321" spans="14:17" x14ac:dyDescent="0.25">
      <c r="N7321" s="142"/>
      <c r="O7321" s="132"/>
      <c r="Q7321" s="119"/>
    </row>
    <row r="7322" spans="14:17" x14ac:dyDescent="0.25">
      <c r="N7322" s="142"/>
      <c r="O7322" s="132"/>
      <c r="Q7322" s="119"/>
    </row>
    <row r="7323" spans="14:17" x14ac:dyDescent="0.25">
      <c r="N7323" s="142"/>
      <c r="O7323" s="132"/>
      <c r="Q7323" s="119"/>
    </row>
    <row r="7324" spans="14:17" x14ac:dyDescent="0.25">
      <c r="N7324" s="142"/>
      <c r="O7324" s="132"/>
      <c r="Q7324" s="119"/>
    </row>
    <row r="7325" spans="14:17" x14ac:dyDescent="0.25">
      <c r="N7325" s="142"/>
      <c r="O7325" s="132"/>
      <c r="Q7325" s="119"/>
    </row>
    <row r="7326" spans="14:17" x14ac:dyDescent="0.25">
      <c r="N7326" s="142"/>
      <c r="O7326" s="132"/>
      <c r="Q7326" s="119"/>
    </row>
    <row r="7327" spans="14:17" x14ac:dyDescent="0.25">
      <c r="N7327" s="142"/>
      <c r="O7327" s="132"/>
      <c r="Q7327" s="119"/>
    </row>
    <row r="7328" spans="14:17" x14ac:dyDescent="0.25">
      <c r="N7328" s="142"/>
      <c r="O7328" s="132"/>
      <c r="Q7328" s="119"/>
    </row>
    <row r="7329" spans="14:17" x14ac:dyDescent="0.25">
      <c r="N7329" s="142"/>
      <c r="O7329" s="132"/>
      <c r="Q7329" s="119"/>
    </row>
    <row r="7330" spans="14:17" x14ac:dyDescent="0.25">
      <c r="N7330" s="142"/>
      <c r="O7330" s="132"/>
      <c r="Q7330" s="119"/>
    </row>
    <row r="7331" spans="14:17" x14ac:dyDescent="0.25">
      <c r="N7331" s="142"/>
      <c r="O7331" s="132"/>
      <c r="Q7331" s="119"/>
    </row>
    <row r="7332" spans="14:17" x14ac:dyDescent="0.25">
      <c r="N7332" s="142"/>
      <c r="O7332" s="132"/>
      <c r="Q7332" s="119"/>
    </row>
    <row r="7333" spans="14:17" x14ac:dyDescent="0.25">
      <c r="N7333" s="142"/>
      <c r="O7333" s="132"/>
      <c r="Q7333" s="119"/>
    </row>
    <row r="7334" spans="14:17" x14ac:dyDescent="0.25">
      <c r="N7334" s="142"/>
      <c r="O7334" s="132"/>
      <c r="Q7334" s="119"/>
    </row>
    <row r="7335" spans="14:17" x14ac:dyDescent="0.25">
      <c r="N7335" s="142"/>
      <c r="O7335" s="132"/>
      <c r="Q7335" s="119"/>
    </row>
    <row r="7336" spans="14:17" x14ac:dyDescent="0.25">
      <c r="N7336" s="142"/>
      <c r="O7336" s="132"/>
      <c r="Q7336" s="119"/>
    </row>
    <row r="7337" spans="14:17" x14ac:dyDescent="0.25">
      <c r="N7337" s="142"/>
      <c r="O7337" s="132"/>
      <c r="Q7337" s="119"/>
    </row>
    <row r="7338" spans="14:17" x14ac:dyDescent="0.25">
      <c r="N7338" s="142"/>
      <c r="O7338" s="132"/>
      <c r="Q7338" s="119"/>
    </row>
    <row r="7339" spans="14:17" x14ac:dyDescent="0.25">
      <c r="N7339" s="142"/>
      <c r="O7339" s="132"/>
      <c r="Q7339" s="119"/>
    </row>
    <row r="7340" spans="14:17" x14ac:dyDescent="0.25">
      <c r="N7340" s="142"/>
      <c r="O7340" s="132"/>
      <c r="Q7340" s="119"/>
    </row>
    <row r="7341" spans="14:17" x14ac:dyDescent="0.25">
      <c r="N7341" s="142"/>
      <c r="O7341" s="132"/>
      <c r="Q7341" s="119"/>
    </row>
    <row r="7342" spans="14:17" x14ac:dyDescent="0.25">
      <c r="N7342" s="142"/>
      <c r="O7342" s="132"/>
      <c r="Q7342" s="119"/>
    </row>
    <row r="7343" spans="14:17" x14ac:dyDescent="0.25">
      <c r="N7343" s="142"/>
      <c r="O7343" s="132"/>
      <c r="Q7343" s="119"/>
    </row>
    <row r="7344" spans="14:17" x14ac:dyDescent="0.25">
      <c r="N7344" s="142"/>
      <c r="O7344" s="132"/>
      <c r="Q7344" s="119"/>
    </row>
    <row r="7345" spans="14:17" x14ac:dyDescent="0.25">
      <c r="N7345" s="142"/>
      <c r="O7345" s="132"/>
      <c r="Q7345" s="119"/>
    </row>
    <row r="7346" spans="14:17" x14ac:dyDescent="0.25">
      <c r="N7346" s="142"/>
      <c r="O7346" s="132"/>
      <c r="Q7346" s="119"/>
    </row>
    <row r="7347" spans="14:17" x14ac:dyDescent="0.25">
      <c r="N7347" s="142"/>
      <c r="O7347" s="132"/>
      <c r="Q7347" s="119"/>
    </row>
    <row r="7348" spans="14:17" x14ac:dyDescent="0.25">
      <c r="N7348" s="142"/>
      <c r="O7348" s="132"/>
      <c r="Q7348" s="119"/>
    </row>
    <row r="7349" spans="14:17" x14ac:dyDescent="0.25">
      <c r="N7349" s="142"/>
      <c r="O7349" s="132"/>
      <c r="Q7349" s="119"/>
    </row>
    <row r="7350" spans="14:17" x14ac:dyDescent="0.25">
      <c r="N7350" s="142"/>
      <c r="O7350" s="132"/>
      <c r="Q7350" s="119"/>
    </row>
    <row r="7351" spans="14:17" x14ac:dyDescent="0.25">
      <c r="N7351" s="142"/>
      <c r="O7351" s="132"/>
      <c r="Q7351" s="119"/>
    </row>
    <row r="7352" spans="14:17" x14ac:dyDescent="0.25">
      <c r="N7352" s="142"/>
      <c r="O7352" s="132"/>
      <c r="Q7352" s="119"/>
    </row>
    <row r="7353" spans="14:17" x14ac:dyDescent="0.25">
      <c r="N7353" s="142"/>
      <c r="O7353" s="132"/>
      <c r="Q7353" s="119"/>
    </row>
    <row r="7354" spans="14:17" x14ac:dyDescent="0.25">
      <c r="N7354" s="142"/>
      <c r="O7354" s="132"/>
      <c r="Q7354" s="119"/>
    </row>
    <row r="7355" spans="14:17" x14ac:dyDescent="0.25">
      <c r="N7355" s="142"/>
      <c r="O7355" s="132"/>
      <c r="Q7355" s="119"/>
    </row>
    <row r="7356" spans="14:17" x14ac:dyDescent="0.25">
      <c r="N7356" s="142"/>
      <c r="O7356" s="132"/>
      <c r="Q7356" s="119"/>
    </row>
    <row r="7357" spans="14:17" x14ac:dyDescent="0.25">
      <c r="N7357" s="142"/>
      <c r="O7357" s="132"/>
      <c r="Q7357" s="119"/>
    </row>
    <row r="7358" spans="14:17" x14ac:dyDescent="0.25">
      <c r="N7358" s="142"/>
      <c r="O7358" s="132"/>
      <c r="Q7358" s="119"/>
    </row>
    <row r="7359" spans="14:17" x14ac:dyDescent="0.25">
      <c r="N7359" s="142"/>
      <c r="O7359" s="132"/>
      <c r="Q7359" s="119"/>
    </row>
    <row r="7360" spans="14:17" x14ac:dyDescent="0.25">
      <c r="N7360" s="142"/>
      <c r="O7360" s="132"/>
      <c r="Q7360" s="119"/>
    </row>
    <row r="7361" spans="14:17" x14ac:dyDescent="0.25">
      <c r="N7361" s="142"/>
      <c r="O7361" s="132"/>
      <c r="Q7361" s="119"/>
    </row>
    <row r="7362" spans="14:17" x14ac:dyDescent="0.25">
      <c r="N7362" s="142"/>
      <c r="O7362" s="132"/>
      <c r="Q7362" s="119"/>
    </row>
    <row r="7363" spans="14:17" x14ac:dyDescent="0.25">
      <c r="N7363" s="142"/>
      <c r="O7363" s="132"/>
      <c r="Q7363" s="119"/>
    </row>
    <row r="7364" spans="14:17" x14ac:dyDescent="0.25">
      <c r="N7364" s="142"/>
      <c r="O7364" s="132"/>
      <c r="Q7364" s="119"/>
    </row>
    <row r="7365" spans="14:17" x14ac:dyDescent="0.25">
      <c r="N7365" s="142"/>
      <c r="O7365" s="132"/>
      <c r="Q7365" s="119"/>
    </row>
    <row r="7366" spans="14:17" x14ac:dyDescent="0.25">
      <c r="N7366" s="142"/>
      <c r="O7366" s="132"/>
      <c r="Q7366" s="119"/>
    </row>
    <row r="7367" spans="14:17" x14ac:dyDescent="0.25">
      <c r="N7367" s="142"/>
      <c r="O7367" s="132"/>
      <c r="Q7367" s="119"/>
    </row>
    <row r="7368" spans="14:17" x14ac:dyDescent="0.25">
      <c r="N7368" s="142"/>
      <c r="O7368" s="132"/>
      <c r="Q7368" s="119"/>
    </row>
    <row r="7369" spans="14:17" x14ac:dyDescent="0.25">
      <c r="N7369" s="142"/>
      <c r="O7369" s="132"/>
      <c r="Q7369" s="119"/>
    </row>
    <row r="7370" spans="14:17" x14ac:dyDescent="0.25">
      <c r="N7370" s="142"/>
      <c r="O7370" s="132"/>
      <c r="Q7370" s="119"/>
    </row>
    <row r="7371" spans="14:17" x14ac:dyDescent="0.25">
      <c r="N7371" s="142"/>
      <c r="O7371" s="132"/>
      <c r="Q7371" s="119"/>
    </row>
    <row r="7372" spans="14:17" x14ac:dyDescent="0.25">
      <c r="N7372" s="142"/>
      <c r="O7372" s="132"/>
      <c r="Q7372" s="119"/>
    </row>
    <row r="7373" spans="14:17" x14ac:dyDescent="0.25">
      <c r="N7373" s="142"/>
      <c r="O7373" s="132"/>
      <c r="Q7373" s="119"/>
    </row>
    <row r="7374" spans="14:17" x14ac:dyDescent="0.25">
      <c r="N7374" s="142"/>
      <c r="O7374" s="132"/>
      <c r="Q7374" s="119"/>
    </row>
    <row r="7375" spans="14:17" x14ac:dyDescent="0.25">
      <c r="N7375" s="142"/>
      <c r="O7375" s="132"/>
      <c r="Q7375" s="119"/>
    </row>
    <row r="7376" spans="14:17" x14ac:dyDescent="0.25">
      <c r="N7376" s="142"/>
      <c r="O7376" s="132"/>
      <c r="Q7376" s="119"/>
    </row>
    <row r="7377" spans="14:17" x14ac:dyDescent="0.25">
      <c r="N7377" s="142"/>
      <c r="O7377" s="132"/>
      <c r="Q7377" s="119"/>
    </row>
    <row r="7378" spans="14:17" x14ac:dyDescent="0.25">
      <c r="N7378" s="142"/>
      <c r="O7378" s="132"/>
      <c r="Q7378" s="119"/>
    </row>
    <row r="7379" spans="14:17" x14ac:dyDescent="0.25">
      <c r="N7379" s="142"/>
      <c r="O7379" s="132"/>
      <c r="Q7379" s="119"/>
    </row>
    <row r="7380" spans="14:17" x14ac:dyDescent="0.25">
      <c r="N7380" s="142"/>
      <c r="O7380" s="132"/>
      <c r="Q7380" s="119"/>
    </row>
    <row r="7381" spans="14:17" x14ac:dyDescent="0.25">
      <c r="N7381" s="142"/>
      <c r="O7381" s="132"/>
      <c r="Q7381" s="119"/>
    </row>
    <row r="7382" spans="14:17" x14ac:dyDescent="0.25">
      <c r="N7382" s="142"/>
      <c r="O7382" s="132"/>
      <c r="Q7382" s="119"/>
    </row>
    <row r="7383" spans="14:17" x14ac:dyDescent="0.25">
      <c r="N7383" s="142"/>
      <c r="O7383" s="132"/>
      <c r="Q7383" s="119"/>
    </row>
    <row r="7384" spans="14:17" x14ac:dyDescent="0.25">
      <c r="N7384" s="142"/>
      <c r="O7384" s="132"/>
      <c r="Q7384" s="119"/>
    </row>
    <row r="7385" spans="14:17" x14ac:dyDescent="0.25">
      <c r="N7385" s="142"/>
      <c r="O7385" s="132"/>
      <c r="Q7385" s="119"/>
    </row>
    <row r="7386" spans="14:17" x14ac:dyDescent="0.25">
      <c r="N7386" s="142"/>
      <c r="O7386" s="132"/>
      <c r="Q7386" s="119"/>
    </row>
    <row r="7387" spans="14:17" x14ac:dyDescent="0.25">
      <c r="N7387" s="142"/>
      <c r="O7387" s="132"/>
      <c r="Q7387" s="119"/>
    </row>
    <row r="7388" spans="14:17" x14ac:dyDescent="0.25">
      <c r="N7388" s="142"/>
      <c r="O7388" s="132"/>
      <c r="Q7388" s="119"/>
    </row>
    <row r="7389" spans="14:17" x14ac:dyDescent="0.25">
      <c r="N7389" s="142"/>
      <c r="O7389" s="132"/>
      <c r="Q7389" s="119"/>
    </row>
    <row r="7390" spans="14:17" x14ac:dyDescent="0.25">
      <c r="N7390" s="142"/>
      <c r="O7390" s="132"/>
      <c r="Q7390" s="119"/>
    </row>
    <row r="7391" spans="14:17" x14ac:dyDescent="0.25">
      <c r="N7391" s="142"/>
      <c r="O7391" s="132"/>
      <c r="Q7391" s="119"/>
    </row>
    <row r="7392" spans="14:17" x14ac:dyDescent="0.25">
      <c r="N7392" s="142"/>
      <c r="O7392" s="132"/>
      <c r="Q7392" s="119"/>
    </row>
    <row r="7393" spans="14:17" x14ac:dyDescent="0.25">
      <c r="N7393" s="142"/>
      <c r="O7393" s="132"/>
      <c r="Q7393" s="119"/>
    </row>
    <row r="7394" spans="14:17" x14ac:dyDescent="0.25">
      <c r="N7394" s="142"/>
      <c r="O7394" s="132"/>
      <c r="Q7394" s="119"/>
    </row>
    <row r="7395" spans="14:17" x14ac:dyDescent="0.25">
      <c r="N7395" s="142"/>
      <c r="O7395" s="132"/>
      <c r="Q7395" s="119"/>
    </row>
    <row r="7396" spans="14:17" x14ac:dyDescent="0.25">
      <c r="N7396" s="142"/>
      <c r="O7396" s="132"/>
      <c r="Q7396" s="119"/>
    </row>
    <row r="7397" spans="14:17" x14ac:dyDescent="0.25">
      <c r="N7397" s="142"/>
      <c r="O7397" s="132"/>
      <c r="Q7397" s="119"/>
    </row>
    <row r="7398" spans="14:17" x14ac:dyDescent="0.25">
      <c r="N7398" s="142"/>
      <c r="O7398" s="132"/>
      <c r="Q7398" s="119"/>
    </row>
    <row r="7399" spans="14:17" x14ac:dyDescent="0.25">
      <c r="N7399" s="142"/>
      <c r="O7399" s="132"/>
      <c r="Q7399" s="119"/>
    </row>
    <row r="7400" spans="14:17" x14ac:dyDescent="0.25">
      <c r="N7400" s="142"/>
      <c r="O7400" s="132"/>
      <c r="Q7400" s="119"/>
    </row>
    <row r="7401" spans="14:17" x14ac:dyDescent="0.25">
      <c r="N7401" s="142"/>
      <c r="O7401" s="132"/>
      <c r="Q7401" s="119"/>
    </row>
    <row r="7402" spans="14:17" x14ac:dyDescent="0.25">
      <c r="N7402" s="142"/>
      <c r="O7402" s="132"/>
      <c r="Q7402" s="119"/>
    </row>
    <row r="7403" spans="14:17" x14ac:dyDescent="0.25">
      <c r="N7403" s="142"/>
      <c r="O7403" s="132"/>
      <c r="Q7403" s="119"/>
    </row>
    <row r="7404" spans="14:17" x14ac:dyDescent="0.25">
      <c r="N7404" s="142"/>
      <c r="O7404" s="132"/>
      <c r="Q7404" s="119"/>
    </row>
    <row r="7405" spans="14:17" x14ac:dyDescent="0.25">
      <c r="N7405" s="142"/>
      <c r="O7405" s="132"/>
      <c r="Q7405" s="119"/>
    </row>
    <row r="7406" spans="14:17" x14ac:dyDescent="0.25">
      <c r="N7406" s="142"/>
      <c r="O7406" s="132"/>
      <c r="Q7406" s="119"/>
    </row>
    <row r="7407" spans="14:17" x14ac:dyDescent="0.25">
      <c r="N7407" s="142"/>
      <c r="O7407" s="132"/>
      <c r="Q7407" s="119"/>
    </row>
    <row r="7408" spans="14:17" x14ac:dyDescent="0.25">
      <c r="N7408" s="142"/>
      <c r="O7408" s="132"/>
      <c r="Q7408" s="119"/>
    </row>
    <row r="7409" spans="14:17" x14ac:dyDescent="0.25">
      <c r="N7409" s="142"/>
      <c r="O7409" s="132"/>
      <c r="Q7409" s="119"/>
    </row>
    <row r="7410" spans="14:17" x14ac:dyDescent="0.25">
      <c r="N7410" s="142"/>
      <c r="O7410" s="132"/>
      <c r="Q7410" s="119"/>
    </row>
    <row r="7411" spans="14:17" x14ac:dyDescent="0.25">
      <c r="N7411" s="142"/>
      <c r="O7411" s="132"/>
      <c r="Q7411" s="119"/>
    </row>
    <row r="7412" spans="14:17" x14ac:dyDescent="0.25">
      <c r="N7412" s="142"/>
      <c r="O7412" s="132"/>
      <c r="Q7412" s="119"/>
    </row>
    <row r="7413" spans="14:17" x14ac:dyDescent="0.25">
      <c r="N7413" s="142"/>
      <c r="O7413" s="132"/>
      <c r="Q7413" s="119"/>
    </row>
    <row r="7414" spans="14:17" x14ac:dyDescent="0.25">
      <c r="N7414" s="142"/>
      <c r="O7414" s="132"/>
      <c r="Q7414" s="119"/>
    </row>
    <row r="7415" spans="14:17" x14ac:dyDescent="0.25">
      <c r="N7415" s="142"/>
      <c r="O7415" s="132"/>
      <c r="Q7415" s="119"/>
    </row>
    <row r="7416" spans="14:17" x14ac:dyDescent="0.25">
      <c r="N7416" s="142"/>
      <c r="O7416" s="132"/>
      <c r="Q7416" s="119"/>
    </row>
    <row r="7417" spans="14:17" x14ac:dyDescent="0.25">
      <c r="N7417" s="142"/>
      <c r="O7417" s="132"/>
      <c r="Q7417" s="119"/>
    </row>
    <row r="7418" spans="14:17" x14ac:dyDescent="0.25">
      <c r="N7418" s="142"/>
      <c r="O7418" s="132"/>
      <c r="Q7418" s="119"/>
    </row>
    <row r="7419" spans="14:17" x14ac:dyDescent="0.25">
      <c r="N7419" s="142"/>
      <c r="O7419" s="132"/>
      <c r="Q7419" s="119"/>
    </row>
    <row r="7420" spans="14:17" x14ac:dyDescent="0.25">
      <c r="N7420" s="142"/>
      <c r="O7420" s="132"/>
      <c r="Q7420" s="119"/>
    </row>
    <row r="7421" spans="14:17" x14ac:dyDescent="0.25">
      <c r="N7421" s="142"/>
      <c r="O7421" s="132"/>
      <c r="Q7421" s="119"/>
    </row>
    <row r="7422" spans="14:17" x14ac:dyDescent="0.25">
      <c r="N7422" s="142"/>
      <c r="O7422" s="132"/>
      <c r="Q7422" s="119"/>
    </row>
    <row r="7423" spans="14:17" x14ac:dyDescent="0.25">
      <c r="N7423" s="142"/>
      <c r="O7423" s="132"/>
      <c r="Q7423" s="119"/>
    </row>
    <row r="7424" spans="14:17" x14ac:dyDescent="0.25">
      <c r="N7424" s="142"/>
      <c r="O7424" s="132"/>
      <c r="Q7424" s="119"/>
    </row>
    <row r="7425" spans="14:17" x14ac:dyDescent="0.25">
      <c r="N7425" s="142"/>
      <c r="O7425" s="132"/>
      <c r="Q7425" s="119"/>
    </row>
    <row r="7426" spans="14:17" x14ac:dyDescent="0.25">
      <c r="N7426" s="142"/>
      <c r="O7426" s="132"/>
      <c r="Q7426" s="119"/>
    </row>
    <row r="7427" spans="14:17" x14ac:dyDescent="0.25">
      <c r="N7427" s="142"/>
      <c r="O7427" s="132"/>
      <c r="Q7427" s="119"/>
    </row>
    <row r="7428" spans="14:17" x14ac:dyDescent="0.25">
      <c r="N7428" s="142"/>
      <c r="O7428" s="132"/>
      <c r="Q7428" s="119"/>
    </row>
    <row r="7429" spans="14:17" x14ac:dyDescent="0.25">
      <c r="N7429" s="142"/>
      <c r="O7429" s="132"/>
      <c r="Q7429" s="119"/>
    </row>
    <row r="7430" spans="14:17" x14ac:dyDescent="0.25">
      <c r="N7430" s="142"/>
      <c r="O7430" s="132"/>
      <c r="Q7430" s="119"/>
    </row>
    <row r="7431" spans="14:17" x14ac:dyDescent="0.25">
      <c r="N7431" s="142"/>
      <c r="O7431" s="132"/>
      <c r="Q7431" s="119"/>
    </row>
    <row r="7432" spans="14:17" x14ac:dyDescent="0.25">
      <c r="N7432" s="142"/>
      <c r="O7432" s="132"/>
      <c r="Q7432" s="119"/>
    </row>
    <row r="7433" spans="14:17" x14ac:dyDescent="0.25">
      <c r="N7433" s="142"/>
      <c r="O7433" s="132"/>
      <c r="Q7433" s="119"/>
    </row>
    <row r="7434" spans="14:17" x14ac:dyDescent="0.25">
      <c r="N7434" s="142"/>
      <c r="O7434" s="132"/>
      <c r="Q7434" s="119"/>
    </row>
    <row r="7435" spans="14:17" x14ac:dyDescent="0.25">
      <c r="N7435" s="142"/>
      <c r="O7435" s="132"/>
      <c r="Q7435" s="119"/>
    </row>
    <row r="7436" spans="14:17" x14ac:dyDescent="0.25">
      <c r="N7436" s="142"/>
      <c r="O7436" s="132"/>
      <c r="Q7436" s="119"/>
    </row>
    <row r="7437" spans="14:17" x14ac:dyDescent="0.25">
      <c r="N7437" s="142"/>
      <c r="O7437" s="132"/>
      <c r="Q7437" s="119"/>
    </row>
    <row r="7438" spans="14:17" x14ac:dyDescent="0.25">
      <c r="N7438" s="142"/>
      <c r="O7438" s="132"/>
      <c r="Q7438" s="119"/>
    </row>
    <row r="7439" spans="14:17" x14ac:dyDescent="0.25">
      <c r="N7439" s="142"/>
      <c r="O7439" s="132"/>
      <c r="Q7439" s="119"/>
    </row>
    <row r="7440" spans="14:17" x14ac:dyDescent="0.25">
      <c r="N7440" s="142"/>
      <c r="O7440" s="132"/>
      <c r="Q7440" s="119"/>
    </row>
    <row r="7441" spans="14:17" x14ac:dyDescent="0.25">
      <c r="N7441" s="142"/>
      <c r="O7441" s="132"/>
      <c r="Q7441" s="119"/>
    </row>
    <row r="7442" spans="14:17" x14ac:dyDescent="0.25">
      <c r="N7442" s="142"/>
      <c r="O7442" s="132"/>
      <c r="Q7442" s="119"/>
    </row>
    <row r="7443" spans="14:17" x14ac:dyDescent="0.25">
      <c r="N7443" s="142"/>
      <c r="O7443" s="132"/>
      <c r="Q7443" s="119"/>
    </row>
    <row r="7444" spans="14:17" x14ac:dyDescent="0.25">
      <c r="N7444" s="142"/>
      <c r="O7444" s="132"/>
      <c r="Q7444" s="119"/>
    </row>
    <row r="7445" spans="14:17" x14ac:dyDescent="0.25">
      <c r="N7445" s="142"/>
      <c r="O7445" s="132"/>
      <c r="Q7445" s="119"/>
    </row>
    <row r="7446" spans="14:17" x14ac:dyDescent="0.25">
      <c r="N7446" s="142"/>
      <c r="O7446" s="132"/>
      <c r="Q7446" s="119"/>
    </row>
    <row r="7447" spans="14:17" x14ac:dyDescent="0.25">
      <c r="N7447" s="142"/>
      <c r="O7447" s="132"/>
      <c r="Q7447" s="119"/>
    </row>
    <row r="7448" spans="14:17" x14ac:dyDescent="0.25">
      <c r="N7448" s="142"/>
      <c r="O7448" s="132"/>
      <c r="Q7448" s="119"/>
    </row>
    <row r="7449" spans="14:17" x14ac:dyDescent="0.25">
      <c r="N7449" s="142"/>
      <c r="O7449" s="132"/>
      <c r="Q7449" s="119"/>
    </row>
    <row r="7450" spans="14:17" x14ac:dyDescent="0.25">
      <c r="N7450" s="142"/>
      <c r="O7450" s="132"/>
      <c r="Q7450" s="119"/>
    </row>
    <row r="7451" spans="14:17" x14ac:dyDescent="0.25">
      <c r="N7451" s="142"/>
      <c r="O7451" s="132"/>
      <c r="Q7451" s="119"/>
    </row>
    <row r="7452" spans="14:17" x14ac:dyDescent="0.25">
      <c r="N7452" s="142"/>
      <c r="O7452" s="132"/>
      <c r="Q7452" s="119"/>
    </row>
    <row r="7453" spans="14:17" x14ac:dyDescent="0.25">
      <c r="N7453" s="142"/>
      <c r="O7453" s="132"/>
      <c r="Q7453" s="119"/>
    </row>
    <row r="7454" spans="14:17" x14ac:dyDescent="0.25">
      <c r="N7454" s="142"/>
      <c r="O7454" s="132"/>
      <c r="Q7454" s="119"/>
    </row>
    <row r="7455" spans="14:17" x14ac:dyDescent="0.25">
      <c r="N7455" s="142"/>
      <c r="O7455" s="132"/>
      <c r="Q7455" s="119"/>
    </row>
    <row r="7456" spans="14:17" x14ac:dyDescent="0.25">
      <c r="N7456" s="142"/>
      <c r="O7456" s="132"/>
      <c r="Q7456" s="119"/>
    </row>
    <row r="7457" spans="14:17" x14ac:dyDescent="0.25">
      <c r="N7457" s="142"/>
      <c r="O7457" s="132"/>
      <c r="Q7457" s="119"/>
    </row>
    <row r="7458" spans="14:17" x14ac:dyDescent="0.25">
      <c r="N7458" s="142"/>
      <c r="O7458" s="132"/>
      <c r="Q7458" s="119"/>
    </row>
    <row r="7459" spans="14:17" x14ac:dyDescent="0.25">
      <c r="N7459" s="142"/>
      <c r="O7459" s="132"/>
      <c r="Q7459" s="119"/>
    </row>
    <row r="7460" spans="14:17" x14ac:dyDescent="0.25">
      <c r="N7460" s="142"/>
      <c r="O7460" s="132"/>
      <c r="Q7460" s="119"/>
    </row>
    <row r="7461" spans="14:17" x14ac:dyDescent="0.25">
      <c r="N7461" s="142"/>
      <c r="O7461" s="132"/>
      <c r="Q7461" s="119"/>
    </row>
    <row r="7462" spans="14:17" x14ac:dyDescent="0.25">
      <c r="N7462" s="142"/>
      <c r="O7462" s="132"/>
      <c r="Q7462" s="119"/>
    </row>
    <row r="7463" spans="14:17" x14ac:dyDescent="0.25">
      <c r="N7463" s="142"/>
      <c r="O7463" s="132"/>
      <c r="Q7463" s="119"/>
    </row>
    <row r="7464" spans="14:17" x14ac:dyDescent="0.25">
      <c r="N7464" s="142"/>
      <c r="O7464" s="132"/>
      <c r="Q7464" s="119"/>
    </row>
    <row r="7465" spans="14:17" x14ac:dyDescent="0.25">
      <c r="N7465" s="142"/>
      <c r="O7465" s="132"/>
      <c r="Q7465" s="119"/>
    </row>
    <row r="7466" spans="14:17" x14ac:dyDescent="0.25">
      <c r="N7466" s="142"/>
      <c r="O7466" s="132"/>
      <c r="Q7466" s="119"/>
    </row>
    <row r="7467" spans="14:17" x14ac:dyDescent="0.25">
      <c r="N7467" s="142"/>
      <c r="O7467" s="132"/>
      <c r="Q7467" s="119"/>
    </row>
    <row r="7468" spans="14:17" x14ac:dyDescent="0.25">
      <c r="N7468" s="142"/>
      <c r="O7468" s="132"/>
      <c r="Q7468" s="119"/>
    </row>
    <row r="7469" spans="14:17" x14ac:dyDescent="0.25">
      <c r="N7469" s="142"/>
      <c r="O7469" s="132"/>
      <c r="Q7469" s="119"/>
    </row>
    <row r="7470" spans="14:17" x14ac:dyDescent="0.25">
      <c r="N7470" s="142"/>
      <c r="O7470" s="132"/>
      <c r="Q7470" s="119"/>
    </row>
    <row r="7471" spans="14:17" x14ac:dyDescent="0.25">
      <c r="N7471" s="142"/>
      <c r="O7471" s="132"/>
      <c r="Q7471" s="119"/>
    </row>
    <row r="7472" spans="14:17" x14ac:dyDescent="0.25">
      <c r="N7472" s="142"/>
      <c r="O7472" s="132"/>
      <c r="Q7472" s="119"/>
    </row>
    <row r="7473" spans="14:17" x14ac:dyDescent="0.25">
      <c r="N7473" s="142"/>
      <c r="O7473" s="132"/>
      <c r="Q7473" s="119"/>
    </row>
    <row r="7474" spans="14:17" x14ac:dyDescent="0.25">
      <c r="N7474" s="142"/>
      <c r="O7474" s="132"/>
      <c r="Q7474" s="119"/>
    </row>
    <row r="7475" spans="14:17" x14ac:dyDescent="0.25">
      <c r="N7475" s="142"/>
      <c r="O7475" s="132"/>
      <c r="Q7475" s="119"/>
    </row>
    <row r="7476" spans="14:17" x14ac:dyDescent="0.25">
      <c r="N7476" s="142"/>
      <c r="O7476" s="132"/>
      <c r="Q7476" s="119"/>
    </row>
    <row r="7477" spans="14:17" x14ac:dyDescent="0.25">
      <c r="N7477" s="142"/>
      <c r="O7477" s="132"/>
      <c r="Q7477" s="119"/>
    </row>
    <row r="7478" spans="14:17" x14ac:dyDescent="0.25">
      <c r="N7478" s="142"/>
      <c r="O7478" s="132"/>
      <c r="Q7478" s="119"/>
    </row>
    <row r="7479" spans="14:17" x14ac:dyDescent="0.25">
      <c r="N7479" s="142"/>
      <c r="O7479" s="132"/>
      <c r="Q7479" s="119"/>
    </row>
    <row r="7480" spans="14:17" x14ac:dyDescent="0.25">
      <c r="N7480" s="142"/>
      <c r="O7480" s="132"/>
      <c r="Q7480" s="119"/>
    </row>
    <row r="7481" spans="14:17" x14ac:dyDescent="0.25">
      <c r="N7481" s="142"/>
      <c r="O7481" s="132"/>
      <c r="Q7481" s="119"/>
    </row>
    <row r="7482" spans="14:17" x14ac:dyDescent="0.25">
      <c r="N7482" s="142"/>
      <c r="O7482" s="132"/>
      <c r="Q7482" s="119"/>
    </row>
    <row r="7483" spans="14:17" x14ac:dyDescent="0.25">
      <c r="N7483" s="142"/>
      <c r="O7483" s="132"/>
      <c r="Q7483" s="119"/>
    </row>
    <row r="7484" spans="14:17" x14ac:dyDescent="0.25">
      <c r="N7484" s="142"/>
      <c r="O7484" s="132"/>
      <c r="Q7484" s="119"/>
    </row>
    <row r="7485" spans="14:17" x14ac:dyDescent="0.25">
      <c r="N7485" s="142"/>
      <c r="O7485" s="132"/>
      <c r="Q7485" s="119"/>
    </row>
    <row r="7486" spans="14:17" x14ac:dyDescent="0.25">
      <c r="N7486" s="142"/>
      <c r="O7486" s="132"/>
      <c r="Q7486" s="119"/>
    </row>
    <row r="7487" spans="14:17" x14ac:dyDescent="0.25">
      <c r="N7487" s="142"/>
      <c r="O7487" s="132"/>
      <c r="Q7487" s="119"/>
    </row>
    <row r="7488" spans="14:17" x14ac:dyDescent="0.25">
      <c r="N7488" s="142"/>
      <c r="O7488" s="132"/>
      <c r="Q7488" s="119"/>
    </row>
    <row r="7489" spans="14:17" x14ac:dyDescent="0.25">
      <c r="N7489" s="142"/>
      <c r="O7489" s="132"/>
      <c r="Q7489" s="119"/>
    </row>
    <row r="7490" spans="14:17" x14ac:dyDescent="0.25">
      <c r="N7490" s="142"/>
      <c r="O7490" s="132"/>
      <c r="Q7490" s="119"/>
    </row>
    <row r="7491" spans="14:17" x14ac:dyDescent="0.25">
      <c r="N7491" s="142"/>
      <c r="O7491" s="132"/>
      <c r="Q7491" s="119"/>
    </row>
    <row r="7492" spans="14:17" x14ac:dyDescent="0.25">
      <c r="N7492" s="142"/>
      <c r="O7492" s="132"/>
      <c r="Q7492" s="119"/>
    </row>
    <row r="7493" spans="14:17" x14ac:dyDescent="0.25">
      <c r="N7493" s="142"/>
      <c r="O7493" s="132"/>
      <c r="Q7493" s="119"/>
    </row>
    <row r="7494" spans="14:17" x14ac:dyDescent="0.25">
      <c r="N7494" s="142"/>
      <c r="O7494" s="132"/>
      <c r="Q7494" s="119"/>
    </row>
    <row r="7495" spans="14:17" x14ac:dyDescent="0.25">
      <c r="N7495" s="142"/>
      <c r="O7495" s="132"/>
      <c r="Q7495" s="119"/>
    </row>
    <row r="7496" spans="14:17" x14ac:dyDescent="0.25">
      <c r="N7496" s="142"/>
      <c r="O7496" s="132"/>
      <c r="Q7496" s="119"/>
    </row>
    <row r="7497" spans="14:17" x14ac:dyDescent="0.25">
      <c r="N7497" s="142"/>
      <c r="O7497" s="132"/>
      <c r="Q7497" s="119"/>
    </row>
    <row r="7498" spans="14:17" x14ac:dyDescent="0.25">
      <c r="N7498" s="142"/>
      <c r="O7498" s="132"/>
      <c r="Q7498" s="119"/>
    </row>
    <row r="7499" spans="14:17" x14ac:dyDescent="0.25">
      <c r="N7499" s="142"/>
      <c r="O7499" s="132"/>
      <c r="Q7499" s="119"/>
    </row>
    <row r="7500" spans="14:17" x14ac:dyDescent="0.25">
      <c r="N7500" s="142"/>
      <c r="O7500" s="132"/>
      <c r="Q7500" s="119"/>
    </row>
    <row r="7501" spans="14:17" x14ac:dyDescent="0.25">
      <c r="N7501" s="142"/>
      <c r="O7501" s="132"/>
      <c r="Q7501" s="119"/>
    </row>
    <row r="7502" spans="14:17" x14ac:dyDescent="0.25">
      <c r="N7502" s="142"/>
      <c r="O7502" s="132"/>
      <c r="Q7502" s="119"/>
    </row>
    <row r="7503" spans="14:17" x14ac:dyDescent="0.25">
      <c r="N7503" s="142"/>
      <c r="O7503" s="132"/>
      <c r="Q7503" s="119"/>
    </row>
    <row r="7504" spans="14:17" x14ac:dyDescent="0.25">
      <c r="N7504" s="142"/>
      <c r="O7504" s="132"/>
      <c r="Q7504" s="119"/>
    </row>
    <row r="7505" spans="14:17" x14ac:dyDescent="0.25">
      <c r="N7505" s="142"/>
      <c r="O7505" s="132"/>
      <c r="Q7505" s="119"/>
    </row>
    <row r="7506" spans="14:17" x14ac:dyDescent="0.25">
      <c r="N7506" s="142"/>
      <c r="O7506" s="132"/>
      <c r="Q7506" s="119"/>
    </row>
    <row r="7507" spans="14:17" x14ac:dyDescent="0.25">
      <c r="N7507" s="142"/>
      <c r="O7507" s="132"/>
      <c r="Q7507" s="119"/>
    </row>
    <row r="7508" spans="14:17" x14ac:dyDescent="0.25">
      <c r="N7508" s="142"/>
      <c r="O7508" s="132"/>
      <c r="Q7508" s="119"/>
    </row>
    <row r="7509" spans="14:17" x14ac:dyDescent="0.25">
      <c r="N7509" s="142"/>
      <c r="O7509" s="132"/>
      <c r="Q7509" s="119"/>
    </row>
    <row r="7510" spans="14:17" x14ac:dyDescent="0.25">
      <c r="N7510" s="142"/>
      <c r="O7510" s="132"/>
      <c r="Q7510" s="119"/>
    </row>
    <row r="7511" spans="14:17" x14ac:dyDescent="0.25">
      <c r="N7511" s="142"/>
      <c r="O7511" s="132"/>
      <c r="Q7511" s="119"/>
    </row>
    <row r="7512" spans="14:17" x14ac:dyDescent="0.25">
      <c r="N7512" s="142"/>
      <c r="O7512" s="132"/>
      <c r="Q7512" s="119"/>
    </row>
    <row r="7513" spans="14:17" x14ac:dyDescent="0.25">
      <c r="N7513" s="142"/>
      <c r="O7513" s="132"/>
      <c r="Q7513" s="119"/>
    </row>
    <row r="7514" spans="14:17" x14ac:dyDescent="0.25">
      <c r="N7514" s="142"/>
      <c r="O7514" s="132"/>
      <c r="Q7514" s="119"/>
    </row>
    <row r="7515" spans="14:17" x14ac:dyDescent="0.25">
      <c r="N7515" s="142"/>
      <c r="O7515" s="132"/>
      <c r="Q7515" s="119"/>
    </row>
    <row r="7516" spans="14:17" x14ac:dyDescent="0.25">
      <c r="N7516" s="142"/>
      <c r="O7516" s="132"/>
      <c r="Q7516" s="119"/>
    </row>
    <row r="7517" spans="14:17" x14ac:dyDescent="0.25">
      <c r="N7517" s="142"/>
      <c r="O7517" s="132"/>
      <c r="Q7517" s="119"/>
    </row>
    <row r="7518" spans="14:17" x14ac:dyDescent="0.25">
      <c r="N7518" s="142"/>
      <c r="O7518" s="132"/>
      <c r="Q7518" s="119"/>
    </row>
    <row r="7519" spans="14:17" x14ac:dyDescent="0.25">
      <c r="N7519" s="142"/>
      <c r="O7519" s="132"/>
      <c r="Q7519" s="119"/>
    </row>
    <row r="7520" spans="14:17" x14ac:dyDescent="0.25">
      <c r="N7520" s="142"/>
      <c r="O7520" s="132"/>
      <c r="Q7520" s="119"/>
    </row>
    <row r="7521" spans="14:17" x14ac:dyDescent="0.25">
      <c r="N7521" s="142"/>
      <c r="O7521" s="132"/>
      <c r="Q7521" s="119"/>
    </row>
    <row r="7522" spans="14:17" x14ac:dyDescent="0.25">
      <c r="N7522" s="142"/>
      <c r="O7522" s="132"/>
      <c r="Q7522" s="119"/>
    </row>
    <row r="7523" spans="14:17" x14ac:dyDescent="0.25">
      <c r="N7523" s="142"/>
      <c r="O7523" s="132"/>
      <c r="Q7523" s="119"/>
    </row>
    <row r="7524" spans="14:17" x14ac:dyDescent="0.25">
      <c r="N7524" s="142"/>
      <c r="O7524" s="132"/>
      <c r="Q7524" s="119"/>
    </row>
    <row r="7525" spans="14:17" x14ac:dyDescent="0.25">
      <c r="N7525" s="142"/>
      <c r="O7525" s="132"/>
      <c r="Q7525" s="119"/>
    </row>
    <row r="7526" spans="14:17" x14ac:dyDescent="0.25">
      <c r="N7526" s="142"/>
      <c r="O7526" s="132"/>
      <c r="Q7526" s="119"/>
    </row>
    <row r="7527" spans="14:17" x14ac:dyDescent="0.25">
      <c r="N7527" s="142"/>
      <c r="O7527" s="132"/>
      <c r="Q7527" s="119"/>
    </row>
    <row r="7528" spans="14:17" x14ac:dyDescent="0.25">
      <c r="N7528" s="142"/>
      <c r="O7528" s="132"/>
      <c r="Q7528" s="119"/>
    </row>
    <row r="7529" spans="14:17" x14ac:dyDescent="0.25">
      <c r="N7529" s="142"/>
      <c r="O7529" s="132"/>
      <c r="Q7529" s="119"/>
    </row>
    <row r="7530" spans="14:17" x14ac:dyDescent="0.25">
      <c r="N7530" s="142"/>
      <c r="O7530" s="132"/>
      <c r="Q7530" s="119"/>
    </row>
    <row r="7531" spans="14:17" x14ac:dyDescent="0.25">
      <c r="N7531" s="142"/>
      <c r="O7531" s="132"/>
      <c r="Q7531" s="119"/>
    </row>
    <row r="7532" spans="14:17" x14ac:dyDescent="0.25">
      <c r="N7532" s="142"/>
      <c r="O7532" s="132"/>
      <c r="Q7532" s="119"/>
    </row>
    <row r="7533" spans="14:17" x14ac:dyDescent="0.25">
      <c r="N7533" s="142"/>
      <c r="O7533" s="132"/>
      <c r="Q7533" s="119"/>
    </row>
    <row r="7534" spans="14:17" x14ac:dyDescent="0.25">
      <c r="N7534" s="142"/>
      <c r="O7534" s="132"/>
      <c r="Q7534" s="119"/>
    </row>
    <row r="7535" spans="14:17" x14ac:dyDescent="0.25">
      <c r="N7535" s="142"/>
      <c r="O7535" s="132"/>
      <c r="Q7535" s="119"/>
    </row>
    <row r="7536" spans="14:17" x14ac:dyDescent="0.25">
      <c r="N7536" s="142"/>
      <c r="O7536" s="132"/>
      <c r="Q7536" s="119"/>
    </row>
    <row r="7537" spans="14:17" x14ac:dyDescent="0.25">
      <c r="N7537" s="142"/>
      <c r="O7537" s="132"/>
      <c r="Q7537" s="119"/>
    </row>
    <row r="7538" spans="14:17" x14ac:dyDescent="0.25">
      <c r="N7538" s="142"/>
      <c r="O7538" s="132"/>
      <c r="Q7538" s="119"/>
    </row>
    <row r="7539" spans="14:17" x14ac:dyDescent="0.25">
      <c r="N7539" s="142"/>
      <c r="O7539" s="132"/>
      <c r="Q7539" s="119"/>
    </row>
    <row r="7540" spans="14:17" x14ac:dyDescent="0.25">
      <c r="N7540" s="142"/>
      <c r="O7540" s="132"/>
      <c r="Q7540" s="119"/>
    </row>
    <row r="7541" spans="14:17" x14ac:dyDescent="0.25">
      <c r="N7541" s="142"/>
      <c r="O7541" s="132"/>
      <c r="Q7541" s="119"/>
    </row>
    <row r="7542" spans="14:17" x14ac:dyDescent="0.25">
      <c r="N7542" s="142"/>
      <c r="O7542" s="132"/>
      <c r="Q7542" s="119"/>
    </row>
    <row r="7543" spans="14:17" x14ac:dyDescent="0.25">
      <c r="N7543" s="142"/>
      <c r="O7543" s="132"/>
      <c r="Q7543" s="119"/>
    </row>
    <row r="7544" spans="14:17" x14ac:dyDescent="0.25">
      <c r="N7544" s="142"/>
      <c r="O7544" s="132"/>
      <c r="Q7544" s="119"/>
    </row>
    <row r="7545" spans="14:17" x14ac:dyDescent="0.25">
      <c r="N7545" s="142"/>
      <c r="O7545" s="132"/>
      <c r="Q7545" s="119"/>
    </row>
    <row r="7546" spans="14:17" x14ac:dyDescent="0.25">
      <c r="N7546" s="142"/>
      <c r="O7546" s="132"/>
      <c r="Q7546" s="119"/>
    </row>
    <row r="7547" spans="14:17" x14ac:dyDescent="0.25">
      <c r="N7547" s="142"/>
      <c r="O7547" s="132"/>
      <c r="Q7547" s="119"/>
    </row>
    <row r="7548" spans="14:17" x14ac:dyDescent="0.25">
      <c r="N7548" s="142"/>
      <c r="O7548" s="132"/>
      <c r="Q7548" s="119"/>
    </row>
    <row r="7549" spans="14:17" x14ac:dyDescent="0.25">
      <c r="N7549" s="142"/>
      <c r="O7549" s="132"/>
      <c r="Q7549" s="119"/>
    </row>
    <row r="7550" spans="14:17" x14ac:dyDescent="0.25">
      <c r="N7550" s="142"/>
      <c r="O7550" s="132"/>
      <c r="Q7550" s="119"/>
    </row>
    <row r="7551" spans="14:17" x14ac:dyDescent="0.25">
      <c r="N7551" s="142"/>
      <c r="O7551" s="132"/>
      <c r="Q7551" s="119"/>
    </row>
    <row r="7552" spans="14:17" x14ac:dyDescent="0.25">
      <c r="N7552" s="142"/>
      <c r="O7552" s="132"/>
      <c r="Q7552" s="119"/>
    </row>
    <row r="7553" spans="14:17" x14ac:dyDescent="0.25">
      <c r="N7553" s="142"/>
      <c r="O7553" s="132"/>
      <c r="Q7553" s="119"/>
    </row>
    <row r="7554" spans="14:17" x14ac:dyDescent="0.25">
      <c r="N7554" s="142"/>
      <c r="O7554" s="132"/>
      <c r="Q7554" s="119"/>
    </row>
    <row r="7555" spans="14:17" x14ac:dyDescent="0.25">
      <c r="N7555" s="142"/>
      <c r="O7555" s="132"/>
      <c r="Q7555" s="119"/>
    </row>
    <row r="7556" spans="14:17" x14ac:dyDescent="0.25">
      <c r="N7556" s="142"/>
      <c r="O7556" s="132"/>
      <c r="Q7556" s="119"/>
    </row>
    <row r="7557" spans="14:17" x14ac:dyDescent="0.25">
      <c r="N7557" s="142"/>
      <c r="O7557" s="132"/>
      <c r="Q7557" s="119"/>
    </row>
    <row r="7558" spans="14:17" x14ac:dyDescent="0.25">
      <c r="N7558" s="142"/>
      <c r="O7558" s="132"/>
      <c r="Q7558" s="119"/>
    </row>
    <row r="7559" spans="14:17" x14ac:dyDescent="0.25">
      <c r="N7559" s="142"/>
      <c r="O7559" s="132"/>
      <c r="Q7559" s="119"/>
    </row>
    <row r="7560" spans="14:17" x14ac:dyDescent="0.25">
      <c r="N7560" s="142"/>
      <c r="O7560" s="132"/>
      <c r="Q7560" s="119"/>
    </row>
    <row r="7561" spans="14:17" x14ac:dyDescent="0.25">
      <c r="N7561" s="142"/>
      <c r="O7561" s="132"/>
      <c r="Q7561" s="119"/>
    </row>
    <row r="7562" spans="14:17" x14ac:dyDescent="0.25">
      <c r="N7562" s="142"/>
      <c r="O7562" s="132"/>
      <c r="Q7562" s="119"/>
    </row>
    <row r="7563" spans="14:17" x14ac:dyDescent="0.25">
      <c r="N7563" s="142"/>
      <c r="O7563" s="132"/>
      <c r="Q7563" s="119"/>
    </row>
    <row r="7564" spans="14:17" x14ac:dyDescent="0.25">
      <c r="N7564" s="142"/>
      <c r="O7564" s="132"/>
      <c r="Q7564" s="119"/>
    </row>
    <row r="7565" spans="14:17" x14ac:dyDescent="0.25">
      <c r="N7565" s="142"/>
      <c r="O7565" s="132"/>
      <c r="Q7565" s="119"/>
    </row>
    <row r="7566" spans="14:17" x14ac:dyDescent="0.25">
      <c r="N7566" s="142"/>
      <c r="O7566" s="132"/>
      <c r="Q7566" s="119"/>
    </row>
    <row r="7567" spans="14:17" x14ac:dyDescent="0.25">
      <c r="N7567" s="142"/>
      <c r="O7567" s="132"/>
      <c r="Q7567" s="119"/>
    </row>
    <row r="7568" spans="14:17" x14ac:dyDescent="0.25">
      <c r="N7568" s="142"/>
      <c r="O7568" s="132"/>
      <c r="Q7568" s="119"/>
    </row>
    <row r="7569" spans="14:17" x14ac:dyDescent="0.25">
      <c r="N7569" s="142"/>
      <c r="O7569" s="132"/>
      <c r="Q7569" s="119"/>
    </row>
    <row r="7570" spans="14:17" x14ac:dyDescent="0.25">
      <c r="N7570" s="142"/>
      <c r="O7570" s="132"/>
      <c r="Q7570" s="119"/>
    </row>
    <row r="7571" spans="14:17" x14ac:dyDescent="0.25">
      <c r="N7571" s="142"/>
      <c r="O7571" s="132"/>
      <c r="Q7571" s="119"/>
    </row>
    <row r="7572" spans="14:17" x14ac:dyDescent="0.25">
      <c r="N7572" s="142"/>
      <c r="O7572" s="132"/>
      <c r="Q7572" s="119"/>
    </row>
    <row r="7573" spans="14:17" x14ac:dyDescent="0.25">
      <c r="N7573" s="142"/>
      <c r="O7573" s="132"/>
      <c r="Q7573" s="119"/>
    </row>
    <row r="7574" spans="14:17" x14ac:dyDescent="0.25">
      <c r="N7574" s="142"/>
      <c r="O7574" s="132"/>
      <c r="Q7574" s="119"/>
    </row>
    <row r="7575" spans="14:17" x14ac:dyDescent="0.25">
      <c r="N7575" s="142"/>
      <c r="O7575" s="132"/>
      <c r="Q7575" s="119"/>
    </row>
    <row r="7576" spans="14:17" x14ac:dyDescent="0.25">
      <c r="N7576" s="142"/>
      <c r="O7576" s="132"/>
      <c r="Q7576" s="119"/>
    </row>
    <row r="7577" spans="14:17" x14ac:dyDescent="0.25">
      <c r="N7577" s="142"/>
      <c r="O7577" s="132"/>
      <c r="Q7577" s="119"/>
    </row>
    <row r="7578" spans="14:17" x14ac:dyDescent="0.25">
      <c r="N7578" s="142"/>
      <c r="O7578" s="132"/>
      <c r="Q7578" s="119"/>
    </row>
    <row r="7579" spans="14:17" x14ac:dyDescent="0.25">
      <c r="N7579" s="142"/>
      <c r="O7579" s="132"/>
      <c r="Q7579" s="119"/>
    </row>
    <row r="7580" spans="14:17" x14ac:dyDescent="0.25">
      <c r="N7580" s="142"/>
      <c r="O7580" s="132"/>
      <c r="Q7580" s="119"/>
    </row>
    <row r="7581" spans="14:17" x14ac:dyDescent="0.25">
      <c r="N7581" s="142"/>
      <c r="O7581" s="132"/>
      <c r="Q7581" s="119"/>
    </row>
    <row r="7582" spans="14:17" x14ac:dyDescent="0.25">
      <c r="N7582" s="142"/>
      <c r="O7582" s="132"/>
      <c r="Q7582" s="119"/>
    </row>
    <row r="7583" spans="14:17" x14ac:dyDescent="0.25">
      <c r="N7583" s="142"/>
      <c r="O7583" s="132"/>
      <c r="Q7583" s="119"/>
    </row>
    <row r="7584" spans="14:17" x14ac:dyDescent="0.25">
      <c r="N7584" s="142"/>
      <c r="O7584" s="132"/>
      <c r="Q7584" s="119"/>
    </row>
    <row r="7585" spans="14:17" x14ac:dyDescent="0.25">
      <c r="N7585" s="142"/>
      <c r="O7585" s="132"/>
      <c r="Q7585" s="119"/>
    </row>
    <row r="7586" spans="14:17" x14ac:dyDescent="0.25">
      <c r="N7586" s="142"/>
      <c r="O7586" s="132"/>
      <c r="Q7586" s="119"/>
    </row>
    <row r="7587" spans="14:17" x14ac:dyDescent="0.25">
      <c r="N7587" s="142"/>
      <c r="O7587" s="132"/>
      <c r="Q7587" s="119"/>
    </row>
    <row r="7588" spans="14:17" x14ac:dyDescent="0.25">
      <c r="N7588" s="142"/>
      <c r="O7588" s="132"/>
      <c r="Q7588" s="119"/>
    </row>
    <row r="7589" spans="14:17" x14ac:dyDescent="0.25">
      <c r="N7589" s="142"/>
      <c r="O7589" s="132"/>
      <c r="Q7589" s="119"/>
    </row>
    <row r="7590" spans="14:17" x14ac:dyDescent="0.25">
      <c r="N7590" s="142"/>
      <c r="O7590" s="132"/>
      <c r="Q7590" s="119"/>
    </row>
    <row r="7591" spans="14:17" x14ac:dyDescent="0.25">
      <c r="N7591" s="142"/>
      <c r="O7591" s="132"/>
      <c r="Q7591" s="119"/>
    </row>
    <row r="7592" spans="14:17" x14ac:dyDescent="0.25">
      <c r="N7592" s="142"/>
      <c r="O7592" s="132"/>
      <c r="Q7592" s="119"/>
    </row>
    <row r="7593" spans="14:17" x14ac:dyDescent="0.25">
      <c r="N7593" s="142"/>
      <c r="O7593" s="132"/>
      <c r="Q7593" s="119"/>
    </row>
    <row r="7594" spans="14:17" x14ac:dyDescent="0.25">
      <c r="N7594" s="142"/>
      <c r="O7594" s="132"/>
      <c r="Q7594" s="119"/>
    </row>
    <row r="7595" spans="14:17" x14ac:dyDescent="0.25">
      <c r="N7595" s="142"/>
      <c r="O7595" s="132"/>
      <c r="Q7595" s="119"/>
    </row>
    <row r="7596" spans="14:17" x14ac:dyDescent="0.25">
      <c r="N7596" s="142"/>
      <c r="O7596" s="132"/>
      <c r="Q7596" s="119"/>
    </row>
    <row r="7597" spans="14:17" x14ac:dyDescent="0.25">
      <c r="N7597" s="142"/>
      <c r="O7597" s="132"/>
      <c r="Q7597" s="119"/>
    </row>
    <row r="7598" spans="14:17" x14ac:dyDescent="0.25">
      <c r="N7598" s="142"/>
      <c r="O7598" s="132"/>
      <c r="Q7598" s="119"/>
    </row>
    <row r="7599" spans="14:17" x14ac:dyDescent="0.25">
      <c r="N7599" s="142"/>
      <c r="O7599" s="132"/>
      <c r="Q7599" s="119"/>
    </row>
    <row r="7600" spans="14:17" x14ac:dyDescent="0.25">
      <c r="N7600" s="142"/>
      <c r="O7600" s="132"/>
      <c r="Q7600" s="119"/>
    </row>
    <row r="7601" spans="14:17" x14ac:dyDescent="0.25">
      <c r="N7601" s="142"/>
      <c r="O7601" s="132"/>
      <c r="Q7601" s="119"/>
    </row>
    <row r="7602" spans="14:17" x14ac:dyDescent="0.25">
      <c r="N7602" s="142"/>
      <c r="O7602" s="132"/>
      <c r="Q7602" s="119"/>
    </row>
    <row r="7603" spans="14:17" x14ac:dyDescent="0.25">
      <c r="N7603" s="142"/>
      <c r="O7603" s="132"/>
      <c r="Q7603" s="119"/>
    </row>
    <row r="7604" spans="14:17" x14ac:dyDescent="0.25">
      <c r="N7604" s="142"/>
      <c r="O7604" s="132"/>
      <c r="Q7604" s="119"/>
    </row>
    <row r="7605" spans="14:17" x14ac:dyDescent="0.25">
      <c r="N7605" s="142"/>
      <c r="O7605" s="132"/>
      <c r="Q7605" s="119"/>
    </row>
    <row r="7606" spans="14:17" x14ac:dyDescent="0.25">
      <c r="N7606" s="142"/>
      <c r="O7606" s="132"/>
      <c r="Q7606" s="119"/>
    </row>
    <row r="7607" spans="14:17" x14ac:dyDescent="0.25">
      <c r="N7607" s="142"/>
      <c r="O7607" s="132"/>
      <c r="Q7607" s="119"/>
    </row>
    <row r="7608" spans="14:17" x14ac:dyDescent="0.25">
      <c r="N7608" s="142"/>
      <c r="O7608" s="132"/>
      <c r="Q7608" s="119"/>
    </row>
    <row r="7609" spans="14:17" x14ac:dyDescent="0.25">
      <c r="N7609" s="142"/>
      <c r="O7609" s="132"/>
      <c r="Q7609" s="119"/>
    </row>
    <row r="7610" spans="14:17" x14ac:dyDescent="0.25">
      <c r="N7610" s="142"/>
      <c r="O7610" s="132"/>
      <c r="Q7610" s="119"/>
    </row>
    <row r="7611" spans="14:17" x14ac:dyDescent="0.25">
      <c r="N7611" s="142"/>
      <c r="O7611" s="132"/>
      <c r="Q7611" s="119"/>
    </row>
    <row r="7612" spans="14:17" x14ac:dyDescent="0.25">
      <c r="N7612" s="142"/>
      <c r="O7612" s="132"/>
      <c r="Q7612" s="119"/>
    </row>
    <row r="7613" spans="14:17" x14ac:dyDescent="0.25">
      <c r="N7613" s="142"/>
      <c r="O7613" s="132"/>
      <c r="Q7613" s="119"/>
    </row>
    <row r="7614" spans="14:17" x14ac:dyDescent="0.25">
      <c r="N7614" s="142"/>
      <c r="O7614" s="132"/>
      <c r="Q7614" s="119"/>
    </row>
    <row r="7615" spans="14:17" x14ac:dyDescent="0.25">
      <c r="N7615" s="142"/>
      <c r="O7615" s="132"/>
      <c r="Q7615" s="119"/>
    </row>
    <row r="7616" spans="14:17" x14ac:dyDescent="0.25">
      <c r="N7616" s="142"/>
      <c r="O7616" s="132"/>
      <c r="Q7616" s="119"/>
    </row>
    <row r="7617" spans="14:17" x14ac:dyDescent="0.25">
      <c r="N7617" s="142"/>
      <c r="O7617" s="132"/>
      <c r="Q7617" s="119"/>
    </row>
    <row r="7618" spans="14:17" x14ac:dyDescent="0.25">
      <c r="N7618" s="142"/>
      <c r="O7618" s="132"/>
      <c r="Q7618" s="119"/>
    </row>
    <row r="7619" spans="14:17" x14ac:dyDescent="0.25">
      <c r="N7619" s="142"/>
      <c r="O7619" s="132"/>
      <c r="Q7619" s="119"/>
    </row>
    <row r="7620" spans="14:17" x14ac:dyDescent="0.25">
      <c r="N7620" s="142"/>
      <c r="O7620" s="132"/>
      <c r="Q7620" s="119"/>
    </row>
    <row r="7621" spans="14:17" x14ac:dyDescent="0.25">
      <c r="N7621" s="142"/>
      <c r="O7621" s="132"/>
      <c r="Q7621" s="119"/>
    </row>
    <row r="7622" spans="14:17" x14ac:dyDescent="0.25">
      <c r="N7622" s="142"/>
      <c r="O7622" s="132"/>
      <c r="Q7622" s="119"/>
    </row>
    <row r="7623" spans="14:17" x14ac:dyDescent="0.25">
      <c r="N7623" s="142"/>
      <c r="O7623" s="132"/>
      <c r="Q7623" s="119"/>
    </row>
    <row r="7624" spans="14:17" x14ac:dyDescent="0.25">
      <c r="N7624" s="142"/>
      <c r="O7624" s="132"/>
      <c r="Q7624" s="119"/>
    </row>
    <row r="7625" spans="14:17" x14ac:dyDescent="0.25">
      <c r="N7625" s="142"/>
      <c r="O7625" s="132"/>
      <c r="Q7625" s="119"/>
    </row>
    <row r="7626" spans="14:17" x14ac:dyDescent="0.25">
      <c r="N7626" s="142"/>
      <c r="O7626" s="132"/>
      <c r="Q7626" s="119"/>
    </row>
    <row r="7627" spans="14:17" x14ac:dyDescent="0.25">
      <c r="N7627" s="142"/>
      <c r="O7627" s="132"/>
      <c r="Q7627" s="119"/>
    </row>
    <row r="7628" spans="14:17" x14ac:dyDescent="0.25">
      <c r="N7628" s="142"/>
      <c r="O7628" s="132"/>
      <c r="Q7628" s="119"/>
    </row>
    <row r="7629" spans="14:17" x14ac:dyDescent="0.25">
      <c r="N7629" s="142"/>
      <c r="O7629" s="132"/>
      <c r="Q7629" s="119"/>
    </row>
    <row r="7630" spans="14:17" x14ac:dyDescent="0.25">
      <c r="N7630" s="142"/>
      <c r="O7630" s="132"/>
      <c r="Q7630" s="119"/>
    </row>
    <row r="7631" spans="14:17" x14ac:dyDescent="0.25">
      <c r="N7631" s="142"/>
      <c r="O7631" s="132"/>
      <c r="Q7631" s="119"/>
    </row>
    <row r="7632" spans="14:17" x14ac:dyDescent="0.25">
      <c r="N7632" s="142"/>
      <c r="O7632" s="132"/>
      <c r="Q7632" s="119"/>
    </row>
    <row r="7633" spans="14:17" x14ac:dyDescent="0.25">
      <c r="N7633" s="142"/>
      <c r="O7633" s="132"/>
      <c r="Q7633" s="119"/>
    </row>
    <row r="7634" spans="14:17" x14ac:dyDescent="0.25">
      <c r="N7634" s="142"/>
      <c r="O7634" s="132"/>
      <c r="Q7634" s="119"/>
    </row>
    <row r="7635" spans="14:17" x14ac:dyDescent="0.25">
      <c r="N7635" s="142"/>
      <c r="O7635" s="132"/>
      <c r="Q7635" s="119"/>
    </row>
    <row r="7636" spans="14:17" x14ac:dyDescent="0.25">
      <c r="N7636" s="142"/>
      <c r="O7636" s="132"/>
      <c r="Q7636" s="119"/>
    </row>
    <row r="7637" spans="14:17" x14ac:dyDescent="0.25">
      <c r="N7637" s="142"/>
      <c r="O7637" s="132"/>
      <c r="Q7637" s="119"/>
    </row>
    <row r="7638" spans="14:17" x14ac:dyDescent="0.25">
      <c r="N7638" s="142"/>
      <c r="O7638" s="132"/>
      <c r="Q7638" s="119"/>
    </row>
    <row r="7639" spans="14:17" x14ac:dyDescent="0.25">
      <c r="N7639" s="142"/>
      <c r="O7639" s="132"/>
      <c r="Q7639" s="119"/>
    </row>
    <row r="7640" spans="14:17" x14ac:dyDescent="0.25">
      <c r="N7640" s="142"/>
      <c r="O7640" s="132"/>
      <c r="Q7640" s="119"/>
    </row>
    <row r="7641" spans="14:17" x14ac:dyDescent="0.25">
      <c r="N7641" s="142"/>
      <c r="O7641" s="132"/>
      <c r="Q7641" s="119"/>
    </row>
    <row r="7642" spans="14:17" x14ac:dyDescent="0.25">
      <c r="N7642" s="142"/>
      <c r="O7642" s="132"/>
      <c r="Q7642" s="119"/>
    </row>
    <row r="7643" spans="14:17" x14ac:dyDescent="0.25">
      <c r="N7643" s="142"/>
      <c r="O7643" s="132"/>
      <c r="Q7643" s="119"/>
    </row>
    <row r="7644" spans="14:17" x14ac:dyDescent="0.25">
      <c r="N7644" s="142"/>
      <c r="O7644" s="132"/>
      <c r="Q7644" s="119"/>
    </row>
    <row r="7645" spans="14:17" x14ac:dyDescent="0.25">
      <c r="N7645" s="142"/>
      <c r="O7645" s="132"/>
      <c r="Q7645" s="119"/>
    </row>
    <row r="7646" spans="14:17" x14ac:dyDescent="0.25">
      <c r="N7646" s="142"/>
      <c r="O7646" s="132"/>
      <c r="Q7646" s="119"/>
    </row>
    <row r="7647" spans="14:17" x14ac:dyDescent="0.25">
      <c r="N7647" s="142"/>
      <c r="O7647" s="132"/>
      <c r="Q7647" s="119"/>
    </row>
    <row r="7648" spans="14:17" x14ac:dyDescent="0.25">
      <c r="N7648" s="142"/>
      <c r="O7648" s="132"/>
      <c r="Q7648" s="119"/>
    </row>
    <row r="7649" spans="14:17" x14ac:dyDescent="0.25">
      <c r="N7649" s="142"/>
      <c r="O7649" s="132"/>
      <c r="Q7649" s="119"/>
    </row>
    <row r="7650" spans="14:17" x14ac:dyDescent="0.25">
      <c r="N7650" s="142"/>
      <c r="O7650" s="132"/>
      <c r="Q7650" s="119"/>
    </row>
    <row r="7651" spans="14:17" x14ac:dyDescent="0.25">
      <c r="N7651" s="142"/>
      <c r="O7651" s="132"/>
      <c r="Q7651" s="119"/>
    </row>
    <row r="7652" spans="14:17" x14ac:dyDescent="0.25">
      <c r="N7652" s="142"/>
      <c r="O7652" s="132"/>
      <c r="Q7652" s="119"/>
    </row>
    <row r="7653" spans="14:17" x14ac:dyDescent="0.25">
      <c r="N7653" s="142"/>
      <c r="O7653" s="132"/>
      <c r="Q7653" s="119"/>
    </row>
    <row r="7654" spans="14:17" x14ac:dyDescent="0.25">
      <c r="N7654" s="142"/>
      <c r="O7654" s="132"/>
      <c r="Q7654" s="119"/>
    </row>
    <row r="7655" spans="14:17" x14ac:dyDescent="0.25">
      <c r="N7655" s="142"/>
      <c r="O7655" s="132"/>
      <c r="Q7655" s="119"/>
    </row>
    <row r="7656" spans="14:17" x14ac:dyDescent="0.25">
      <c r="N7656" s="142"/>
      <c r="O7656" s="132"/>
      <c r="Q7656" s="119"/>
    </row>
    <row r="7657" spans="14:17" x14ac:dyDescent="0.25">
      <c r="N7657" s="142"/>
      <c r="O7657" s="132"/>
      <c r="Q7657" s="119"/>
    </row>
    <row r="7658" spans="14:17" x14ac:dyDescent="0.25">
      <c r="N7658" s="142"/>
      <c r="O7658" s="132"/>
      <c r="Q7658" s="119"/>
    </row>
    <row r="7659" spans="14:17" x14ac:dyDescent="0.25">
      <c r="N7659" s="142"/>
      <c r="O7659" s="132"/>
      <c r="Q7659" s="119"/>
    </row>
    <row r="7660" spans="14:17" x14ac:dyDescent="0.25">
      <c r="N7660" s="142"/>
      <c r="O7660" s="132"/>
      <c r="Q7660" s="119"/>
    </row>
    <row r="7661" spans="14:17" x14ac:dyDescent="0.25">
      <c r="N7661" s="142"/>
      <c r="O7661" s="132"/>
      <c r="Q7661" s="119"/>
    </row>
    <row r="7662" spans="14:17" x14ac:dyDescent="0.25">
      <c r="N7662" s="142"/>
      <c r="O7662" s="132"/>
      <c r="Q7662" s="119"/>
    </row>
    <row r="7663" spans="14:17" x14ac:dyDescent="0.25">
      <c r="N7663" s="142"/>
      <c r="O7663" s="132"/>
      <c r="Q7663" s="119"/>
    </row>
    <row r="7664" spans="14:17" x14ac:dyDescent="0.25">
      <c r="N7664" s="142"/>
      <c r="O7664" s="132"/>
      <c r="Q7664" s="119"/>
    </row>
    <row r="7665" spans="14:17" x14ac:dyDescent="0.25">
      <c r="N7665" s="142"/>
      <c r="O7665" s="132"/>
      <c r="Q7665" s="119"/>
    </row>
    <row r="7666" spans="14:17" x14ac:dyDescent="0.25">
      <c r="N7666" s="142"/>
      <c r="O7666" s="132"/>
      <c r="Q7666" s="119"/>
    </row>
    <row r="7667" spans="14:17" x14ac:dyDescent="0.25">
      <c r="N7667" s="142"/>
      <c r="O7667" s="132"/>
      <c r="Q7667" s="119"/>
    </row>
    <row r="7668" spans="14:17" x14ac:dyDescent="0.25">
      <c r="N7668" s="142"/>
      <c r="O7668" s="132"/>
      <c r="Q7668" s="119"/>
    </row>
    <row r="7669" spans="14:17" x14ac:dyDescent="0.25">
      <c r="N7669" s="142"/>
      <c r="O7669" s="132"/>
      <c r="Q7669" s="119"/>
    </row>
    <row r="7670" spans="14:17" x14ac:dyDescent="0.25">
      <c r="N7670" s="142"/>
      <c r="O7670" s="132"/>
      <c r="Q7670" s="119"/>
    </row>
    <row r="7671" spans="14:17" x14ac:dyDescent="0.25">
      <c r="N7671" s="142"/>
      <c r="O7671" s="132"/>
      <c r="Q7671" s="119"/>
    </row>
    <row r="7672" spans="14:17" x14ac:dyDescent="0.25">
      <c r="N7672" s="142"/>
      <c r="O7672" s="132"/>
      <c r="Q7672" s="119"/>
    </row>
    <row r="7673" spans="14:17" x14ac:dyDescent="0.25">
      <c r="N7673" s="142"/>
      <c r="O7673" s="132"/>
      <c r="Q7673" s="119"/>
    </row>
    <row r="7674" spans="14:17" x14ac:dyDescent="0.25">
      <c r="N7674" s="142"/>
      <c r="O7674" s="132"/>
      <c r="Q7674" s="119"/>
    </row>
    <row r="7675" spans="14:17" x14ac:dyDescent="0.25">
      <c r="N7675" s="142"/>
      <c r="O7675" s="132"/>
      <c r="Q7675" s="119"/>
    </row>
    <row r="7676" spans="14:17" x14ac:dyDescent="0.25">
      <c r="N7676" s="142"/>
      <c r="O7676" s="132"/>
      <c r="Q7676" s="119"/>
    </row>
    <row r="7677" spans="14:17" x14ac:dyDescent="0.25">
      <c r="N7677" s="142"/>
      <c r="O7677" s="132"/>
      <c r="Q7677" s="119"/>
    </row>
    <row r="7678" spans="14:17" x14ac:dyDescent="0.25">
      <c r="N7678" s="142"/>
      <c r="O7678" s="132"/>
      <c r="Q7678" s="119"/>
    </row>
    <row r="7679" spans="14:17" x14ac:dyDescent="0.25">
      <c r="N7679" s="142"/>
      <c r="O7679" s="132"/>
      <c r="Q7679" s="119"/>
    </row>
    <row r="7680" spans="14:17" x14ac:dyDescent="0.25">
      <c r="N7680" s="142"/>
      <c r="O7680" s="132"/>
      <c r="Q7680" s="119"/>
    </row>
    <row r="7681" spans="14:17" x14ac:dyDescent="0.25">
      <c r="N7681" s="142"/>
      <c r="O7681" s="132"/>
      <c r="Q7681" s="119"/>
    </row>
    <row r="7682" spans="14:17" x14ac:dyDescent="0.25">
      <c r="N7682" s="142"/>
      <c r="O7682" s="132"/>
      <c r="Q7682" s="119"/>
    </row>
    <row r="7683" spans="14:17" x14ac:dyDescent="0.25">
      <c r="N7683" s="142"/>
      <c r="O7683" s="132"/>
      <c r="Q7683" s="119"/>
    </row>
    <row r="7684" spans="14:17" x14ac:dyDescent="0.25">
      <c r="N7684" s="142"/>
      <c r="O7684" s="132"/>
      <c r="Q7684" s="119"/>
    </row>
    <row r="7685" spans="14:17" x14ac:dyDescent="0.25">
      <c r="N7685" s="142"/>
      <c r="O7685" s="132"/>
      <c r="Q7685" s="119"/>
    </row>
    <row r="7686" spans="14:17" x14ac:dyDescent="0.25">
      <c r="N7686" s="142"/>
      <c r="O7686" s="132"/>
      <c r="Q7686" s="119"/>
    </row>
    <row r="7687" spans="14:17" x14ac:dyDescent="0.25">
      <c r="N7687" s="142"/>
      <c r="O7687" s="132"/>
      <c r="Q7687" s="119"/>
    </row>
    <row r="7688" spans="14:17" x14ac:dyDescent="0.25">
      <c r="N7688" s="142"/>
      <c r="O7688" s="132"/>
      <c r="Q7688" s="119"/>
    </row>
    <row r="7689" spans="14:17" x14ac:dyDescent="0.25">
      <c r="N7689" s="142"/>
      <c r="O7689" s="132"/>
      <c r="Q7689" s="119"/>
    </row>
    <row r="7690" spans="14:17" x14ac:dyDescent="0.25">
      <c r="N7690" s="142"/>
      <c r="O7690" s="132"/>
      <c r="Q7690" s="119"/>
    </row>
    <row r="7691" spans="14:17" x14ac:dyDescent="0.25">
      <c r="N7691" s="142"/>
      <c r="O7691" s="132"/>
      <c r="Q7691" s="119"/>
    </row>
    <row r="7692" spans="14:17" x14ac:dyDescent="0.25">
      <c r="N7692" s="142"/>
      <c r="O7692" s="132"/>
      <c r="Q7692" s="119"/>
    </row>
    <row r="7693" spans="14:17" x14ac:dyDescent="0.25">
      <c r="N7693" s="142"/>
      <c r="O7693" s="132"/>
      <c r="Q7693" s="119"/>
    </row>
    <row r="7694" spans="14:17" x14ac:dyDescent="0.25">
      <c r="N7694" s="142"/>
      <c r="O7694" s="132"/>
      <c r="Q7694" s="119"/>
    </row>
    <row r="7695" spans="14:17" x14ac:dyDescent="0.25">
      <c r="N7695" s="142"/>
      <c r="O7695" s="132"/>
      <c r="Q7695" s="119"/>
    </row>
    <row r="7696" spans="14:17" x14ac:dyDescent="0.25">
      <c r="N7696" s="142"/>
      <c r="O7696" s="132"/>
      <c r="Q7696" s="119"/>
    </row>
    <row r="7697" spans="14:17" x14ac:dyDescent="0.25">
      <c r="N7697" s="142"/>
      <c r="O7697" s="132"/>
      <c r="Q7697" s="119"/>
    </row>
    <row r="7698" spans="14:17" x14ac:dyDescent="0.25">
      <c r="N7698" s="142"/>
      <c r="O7698" s="132"/>
      <c r="Q7698" s="119"/>
    </row>
    <row r="7699" spans="14:17" x14ac:dyDescent="0.25">
      <c r="N7699" s="142"/>
      <c r="O7699" s="132"/>
      <c r="Q7699" s="119"/>
    </row>
    <row r="7700" spans="14:17" x14ac:dyDescent="0.25">
      <c r="N7700" s="142"/>
      <c r="O7700" s="132"/>
      <c r="Q7700" s="119"/>
    </row>
    <row r="7701" spans="14:17" x14ac:dyDescent="0.25">
      <c r="N7701" s="142"/>
      <c r="O7701" s="132"/>
      <c r="Q7701" s="119"/>
    </row>
    <row r="7702" spans="14:17" x14ac:dyDescent="0.25">
      <c r="N7702" s="142"/>
      <c r="O7702" s="132"/>
      <c r="Q7702" s="119"/>
    </row>
    <row r="7703" spans="14:17" x14ac:dyDescent="0.25">
      <c r="N7703" s="142"/>
      <c r="O7703" s="132"/>
      <c r="Q7703" s="119"/>
    </row>
    <row r="7704" spans="14:17" x14ac:dyDescent="0.25">
      <c r="N7704" s="142"/>
      <c r="O7704" s="132"/>
      <c r="Q7704" s="119"/>
    </row>
    <row r="7705" spans="14:17" x14ac:dyDescent="0.25">
      <c r="N7705" s="142"/>
      <c r="O7705" s="132"/>
      <c r="Q7705" s="119"/>
    </row>
    <row r="7706" spans="14:17" x14ac:dyDescent="0.25">
      <c r="N7706" s="142"/>
      <c r="O7706" s="132"/>
      <c r="Q7706" s="119"/>
    </row>
    <row r="7707" spans="14:17" x14ac:dyDescent="0.25">
      <c r="N7707" s="142"/>
      <c r="O7707" s="132"/>
      <c r="Q7707" s="119"/>
    </row>
    <row r="7708" spans="14:17" x14ac:dyDescent="0.25">
      <c r="N7708" s="142"/>
      <c r="O7708" s="132"/>
      <c r="Q7708" s="119"/>
    </row>
    <row r="7709" spans="14:17" x14ac:dyDescent="0.25">
      <c r="N7709" s="142"/>
      <c r="O7709" s="132"/>
      <c r="Q7709" s="119"/>
    </row>
    <row r="7710" spans="14:17" x14ac:dyDescent="0.25">
      <c r="N7710" s="142"/>
      <c r="O7710" s="132"/>
      <c r="Q7710" s="119"/>
    </row>
    <row r="7711" spans="14:17" x14ac:dyDescent="0.25">
      <c r="N7711" s="142"/>
      <c r="O7711" s="132"/>
      <c r="Q7711" s="119"/>
    </row>
    <row r="7712" spans="14:17" x14ac:dyDescent="0.25">
      <c r="N7712" s="142"/>
      <c r="O7712" s="132"/>
      <c r="Q7712" s="119"/>
    </row>
    <row r="7713" spans="14:17" x14ac:dyDescent="0.25">
      <c r="N7713" s="142"/>
      <c r="O7713" s="132"/>
      <c r="Q7713" s="119"/>
    </row>
    <row r="7714" spans="14:17" x14ac:dyDescent="0.25">
      <c r="N7714" s="142"/>
      <c r="O7714" s="132"/>
      <c r="Q7714" s="119"/>
    </row>
    <row r="7715" spans="14:17" x14ac:dyDescent="0.25">
      <c r="N7715" s="142"/>
      <c r="O7715" s="132"/>
      <c r="Q7715" s="119"/>
    </row>
    <row r="7716" spans="14:17" x14ac:dyDescent="0.25">
      <c r="N7716" s="142"/>
      <c r="O7716" s="132"/>
      <c r="Q7716" s="119"/>
    </row>
    <row r="7717" spans="14:17" x14ac:dyDescent="0.25">
      <c r="N7717" s="142"/>
      <c r="O7717" s="132"/>
      <c r="Q7717" s="119"/>
    </row>
    <row r="7718" spans="14:17" x14ac:dyDescent="0.25">
      <c r="N7718" s="142"/>
      <c r="O7718" s="132"/>
      <c r="Q7718" s="119"/>
    </row>
    <row r="7719" spans="14:17" x14ac:dyDescent="0.25">
      <c r="N7719" s="142"/>
      <c r="O7719" s="132"/>
      <c r="Q7719" s="119"/>
    </row>
    <row r="7720" spans="14:17" x14ac:dyDescent="0.25">
      <c r="N7720" s="142"/>
      <c r="O7720" s="132"/>
      <c r="Q7720" s="119"/>
    </row>
    <row r="7721" spans="14:17" x14ac:dyDescent="0.25">
      <c r="N7721" s="142"/>
      <c r="O7721" s="132"/>
      <c r="Q7721" s="119"/>
    </row>
    <row r="7722" spans="14:17" x14ac:dyDescent="0.25">
      <c r="N7722" s="142"/>
      <c r="O7722" s="132"/>
      <c r="Q7722" s="119"/>
    </row>
    <row r="7723" spans="14:17" x14ac:dyDescent="0.25">
      <c r="N7723" s="142"/>
      <c r="O7723" s="132"/>
      <c r="Q7723" s="119"/>
    </row>
    <row r="7724" spans="14:17" x14ac:dyDescent="0.25">
      <c r="N7724" s="142"/>
      <c r="O7724" s="132"/>
      <c r="Q7724" s="119"/>
    </row>
    <row r="7725" spans="14:17" x14ac:dyDescent="0.25">
      <c r="N7725" s="142"/>
      <c r="O7725" s="132"/>
      <c r="Q7725" s="119"/>
    </row>
    <row r="7726" spans="14:17" x14ac:dyDescent="0.25">
      <c r="N7726" s="142"/>
      <c r="O7726" s="132"/>
      <c r="Q7726" s="119"/>
    </row>
    <row r="7727" spans="14:17" x14ac:dyDescent="0.25">
      <c r="N7727" s="142"/>
      <c r="O7727" s="132"/>
      <c r="Q7727" s="119"/>
    </row>
    <row r="7728" spans="14:17" x14ac:dyDescent="0.25">
      <c r="N7728" s="142"/>
      <c r="O7728" s="132"/>
      <c r="Q7728" s="119"/>
    </row>
    <row r="7729" spans="14:17" x14ac:dyDescent="0.25">
      <c r="N7729" s="142"/>
      <c r="O7729" s="132"/>
      <c r="Q7729" s="119"/>
    </row>
    <row r="7730" spans="14:17" x14ac:dyDescent="0.25">
      <c r="N7730" s="142"/>
      <c r="O7730" s="132"/>
      <c r="Q7730" s="119"/>
    </row>
    <row r="7731" spans="14:17" x14ac:dyDescent="0.25">
      <c r="N7731" s="142"/>
      <c r="O7731" s="132"/>
      <c r="Q7731" s="119"/>
    </row>
    <row r="7732" spans="14:17" x14ac:dyDescent="0.25">
      <c r="N7732" s="142"/>
      <c r="O7732" s="132"/>
      <c r="Q7732" s="119"/>
    </row>
    <row r="7733" spans="14:17" x14ac:dyDescent="0.25">
      <c r="N7733" s="142"/>
      <c r="O7733" s="132"/>
      <c r="Q7733" s="119"/>
    </row>
    <row r="7734" spans="14:17" x14ac:dyDescent="0.25">
      <c r="N7734" s="142"/>
      <c r="O7734" s="132"/>
      <c r="Q7734" s="119"/>
    </row>
    <row r="7735" spans="14:17" x14ac:dyDescent="0.25">
      <c r="N7735" s="142"/>
      <c r="O7735" s="132"/>
      <c r="Q7735" s="119"/>
    </row>
    <row r="7736" spans="14:17" x14ac:dyDescent="0.25">
      <c r="N7736" s="142"/>
      <c r="O7736" s="132"/>
      <c r="Q7736" s="119"/>
    </row>
    <row r="7737" spans="14:17" x14ac:dyDescent="0.25">
      <c r="N7737" s="142"/>
      <c r="O7737" s="132"/>
      <c r="Q7737" s="119"/>
    </row>
    <row r="7738" spans="14:17" x14ac:dyDescent="0.25">
      <c r="N7738" s="142"/>
      <c r="O7738" s="132"/>
      <c r="Q7738" s="119"/>
    </row>
    <row r="7739" spans="14:17" x14ac:dyDescent="0.25">
      <c r="N7739" s="142"/>
      <c r="O7739" s="132"/>
      <c r="Q7739" s="119"/>
    </row>
    <row r="7740" spans="14:17" x14ac:dyDescent="0.25">
      <c r="N7740" s="142"/>
      <c r="O7740" s="132"/>
      <c r="Q7740" s="119"/>
    </row>
    <row r="7741" spans="14:17" x14ac:dyDescent="0.25">
      <c r="N7741" s="142"/>
      <c r="O7741" s="132"/>
      <c r="Q7741" s="119"/>
    </row>
    <row r="7742" spans="14:17" x14ac:dyDescent="0.25">
      <c r="N7742" s="142"/>
      <c r="O7742" s="132"/>
      <c r="Q7742" s="119"/>
    </row>
    <row r="7743" spans="14:17" x14ac:dyDescent="0.25">
      <c r="N7743" s="142"/>
      <c r="O7743" s="132"/>
      <c r="Q7743" s="119"/>
    </row>
    <row r="7744" spans="14:17" x14ac:dyDescent="0.25">
      <c r="N7744" s="142"/>
      <c r="O7744" s="132"/>
      <c r="Q7744" s="119"/>
    </row>
    <row r="7745" spans="14:17" x14ac:dyDescent="0.25">
      <c r="N7745" s="142"/>
      <c r="O7745" s="132"/>
      <c r="Q7745" s="119"/>
    </row>
    <row r="7746" spans="14:17" x14ac:dyDescent="0.25">
      <c r="N7746" s="142"/>
      <c r="O7746" s="132"/>
      <c r="Q7746" s="119"/>
    </row>
    <row r="7747" spans="14:17" x14ac:dyDescent="0.25">
      <c r="N7747" s="142"/>
      <c r="O7747" s="132"/>
      <c r="Q7747" s="119"/>
    </row>
    <row r="7748" spans="14:17" x14ac:dyDescent="0.25">
      <c r="N7748" s="142"/>
      <c r="O7748" s="132"/>
      <c r="Q7748" s="119"/>
    </row>
    <row r="7749" spans="14:17" x14ac:dyDescent="0.25">
      <c r="N7749" s="142"/>
      <c r="O7749" s="132"/>
      <c r="Q7749" s="119"/>
    </row>
    <row r="7750" spans="14:17" x14ac:dyDescent="0.25">
      <c r="N7750" s="142"/>
      <c r="O7750" s="132"/>
      <c r="Q7750" s="119"/>
    </row>
    <row r="7751" spans="14:17" x14ac:dyDescent="0.25">
      <c r="N7751" s="142"/>
      <c r="O7751" s="132"/>
      <c r="Q7751" s="119"/>
    </row>
    <row r="7752" spans="14:17" x14ac:dyDescent="0.25">
      <c r="N7752" s="142"/>
      <c r="O7752" s="132"/>
      <c r="Q7752" s="119"/>
    </row>
    <row r="7753" spans="14:17" x14ac:dyDescent="0.25">
      <c r="N7753" s="142"/>
      <c r="O7753" s="132"/>
      <c r="Q7753" s="119"/>
    </row>
    <row r="7754" spans="14:17" x14ac:dyDescent="0.25">
      <c r="N7754" s="142"/>
      <c r="O7754" s="132"/>
      <c r="Q7754" s="119"/>
    </row>
    <row r="7755" spans="14:17" x14ac:dyDescent="0.25">
      <c r="N7755" s="142"/>
      <c r="O7755" s="132"/>
      <c r="Q7755" s="119"/>
    </row>
    <row r="7756" spans="14:17" x14ac:dyDescent="0.25">
      <c r="N7756" s="142"/>
      <c r="O7756" s="132"/>
      <c r="Q7756" s="119"/>
    </row>
    <row r="7757" spans="14:17" x14ac:dyDescent="0.25">
      <c r="N7757" s="142"/>
      <c r="O7757" s="132"/>
      <c r="Q7757" s="119"/>
    </row>
    <row r="7758" spans="14:17" x14ac:dyDescent="0.25">
      <c r="N7758" s="142"/>
      <c r="O7758" s="132"/>
      <c r="Q7758" s="119"/>
    </row>
    <row r="7759" spans="14:17" x14ac:dyDescent="0.25">
      <c r="N7759" s="142"/>
      <c r="O7759" s="132"/>
      <c r="Q7759" s="119"/>
    </row>
    <row r="7760" spans="14:17" x14ac:dyDescent="0.25">
      <c r="N7760" s="142"/>
      <c r="O7760" s="132"/>
      <c r="Q7760" s="119"/>
    </row>
    <row r="7761" spans="14:17" x14ac:dyDescent="0.25">
      <c r="N7761" s="142"/>
      <c r="O7761" s="132"/>
      <c r="Q7761" s="119"/>
    </row>
    <row r="7762" spans="14:17" x14ac:dyDescent="0.25">
      <c r="N7762" s="142"/>
      <c r="O7762" s="132"/>
      <c r="Q7762" s="119"/>
    </row>
    <row r="7763" spans="14:17" x14ac:dyDescent="0.25">
      <c r="N7763" s="142"/>
      <c r="O7763" s="132"/>
      <c r="Q7763" s="119"/>
    </row>
    <row r="7764" spans="14:17" x14ac:dyDescent="0.25">
      <c r="N7764" s="142"/>
      <c r="O7764" s="132"/>
      <c r="Q7764" s="119"/>
    </row>
    <row r="7765" spans="14:17" x14ac:dyDescent="0.25">
      <c r="N7765" s="142"/>
      <c r="O7765" s="132"/>
      <c r="Q7765" s="119"/>
    </row>
    <row r="7766" spans="14:17" x14ac:dyDescent="0.25">
      <c r="N7766" s="142"/>
      <c r="O7766" s="132"/>
      <c r="Q7766" s="119"/>
    </row>
    <row r="7767" spans="14:17" x14ac:dyDescent="0.25">
      <c r="N7767" s="142"/>
      <c r="O7767" s="132"/>
      <c r="Q7767" s="119"/>
    </row>
    <row r="7768" spans="14:17" x14ac:dyDescent="0.25">
      <c r="N7768" s="142"/>
      <c r="O7768" s="132"/>
      <c r="Q7768" s="119"/>
    </row>
    <row r="7769" spans="14:17" x14ac:dyDescent="0.25">
      <c r="N7769" s="142"/>
      <c r="O7769" s="132"/>
      <c r="Q7769" s="119"/>
    </row>
    <row r="7770" spans="14:17" x14ac:dyDescent="0.25">
      <c r="N7770" s="142"/>
      <c r="O7770" s="132"/>
      <c r="Q7770" s="119"/>
    </row>
    <row r="7771" spans="14:17" x14ac:dyDescent="0.25">
      <c r="N7771" s="142"/>
      <c r="O7771" s="132"/>
      <c r="Q7771" s="119"/>
    </row>
    <row r="7772" spans="14:17" x14ac:dyDescent="0.25">
      <c r="N7772" s="142"/>
      <c r="O7772" s="132"/>
      <c r="Q7772" s="119"/>
    </row>
    <row r="7773" spans="14:17" x14ac:dyDescent="0.25">
      <c r="N7773" s="142"/>
      <c r="O7773" s="132"/>
      <c r="Q7773" s="119"/>
    </row>
    <row r="7774" spans="14:17" x14ac:dyDescent="0.25">
      <c r="N7774" s="142"/>
      <c r="O7774" s="132"/>
      <c r="Q7774" s="119"/>
    </row>
    <row r="7775" spans="14:17" x14ac:dyDescent="0.25">
      <c r="N7775" s="142"/>
      <c r="O7775" s="132"/>
      <c r="Q7775" s="119"/>
    </row>
    <row r="7776" spans="14:17" x14ac:dyDescent="0.25">
      <c r="N7776" s="142"/>
      <c r="O7776" s="132"/>
      <c r="Q7776" s="119"/>
    </row>
    <row r="7777" spans="14:17" x14ac:dyDescent="0.25">
      <c r="N7777" s="142"/>
      <c r="O7777" s="132"/>
      <c r="Q7777" s="119"/>
    </row>
    <row r="7778" spans="14:17" x14ac:dyDescent="0.25">
      <c r="N7778" s="142"/>
      <c r="O7778" s="132"/>
      <c r="Q7778" s="119"/>
    </row>
    <row r="7779" spans="14:17" x14ac:dyDescent="0.25">
      <c r="N7779" s="142"/>
      <c r="O7779" s="132"/>
      <c r="Q7779" s="119"/>
    </row>
    <row r="7780" spans="14:17" x14ac:dyDescent="0.25">
      <c r="N7780" s="142"/>
      <c r="O7780" s="132"/>
      <c r="Q7780" s="119"/>
    </row>
    <row r="7781" spans="14:17" x14ac:dyDescent="0.25">
      <c r="N7781" s="142"/>
      <c r="O7781" s="132"/>
      <c r="Q7781" s="119"/>
    </row>
    <row r="7782" spans="14:17" x14ac:dyDescent="0.25">
      <c r="N7782" s="142"/>
      <c r="O7782" s="132"/>
      <c r="Q7782" s="119"/>
    </row>
    <row r="7783" spans="14:17" x14ac:dyDescent="0.25">
      <c r="N7783" s="142"/>
      <c r="O7783" s="132"/>
      <c r="Q7783" s="119"/>
    </row>
    <row r="7784" spans="14:17" x14ac:dyDescent="0.25">
      <c r="N7784" s="142"/>
      <c r="O7784" s="132"/>
      <c r="Q7784" s="119"/>
    </row>
    <row r="7785" spans="14:17" x14ac:dyDescent="0.25">
      <c r="N7785" s="142"/>
      <c r="O7785" s="132"/>
      <c r="Q7785" s="119"/>
    </row>
    <row r="7786" spans="14:17" x14ac:dyDescent="0.25">
      <c r="N7786" s="142"/>
      <c r="O7786" s="132"/>
      <c r="Q7786" s="119"/>
    </row>
    <row r="7787" spans="14:17" x14ac:dyDescent="0.25">
      <c r="N7787" s="142"/>
      <c r="O7787" s="132"/>
      <c r="Q7787" s="119"/>
    </row>
    <row r="7788" spans="14:17" x14ac:dyDescent="0.25">
      <c r="N7788" s="142"/>
      <c r="O7788" s="132"/>
      <c r="Q7788" s="119"/>
    </row>
    <row r="7789" spans="14:17" x14ac:dyDescent="0.25">
      <c r="N7789" s="142"/>
      <c r="O7789" s="132"/>
      <c r="Q7789" s="119"/>
    </row>
    <row r="7790" spans="14:17" x14ac:dyDescent="0.25">
      <c r="N7790" s="142"/>
      <c r="O7790" s="132"/>
      <c r="Q7790" s="119"/>
    </row>
    <row r="7791" spans="14:17" x14ac:dyDescent="0.25">
      <c r="N7791" s="142"/>
      <c r="O7791" s="132"/>
      <c r="Q7791" s="119"/>
    </row>
    <row r="7792" spans="14:17" x14ac:dyDescent="0.25">
      <c r="N7792" s="142"/>
      <c r="O7792" s="132"/>
      <c r="Q7792" s="119"/>
    </row>
    <row r="7793" spans="14:17" x14ac:dyDescent="0.25">
      <c r="N7793" s="142"/>
      <c r="O7793" s="132"/>
      <c r="Q7793" s="119"/>
    </row>
    <row r="7794" spans="14:17" x14ac:dyDescent="0.25">
      <c r="N7794" s="142"/>
      <c r="O7794" s="132"/>
      <c r="Q7794" s="119"/>
    </row>
    <row r="7795" spans="14:17" x14ac:dyDescent="0.25">
      <c r="N7795" s="142"/>
      <c r="O7795" s="132"/>
      <c r="Q7795" s="119"/>
    </row>
    <row r="7796" spans="14:17" x14ac:dyDescent="0.25">
      <c r="N7796" s="142"/>
      <c r="O7796" s="132"/>
      <c r="Q7796" s="119"/>
    </row>
    <row r="7797" spans="14:17" x14ac:dyDescent="0.25">
      <c r="N7797" s="142"/>
      <c r="O7797" s="132"/>
      <c r="Q7797" s="119"/>
    </row>
    <row r="7798" spans="14:17" x14ac:dyDescent="0.25">
      <c r="N7798" s="142"/>
      <c r="O7798" s="132"/>
      <c r="Q7798" s="119"/>
    </row>
    <row r="7799" spans="14:17" x14ac:dyDescent="0.25">
      <c r="N7799" s="142"/>
      <c r="O7799" s="132"/>
      <c r="Q7799" s="119"/>
    </row>
    <row r="7800" spans="14:17" x14ac:dyDescent="0.25">
      <c r="N7800" s="142"/>
      <c r="O7800" s="132"/>
      <c r="Q7800" s="119"/>
    </row>
    <row r="7801" spans="14:17" x14ac:dyDescent="0.25">
      <c r="N7801" s="142"/>
      <c r="O7801" s="132"/>
      <c r="Q7801" s="119"/>
    </row>
    <row r="7802" spans="14:17" x14ac:dyDescent="0.25">
      <c r="N7802" s="142"/>
      <c r="O7802" s="132"/>
      <c r="Q7802" s="119"/>
    </row>
    <row r="7803" spans="14:17" x14ac:dyDescent="0.25">
      <c r="N7803" s="142"/>
      <c r="O7803" s="132"/>
      <c r="Q7803" s="119"/>
    </row>
    <row r="7804" spans="14:17" x14ac:dyDescent="0.25">
      <c r="N7804" s="142"/>
      <c r="O7804" s="132"/>
      <c r="Q7804" s="119"/>
    </row>
    <row r="7805" spans="14:17" x14ac:dyDescent="0.25">
      <c r="N7805" s="142"/>
      <c r="O7805" s="132"/>
      <c r="Q7805" s="119"/>
    </row>
    <row r="7806" spans="14:17" x14ac:dyDescent="0.25">
      <c r="N7806" s="142"/>
      <c r="O7806" s="132"/>
      <c r="Q7806" s="119"/>
    </row>
    <row r="7807" spans="14:17" x14ac:dyDescent="0.25">
      <c r="N7807" s="142"/>
      <c r="O7807" s="132"/>
      <c r="Q7807" s="119"/>
    </row>
    <row r="7808" spans="14:17" x14ac:dyDescent="0.25">
      <c r="N7808" s="142"/>
      <c r="O7808" s="132"/>
      <c r="Q7808" s="119"/>
    </row>
    <row r="7809" spans="14:17" x14ac:dyDescent="0.25">
      <c r="N7809" s="142"/>
      <c r="O7809" s="132"/>
      <c r="Q7809" s="119"/>
    </row>
    <row r="7810" spans="14:17" x14ac:dyDescent="0.25">
      <c r="N7810" s="142"/>
      <c r="O7810" s="132"/>
      <c r="Q7810" s="119"/>
    </row>
    <row r="7811" spans="14:17" x14ac:dyDescent="0.25">
      <c r="N7811" s="142"/>
      <c r="O7811" s="132"/>
      <c r="Q7811" s="119"/>
    </row>
    <row r="7812" spans="14:17" x14ac:dyDescent="0.25">
      <c r="N7812" s="142"/>
      <c r="O7812" s="132"/>
      <c r="Q7812" s="119"/>
    </row>
    <row r="7813" spans="14:17" x14ac:dyDescent="0.25">
      <c r="N7813" s="142"/>
      <c r="O7813" s="132"/>
      <c r="Q7813" s="119"/>
    </row>
    <row r="7814" spans="14:17" x14ac:dyDescent="0.25">
      <c r="N7814" s="142"/>
      <c r="O7814" s="132"/>
      <c r="Q7814" s="119"/>
    </row>
    <row r="7815" spans="14:17" x14ac:dyDescent="0.25">
      <c r="N7815" s="142"/>
      <c r="O7815" s="132"/>
      <c r="Q7815" s="119"/>
    </row>
    <row r="7816" spans="14:17" x14ac:dyDescent="0.25">
      <c r="N7816" s="142"/>
      <c r="O7816" s="132"/>
      <c r="Q7816" s="119"/>
    </row>
    <row r="7817" spans="14:17" x14ac:dyDescent="0.25">
      <c r="N7817" s="142"/>
      <c r="O7817" s="132"/>
      <c r="Q7817" s="119"/>
    </row>
    <row r="7818" spans="14:17" x14ac:dyDescent="0.25">
      <c r="N7818" s="142"/>
      <c r="O7818" s="132"/>
      <c r="Q7818" s="119"/>
    </row>
    <row r="7819" spans="14:17" x14ac:dyDescent="0.25">
      <c r="N7819" s="142"/>
      <c r="O7819" s="132"/>
      <c r="Q7819" s="119"/>
    </row>
    <row r="7820" spans="14:17" x14ac:dyDescent="0.25">
      <c r="N7820" s="142"/>
      <c r="O7820" s="132"/>
      <c r="Q7820" s="119"/>
    </row>
    <row r="7821" spans="14:17" x14ac:dyDescent="0.25">
      <c r="N7821" s="142"/>
      <c r="O7821" s="132"/>
      <c r="Q7821" s="119"/>
    </row>
    <row r="7822" spans="14:17" x14ac:dyDescent="0.25">
      <c r="N7822" s="142"/>
      <c r="O7822" s="132"/>
      <c r="Q7822" s="119"/>
    </row>
    <row r="7823" spans="14:17" x14ac:dyDescent="0.25">
      <c r="N7823" s="142"/>
      <c r="O7823" s="132"/>
      <c r="Q7823" s="119"/>
    </row>
    <row r="7824" spans="14:17" x14ac:dyDescent="0.25">
      <c r="N7824" s="142"/>
      <c r="O7824" s="132"/>
      <c r="Q7824" s="119"/>
    </row>
    <row r="7825" spans="14:17" x14ac:dyDescent="0.25">
      <c r="N7825" s="142"/>
      <c r="O7825" s="132"/>
      <c r="Q7825" s="119"/>
    </row>
    <row r="7826" spans="14:17" x14ac:dyDescent="0.25">
      <c r="N7826" s="142"/>
      <c r="O7826" s="132"/>
      <c r="Q7826" s="119"/>
    </row>
    <row r="7827" spans="14:17" x14ac:dyDescent="0.25">
      <c r="N7827" s="142"/>
      <c r="O7827" s="132"/>
      <c r="Q7827" s="119"/>
    </row>
    <row r="7828" spans="14:17" x14ac:dyDescent="0.25">
      <c r="N7828" s="142"/>
      <c r="O7828" s="132"/>
      <c r="Q7828" s="119"/>
    </row>
    <row r="7829" spans="14:17" x14ac:dyDescent="0.25">
      <c r="N7829" s="142"/>
      <c r="O7829" s="132"/>
      <c r="Q7829" s="119"/>
    </row>
    <row r="7830" spans="14:17" x14ac:dyDescent="0.25">
      <c r="N7830" s="142"/>
      <c r="O7830" s="132"/>
      <c r="Q7830" s="119"/>
    </row>
    <row r="7831" spans="14:17" x14ac:dyDescent="0.25">
      <c r="N7831" s="142"/>
      <c r="O7831" s="132"/>
      <c r="Q7831" s="119"/>
    </row>
    <row r="7832" spans="14:17" x14ac:dyDescent="0.25">
      <c r="N7832" s="142"/>
      <c r="O7832" s="132"/>
      <c r="Q7832" s="119"/>
    </row>
    <row r="7833" spans="14:17" x14ac:dyDescent="0.25">
      <c r="N7833" s="142"/>
      <c r="O7833" s="132"/>
      <c r="Q7833" s="119"/>
    </row>
    <row r="7834" spans="14:17" x14ac:dyDescent="0.25">
      <c r="N7834" s="142"/>
      <c r="O7834" s="132"/>
      <c r="Q7834" s="119"/>
    </row>
    <row r="7835" spans="14:17" x14ac:dyDescent="0.25">
      <c r="N7835" s="142"/>
      <c r="O7835" s="132"/>
      <c r="Q7835" s="119"/>
    </row>
    <row r="7836" spans="14:17" x14ac:dyDescent="0.25">
      <c r="N7836" s="142"/>
      <c r="O7836" s="132"/>
      <c r="Q7836" s="119"/>
    </row>
    <row r="7837" spans="14:17" x14ac:dyDescent="0.25">
      <c r="N7837" s="142"/>
      <c r="O7837" s="132"/>
      <c r="Q7837" s="119"/>
    </row>
    <row r="7838" spans="14:17" x14ac:dyDescent="0.25">
      <c r="N7838" s="142"/>
      <c r="O7838" s="132"/>
      <c r="Q7838" s="119"/>
    </row>
    <row r="7839" spans="14:17" x14ac:dyDescent="0.25">
      <c r="N7839" s="142"/>
      <c r="O7839" s="132"/>
      <c r="Q7839" s="119"/>
    </row>
    <row r="7840" spans="14:17" x14ac:dyDescent="0.25">
      <c r="N7840" s="142"/>
      <c r="O7840" s="132"/>
      <c r="Q7840" s="119"/>
    </row>
    <row r="7841" spans="14:17" x14ac:dyDescent="0.25">
      <c r="N7841" s="142"/>
      <c r="O7841" s="132"/>
      <c r="Q7841" s="119"/>
    </row>
    <row r="7842" spans="14:17" x14ac:dyDescent="0.25">
      <c r="N7842" s="142"/>
      <c r="O7842" s="132"/>
      <c r="Q7842" s="119"/>
    </row>
    <row r="7843" spans="14:17" x14ac:dyDescent="0.25">
      <c r="N7843" s="142"/>
      <c r="O7843" s="132"/>
      <c r="Q7843" s="119"/>
    </row>
    <row r="7844" spans="14:17" x14ac:dyDescent="0.25">
      <c r="N7844" s="142"/>
      <c r="O7844" s="132"/>
      <c r="Q7844" s="119"/>
    </row>
    <row r="7845" spans="14:17" x14ac:dyDescent="0.25">
      <c r="N7845" s="142"/>
      <c r="O7845" s="132"/>
      <c r="Q7845" s="119"/>
    </row>
    <row r="7846" spans="14:17" x14ac:dyDescent="0.25">
      <c r="N7846" s="142"/>
      <c r="O7846" s="132"/>
      <c r="Q7846" s="119"/>
    </row>
    <row r="7847" spans="14:17" x14ac:dyDescent="0.25">
      <c r="N7847" s="142"/>
      <c r="O7847" s="132"/>
      <c r="Q7847" s="119"/>
    </row>
    <row r="7848" spans="14:17" x14ac:dyDescent="0.25">
      <c r="N7848" s="142"/>
      <c r="O7848" s="132"/>
      <c r="Q7848" s="119"/>
    </row>
    <row r="7849" spans="14:17" x14ac:dyDescent="0.25">
      <c r="N7849" s="142"/>
      <c r="O7849" s="132"/>
      <c r="Q7849" s="119"/>
    </row>
    <row r="7850" spans="14:17" x14ac:dyDescent="0.25">
      <c r="N7850" s="142"/>
      <c r="O7850" s="132"/>
      <c r="Q7850" s="119"/>
    </row>
    <row r="7851" spans="14:17" x14ac:dyDescent="0.25">
      <c r="N7851" s="142"/>
      <c r="O7851" s="132"/>
      <c r="Q7851" s="119"/>
    </row>
    <row r="7852" spans="14:17" x14ac:dyDescent="0.25">
      <c r="N7852" s="142"/>
      <c r="O7852" s="132"/>
      <c r="Q7852" s="119"/>
    </row>
    <row r="7853" spans="14:17" x14ac:dyDescent="0.25">
      <c r="N7853" s="142"/>
      <c r="O7853" s="132"/>
      <c r="Q7853" s="119"/>
    </row>
    <row r="7854" spans="14:17" x14ac:dyDescent="0.25">
      <c r="N7854" s="142"/>
      <c r="O7854" s="132"/>
      <c r="Q7854" s="119"/>
    </row>
    <row r="7855" spans="14:17" x14ac:dyDescent="0.25">
      <c r="N7855" s="142"/>
      <c r="O7855" s="132"/>
      <c r="Q7855" s="119"/>
    </row>
    <row r="7856" spans="14:17" x14ac:dyDescent="0.25">
      <c r="N7856" s="142"/>
      <c r="O7856" s="132"/>
      <c r="Q7856" s="119"/>
    </row>
    <row r="7857" spans="14:17" x14ac:dyDescent="0.25">
      <c r="N7857" s="142"/>
      <c r="O7857" s="132"/>
      <c r="Q7857" s="119"/>
    </row>
    <row r="7858" spans="14:17" x14ac:dyDescent="0.25">
      <c r="N7858" s="142"/>
      <c r="O7858" s="132"/>
      <c r="Q7858" s="119"/>
    </row>
    <row r="7859" spans="14:17" x14ac:dyDescent="0.25">
      <c r="N7859" s="142"/>
      <c r="O7859" s="132"/>
      <c r="Q7859" s="119"/>
    </row>
    <row r="7860" spans="14:17" x14ac:dyDescent="0.25">
      <c r="N7860" s="142"/>
      <c r="O7860" s="132"/>
      <c r="Q7860" s="119"/>
    </row>
    <row r="7861" spans="14:17" x14ac:dyDescent="0.25">
      <c r="N7861" s="142"/>
      <c r="O7861" s="132"/>
      <c r="Q7861" s="119"/>
    </row>
    <row r="7862" spans="14:17" x14ac:dyDescent="0.25">
      <c r="N7862" s="142"/>
      <c r="O7862" s="132"/>
      <c r="Q7862" s="119"/>
    </row>
    <row r="7863" spans="14:17" x14ac:dyDescent="0.25">
      <c r="N7863" s="142"/>
      <c r="O7863" s="132"/>
      <c r="Q7863" s="119"/>
    </row>
    <row r="7864" spans="14:17" x14ac:dyDescent="0.25">
      <c r="N7864" s="142"/>
      <c r="O7864" s="132"/>
      <c r="Q7864" s="119"/>
    </row>
    <row r="7865" spans="14:17" x14ac:dyDescent="0.25">
      <c r="N7865" s="142"/>
      <c r="O7865" s="132"/>
      <c r="Q7865" s="119"/>
    </row>
    <row r="7866" spans="14:17" x14ac:dyDescent="0.25">
      <c r="N7866" s="142"/>
      <c r="O7866" s="132"/>
      <c r="Q7866" s="119"/>
    </row>
    <row r="7867" spans="14:17" x14ac:dyDescent="0.25">
      <c r="N7867" s="142"/>
      <c r="O7867" s="132"/>
      <c r="Q7867" s="119"/>
    </row>
    <row r="7868" spans="14:17" x14ac:dyDescent="0.25">
      <c r="N7868" s="142"/>
      <c r="O7868" s="132"/>
      <c r="Q7868" s="119"/>
    </row>
    <row r="7869" spans="14:17" x14ac:dyDescent="0.25">
      <c r="N7869" s="142"/>
      <c r="O7869" s="132"/>
      <c r="Q7869" s="119"/>
    </row>
    <row r="7870" spans="14:17" x14ac:dyDescent="0.25">
      <c r="N7870" s="142"/>
      <c r="O7870" s="132"/>
      <c r="Q7870" s="119"/>
    </row>
    <row r="7871" spans="14:17" x14ac:dyDescent="0.25">
      <c r="N7871" s="142"/>
      <c r="O7871" s="132"/>
      <c r="Q7871" s="119"/>
    </row>
    <row r="7872" spans="14:17" x14ac:dyDescent="0.25">
      <c r="N7872" s="142"/>
      <c r="O7872" s="132"/>
      <c r="Q7872" s="119"/>
    </row>
    <row r="7873" spans="14:17" x14ac:dyDescent="0.25">
      <c r="N7873" s="142"/>
      <c r="O7873" s="132"/>
      <c r="Q7873" s="119"/>
    </row>
    <row r="7874" spans="14:17" x14ac:dyDescent="0.25">
      <c r="N7874" s="142"/>
      <c r="O7874" s="132"/>
      <c r="Q7874" s="119"/>
    </row>
    <row r="7875" spans="14:17" x14ac:dyDescent="0.25">
      <c r="N7875" s="142"/>
      <c r="O7875" s="132"/>
      <c r="Q7875" s="119"/>
    </row>
    <row r="7876" spans="14:17" x14ac:dyDescent="0.25">
      <c r="N7876" s="142"/>
      <c r="O7876" s="132"/>
      <c r="Q7876" s="119"/>
    </row>
    <row r="7877" spans="14:17" x14ac:dyDescent="0.25">
      <c r="N7877" s="142"/>
      <c r="O7877" s="132"/>
      <c r="Q7877" s="119"/>
    </row>
    <row r="7878" spans="14:17" x14ac:dyDescent="0.25">
      <c r="N7878" s="142"/>
      <c r="O7878" s="132"/>
      <c r="Q7878" s="119"/>
    </row>
    <row r="7879" spans="14:17" x14ac:dyDescent="0.25">
      <c r="N7879" s="142"/>
      <c r="O7879" s="132"/>
      <c r="Q7879" s="119"/>
    </row>
    <row r="7880" spans="14:17" x14ac:dyDescent="0.25">
      <c r="N7880" s="142"/>
      <c r="O7880" s="132"/>
      <c r="Q7880" s="119"/>
    </row>
    <row r="7881" spans="14:17" x14ac:dyDescent="0.25">
      <c r="N7881" s="142"/>
      <c r="O7881" s="132"/>
      <c r="Q7881" s="119"/>
    </row>
    <row r="7882" spans="14:17" x14ac:dyDescent="0.25">
      <c r="N7882" s="142"/>
      <c r="O7882" s="132"/>
      <c r="Q7882" s="119"/>
    </row>
    <row r="7883" spans="14:17" x14ac:dyDescent="0.25">
      <c r="N7883" s="142"/>
      <c r="O7883" s="132"/>
      <c r="Q7883" s="119"/>
    </row>
    <row r="7884" spans="14:17" x14ac:dyDescent="0.25">
      <c r="N7884" s="142"/>
      <c r="O7884" s="132"/>
      <c r="Q7884" s="119"/>
    </row>
    <row r="7885" spans="14:17" x14ac:dyDescent="0.25">
      <c r="N7885" s="142"/>
      <c r="O7885" s="132"/>
      <c r="Q7885" s="119"/>
    </row>
    <row r="7886" spans="14:17" x14ac:dyDescent="0.25">
      <c r="N7886" s="142"/>
      <c r="O7886" s="132"/>
      <c r="Q7886" s="119"/>
    </row>
    <row r="7887" spans="14:17" x14ac:dyDescent="0.25">
      <c r="N7887" s="142"/>
      <c r="O7887" s="132"/>
      <c r="Q7887" s="119"/>
    </row>
    <row r="7888" spans="14:17" x14ac:dyDescent="0.25">
      <c r="N7888" s="142"/>
      <c r="O7888" s="132"/>
      <c r="Q7888" s="119"/>
    </row>
    <row r="7889" spans="14:17" x14ac:dyDescent="0.25">
      <c r="N7889" s="142"/>
      <c r="O7889" s="132"/>
      <c r="Q7889" s="119"/>
    </row>
    <row r="7890" spans="14:17" x14ac:dyDescent="0.25">
      <c r="N7890" s="142"/>
      <c r="O7890" s="132"/>
      <c r="Q7890" s="119"/>
    </row>
    <row r="7891" spans="14:17" x14ac:dyDescent="0.25">
      <c r="N7891" s="142"/>
      <c r="O7891" s="132"/>
      <c r="Q7891" s="119"/>
    </row>
    <row r="7892" spans="14:17" x14ac:dyDescent="0.25">
      <c r="N7892" s="142"/>
      <c r="O7892" s="132"/>
      <c r="Q7892" s="119"/>
    </row>
    <row r="7893" spans="14:17" x14ac:dyDescent="0.25">
      <c r="N7893" s="142"/>
      <c r="O7893" s="132"/>
      <c r="Q7893" s="119"/>
    </row>
    <row r="7894" spans="14:17" x14ac:dyDescent="0.25">
      <c r="N7894" s="142"/>
      <c r="O7894" s="132"/>
      <c r="Q7894" s="119"/>
    </row>
    <row r="7895" spans="14:17" x14ac:dyDescent="0.25">
      <c r="N7895" s="142"/>
      <c r="O7895" s="132"/>
      <c r="Q7895" s="119"/>
    </row>
    <row r="7896" spans="14:17" x14ac:dyDescent="0.25">
      <c r="N7896" s="142"/>
      <c r="O7896" s="132"/>
      <c r="Q7896" s="119"/>
    </row>
    <row r="7897" spans="14:17" x14ac:dyDescent="0.25">
      <c r="N7897" s="142"/>
      <c r="O7897" s="132"/>
      <c r="Q7897" s="119"/>
    </row>
    <row r="7898" spans="14:17" x14ac:dyDescent="0.25">
      <c r="N7898" s="142"/>
      <c r="O7898" s="132"/>
      <c r="Q7898" s="119"/>
    </row>
    <row r="7899" spans="14:17" x14ac:dyDescent="0.25">
      <c r="N7899" s="142"/>
      <c r="O7899" s="132"/>
      <c r="Q7899" s="119"/>
    </row>
    <row r="7900" spans="14:17" x14ac:dyDescent="0.25">
      <c r="N7900" s="142"/>
      <c r="O7900" s="132"/>
      <c r="Q7900" s="119"/>
    </row>
    <row r="7901" spans="14:17" x14ac:dyDescent="0.25">
      <c r="N7901" s="142"/>
      <c r="O7901" s="132"/>
      <c r="Q7901" s="119"/>
    </row>
    <row r="7902" spans="14:17" x14ac:dyDescent="0.25">
      <c r="N7902" s="142"/>
      <c r="O7902" s="132"/>
      <c r="Q7902" s="119"/>
    </row>
    <row r="7903" spans="14:17" x14ac:dyDescent="0.25">
      <c r="N7903" s="142"/>
      <c r="O7903" s="132"/>
      <c r="Q7903" s="119"/>
    </row>
    <row r="7904" spans="14:17" x14ac:dyDescent="0.25">
      <c r="N7904" s="142"/>
      <c r="O7904" s="132"/>
      <c r="Q7904" s="119"/>
    </row>
    <row r="7905" spans="14:17" x14ac:dyDescent="0.25">
      <c r="N7905" s="142"/>
      <c r="O7905" s="132"/>
      <c r="Q7905" s="119"/>
    </row>
    <row r="7906" spans="14:17" x14ac:dyDescent="0.25">
      <c r="N7906" s="142"/>
      <c r="O7906" s="132"/>
      <c r="Q7906" s="119"/>
    </row>
    <row r="7907" spans="14:17" x14ac:dyDescent="0.25">
      <c r="N7907" s="142"/>
      <c r="O7907" s="132"/>
      <c r="Q7907" s="119"/>
    </row>
    <row r="7908" spans="14:17" x14ac:dyDescent="0.25">
      <c r="N7908" s="142"/>
      <c r="O7908" s="132"/>
      <c r="Q7908" s="119"/>
    </row>
    <row r="7909" spans="14:17" x14ac:dyDescent="0.25">
      <c r="N7909" s="142"/>
      <c r="O7909" s="132"/>
      <c r="Q7909" s="119"/>
    </row>
    <row r="7910" spans="14:17" x14ac:dyDescent="0.25">
      <c r="N7910" s="142"/>
      <c r="O7910" s="132"/>
      <c r="Q7910" s="119"/>
    </row>
    <row r="7911" spans="14:17" x14ac:dyDescent="0.25">
      <c r="N7911" s="142"/>
      <c r="O7911" s="132"/>
      <c r="Q7911" s="119"/>
    </row>
    <row r="7912" spans="14:17" x14ac:dyDescent="0.25">
      <c r="N7912" s="142"/>
      <c r="O7912" s="132"/>
      <c r="Q7912" s="119"/>
    </row>
    <row r="7913" spans="14:17" x14ac:dyDescent="0.25">
      <c r="N7913" s="142"/>
      <c r="O7913" s="132"/>
      <c r="Q7913" s="119"/>
    </row>
    <row r="7914" spans="14:17" x14ac:dyDescent="0.25">
      <c r="N7914" s="142"/>
      <c r="O7914" s="132"/>
      <c r="Q7914" s="119"/>
    </row>
    <row r="7915" spans="14:17" x14ac:dyDescent="0.25">
      <c r="N7915" s="142"/>
      <c r="O7915" s="132"/>
      <c r="Q7915" s="119"/>
    </row>
    <row r="7916" spans="14:17" x14ac:dyDescent="0.25">
      <c r="N7916" s="142"/>
      <c r="O7916" s="132"/>
      <c r="Q7916" s="119"/>
    </row>
    <row r="7917" spans="14:17" x14ac:dyDescent="0.25">
      <c r="N7917" s="142"/>
      <c r="O7917" s="132"/>
      <c r="Q7917" s="119"/>
    </row>
    <row r="7918" spans="14:17" x14ac:dyDescent="0.25">
      <c r="N7918" s="142"/>
      <c r="O7918" s="132"/>
      <c r="Q7918" s="119"/>
    </row>
    <row r="7919" spans="14:17" x14ac:dyDescent="0.25">
      <c r="N7919" s="142"/>
      <c r="O7919" s="132"/>
      <c r="Q7919" s="119"/>
    </row>
    <row r="7920" spans="14:17" x14ac:dyDescent="0.25">
      <c r="N7920" s="142"/>
      <c r="O7920" s="132"/>
      <c r="Q7920" s="119"/>
    </row>
    <row r="7921" spans="14:17" x14ac:dyDescent="0.25">
      <c r="N7921" s="142"/>
      <c r="O7921" s="132"/>
      <c r="Q7921" s="119"/>
    </row>
    <row r="7922" spans="14:17" x14ac:dyDescent="0.25">
      <c r="N7922" s="142"/>
      <c r="O7922" s="132"/>
      <c r="Q7922" s="119"/>
    </row>
    <row r="7923" spans="14:17" x14ac:dyDescent="0.25">
      <c r="N7923" s="142"/>
      <c r="O7923" s="132"/>
      <c r="Q7923" s="119"/>
    </row>
    <row r="7924" spans="14:17" x14ac:dyDescent="0.25">
      <c r="N7924" s="142"/>
      <c r="O7924" s="132"/>
      <c r="Q7924" s="119"/>
    </row>
    <row r="7925" spans="14:17" x14ac:dyDescent="0.25">
      <c r="N7925" s="142"/>
      <c r="O7925" s="132"/>
      <c r="Q7925" s="119"/>
    </row>
    <row r="7926" spans="14:17" x14ac:dyDescent="0.25">
      <c r="N7926" s="142"/>
      <c r="O7926" s="132"/>
      <c r="Q7926" s="119"/>
    </row>
    <row r="7927" spans="14:17" x14ac:dyDescent="0.25">
      <c r="N7927" s="142"/>
      <c r="O7927" s="132"/>
      <c r="Q7927" s="119"/>
    </row>
    <row r="7928" spans="14:17" x14ac:dyDescent="0.25">
      <c r="N7928" s="142"/>
      <c r="O7928" s="132"/>
      <c r="Q7928" s="119"/>
    </row>
    <row r="7929" spans="14:17" x14ac:dyDescent="0.25">
      <c r="N7929" s="142"/>
      <c r="O7929" s="132"/>
      <c r="Q7929" s="119"/>
    </row>
    <row r="7930" spans="14:17" x14ac:dyDescent="0.25">
      <c r="N7930" s="142"/>
      <c r="O7930" s="132"/>
      <c r="Q7930" s="119"/>
    </row>
    <row r="7931" spans="14:17" x14ac:dyDescent="0.25">
      <c r="N7931" s="142"/>
      <c r="O7931" s="132"/>
      <c r="Q7931" s="119"/>
    </row>
    <row r="7932" spans="14:17" x14ac:dyDescent="0.25">
      <c r="N7932" s="142"/>
      <c r="O7932" s="132"/>
      <c r="Q7932" s="119"/>
    </row>
    <row r="7933" spans="14:17" x14ac:dyDescent="0.25">
      <c r="N7933" s="142"/>
      <c r="O7933" s="132"/>
      <c r="Q7933" s="119"/>
    </row>
    <row r="7934" spans="14:17" x14ac:dyDescent="0.25">
      <c r="N7934" s="142"/>
      <c r="O7934" s="132"/>
      <c r="Q7934" s="119"/>
    </row>
    <row r="7935" spans="14:17" x14ac:dyDescent="0.25">
      <c r="N7935" s="142"/>
      <c r="O7935" s="132"/>
      <c r="Q7935" s="119"/>
    </row>
    <row r="7936" spans="14:17" x14ac:dyDescent="0.25">
      <c r="N7936" s="142"/>
      <c r="O7936" s="132"/>
      <c r="Q7936" s="119"/>
    </row>
    <row r="7937" spans="14:17" x14ac:dyDescent="0.25">
      <c r="N7937" s="142"/>
      <c r="O7937" s="132"/>
      <c r="Q7937" s="119"/>
    </row>
    <row r="7938" spans="14:17" x14ac:dyDescent="0.25">
      <c r="N7938" s="142"/>
      <c r="O7938" s="132"/>
      <c r="Q7938" s="119"/>
    </row>
    <row r="7939" spans="14:17" x14ac:dyDescent="0.25">
      <c r="N7939" s="142"/>
      <c r="O7939" s="132"/>
      <c r="Q7939" s="119"/>
    </row>
    <row r="7940" spans="14:17" x14ac:dyDescent="0.25">
      <c r="N7940" s="142"/>
      <c r="O7940" s="132"/>
      <c r="Q7940" s="119"/>
    </row>
    <row r="7941" spans="14:17" x14ac:dyDescent="0.25">
      <c r="N7941" s="142"/>
      <c r="O7941" s="132"/>
      <c r="Q7941" s="119"/>
    </row>
    <row r="7942" spans="14:17" x14ac:dyDescent="0.25">
      <c r="N7942" s="142"/>
      <c r="O7942" s="132"/>
      <c r="Q7942" s="119"/>
    </row>
    <row r="7943" spans="14:17" x14ac:dyDescent="0.25">
      <c r="N7943" s="142"/>
      <c r="O7943" s="132"/>
      <c r="Q7943" s="119"/>
    </row>
    <row r="7944" spans="14:17" x14ac:dyDescent="0.25">
      <c r="N7944" s="142"/>
      <c r="O7944" s="132"/>
      <c r="Q7944" s="119"/>
    </row>
    <row r="7945" spans="14:17" x14ac:dyDescent="0.25">
      <c r="N7945" s="142"/>
      <c r="O7945" s="132"/>
      <c r="Q7945" s="119"/>
    </row>
    <row r="7946" spans="14:17" x14ac:dyDescent="0.25">
      <c r="N7946" s="142"/>
      <c r="O7946" s="132"/>
      <c r="Q7946" s="119"/>
    </row>
    <row r="7947" spans="14:17" x14ac:dyDescent="0.25">
      <c r="N7947" s="142"/>
      <c r="O7947" s="132"/>
      <c r="Q7947" s="119"/>
    </row>
    <row r="7948" spans="14:17" x14ac:dyDescent="0.25">
      <c r="N7948" s="142"/>
      <c r="O7948" s="132"/>
      <c r="Q7948" s="119"/>
    </row>
    <row r="7949" spans="14:17" x14ac:dyDescent="0.25">
      <c r="N7949" s="142"/>
      <c r="O7949" s="132"/>
      <c r="Q7949" s="119"/>
    </row>
    <row r="7950" spans="14:17" x14ac:dyDescent="0.25">
      <c r="N7950" s="142"/>
      <c r="O7950" s="132"/>
      <c r="Q7950" s="119"/>
    </row>
    <row r="7951" spans="14:17" x14ac:dyDescent="0.25">
      <c r="N7951" s="142"/>
      <c r="O7951" s="132"/>
      <c r="Q7951" s="119"/>
    </row>
    <row r="7952" spans="14:17" x14ac:dyDescent="0.25">
      <c r="N7952" s="142"/>
      <c r="O7952" s="132"/>
      <c r="Q7952" s="119"/>
    </row>
    <row r="7953" spans="14:17" x14ac:dyDescent="0.25">
      <c r="N7953" s="142"/>
      <c r="O7953" s="132"/>
      <c r="Q7953" s="119"/>
    </row>
    <row r="7954" spans="14:17" x14ac:dyDescent="0.25">
      <c r="N7954" s="142"/>
      <c r="O7954" s="132"/>
      <c r="Q7954" s="119"/>
    </row>
    <row r="7955" spans="14:17" x14ac:dyDescent="0.25">
      <c r="N7955" s="142"/>
      <c r="O7955" s="132"/>
      <c r="Q7955" s="119"/>
    </row>
    <row r="7956" spans="14:17" x14ac:dyDescent="0.25">
      <c r="N7956" s="142"/>
      <c r="O7956" s="132"/>
      <c r="Q7956" s="119"/>
    </row>
    <row r="7957" spans="14:17" x14ac:dyDescent="0.25">
      <c r="N7957" s="142"/>
      <c r="O7957" s="132"/>
      <c r="Q7957" s="119"/>
    </row>
    <row r="7958" spans="14:17" x14ac:dyDescent="0.25">
      <c r="N7958" s="142"/>
      <c r="O7958" s="132"/>
      <c r="Q7958" s="119"/>
    </row>
    <row r="7959" spans="14:17" x14ac:dyDescent="0.25">
      <c r="N7959" s="142"/>
      <c r="O7959" s="132"/>
      <c r="Q7959" s="119"/>
    </row>
    <row r="7960" spans="14:17" x14ac:dyDescent="0.25">
      <c r="N7960" s="142"/>
      <c r="O7960" s="132"/>
      <c r="Q7960" s="119"/>
    </row>
    <row r="7961" spans="14:17" x14ac:dyDescent="0.25">
      <c r="N7961" s="142"/>
      <c r="O7961" s="132"/>
      <c r="Q7961" s="119"/>
    </row>
    <row r="7962" spans="14:17" x14ac:dyDescent="0.25">
      <c r="N7962" s="142"/>
      <c r="O7962" s="132"/>
      <c r="Q7962" s="119"/>
    </row>
    <row r="7963" spans="14:17" x14ac:dyDescent="0.25">
      <c r="N7963" s="142"/>
      <c r="O7963" s="132"/>
      <c r="Q7963" s="119"/>
    </row>
    <row r="7964" spans="14:17" x14ac:dyDescent="0.25">
      <c r="N7964" s="142"/>
      <c r="O7964" s="132"/>
      <c r="Q7964" s="119"/>
    </row>
    <row r="7965" spans="14:17" x14ac:dyDescent="0.25">
      <c r="N7965" s="142"/>
      <c r="O7965" s="132"/>
      <c r="Q7965" s="119"/>
    </row>
    <row r="7966" spans="14:17" x14ac:dyDescent="0.25">
      <c r="N7966" s="142"/>
      <c r="O7966" s="132"/>
      <c r="Q7966" s="119"/>
    </row>
    <row r="7967" spans="14:17" x14ac:dyDescent="0.25">
      <c r="N7967" s="142"/>
      <c r="O7967" s="132"/>
      <c r="Q7967" s="119"/>
    </row>
    <row r="7968" spans="14:17" x14ac:dyDescent="0.25">
      <c r="N7968" s="142"/>
      <c r="O7968" s="132"/>
      <c r="Q7968" s="119"/>
    </row>
    <row r="7969" spans="14:17" x14ac:dyDescent="0.25">
      <c r="N7969" s="142"/>
      <c r="O7969" s="132"/>
      <c r="Q7969" s="119"/>
    </row>
    <row r="7970" spans="14:17" x14ac:dyDescent="0.25">
      <c r="N7970" s="142"/>
      <c r="O7970" s="132"/>
      <c r="Q7970" s="119"/>
    </row>
    <row r="7971" spans="14:17" x14ac:dyDescent="0.25">
      <c r="N7971" s="142"/>
      <c r="O7971" s="132"/>
      <c r="Q7971" s="119"/>
    </row>
    <row r="7972" spans="14:17" x14ac:dyDescent="0.25">
      <c r="N7972" s="142"/>
      <c r="O7972" s="132"/>
      <c r="Q7972" s="119"/>
    </row>
    <row r="7973" spans="14:17" x14ac:dyDescent="0.25">
      <c r="N7973" s="142"/>
      <c r="O7973" s="132"/>
      <c r="Q7973" s="119"/>
    </row>
    <row r="7974" spans="14:17" x14ac:dyDescent="0.25">
      <c r="N7974" s="142"/>
      <c r="O7974" s="132"/>
      <c r="Q7974" s="119"/>
    </row>
    <row r="7975" spans="14:17" x14ac:dyDescent="0.25">
      <c r="N7975" s="142"/>
      <c r="O7975" s="132"/>
      <c r="Q7975" s="119"/>
    </row>
    <row r="7976" spans="14:17" x14ac:dyDescent="0.25">
      <c r="N7976" s="142"/>
      <c r="O7976" s="132"/>
      <c r="Q7976" s="119"/>
    </row>
    <row r="7977" spans="14:17" x14ac:dyDescent="0.25">
      <c r="N7977" s="142"/>
      <c r="O7977" s="132"/>
      <c r="Q7977" s="119"/>
    </row>
    <row r="7978" spans="14:17" x14ac:dyDescent="0.25">
      <c r="N7978" s="142"/>
      <c r="O7978" s="132"/>
      <c r="Q7978" s="119"/>
    </row>
    <row r="7979" spans="14:17" x14ac:dyDescent="0.25">
      <c r="N7979" s="142"/>
      <c r="O7979" s="132"/>
      <c r="Q7979" s="119"/>
    </row>
    <row r="7980" spans="14:17" x14ac:dyDescent="0.25">
      <c r="N7980" s="142"/>
      <c r="O7980" s="132"/>
      <c r="Q7980" s="119"/>
    </row>
    <row r="7981" spans="14:17" x14ac:dyDescent="0.25">
      <c r="N7981" s="142"/>
      <c r="O7981" s="132"/>
      <c r="Q7981" s="119"/>
    </row>
    <row r="7982" spans="14:17" x14ac:dyDescent="0.25">
      <c r="N7982" s="142"/>
      <c r="O7982" s="132"/>
      <c r="Q7982" s="119"/>
    </row>
    <row r="7983" spans="14:17" x14ac:dyDescent="0.25">
      <c r="N7983" s="142"/>
      <c r="O7983" s="132"/>
      <c r="Q7983" s="119"/>
    </row>
    <row r="7984" spans="14:17" x14ac:dyDescent="0.25">
      <c r="N7984" s="142"/>
      <c r="O7984" s="132"/>
      <c r="Q7984" s="119"/>
    </row>
    <row r="7985" spans="14:17" x14ac:dyDescent="0.25">
      <c r="N7985" s="142"/>
      <c r="O7985" s="132"/>
      <c r="Q7985" s="119"/>
    </row>
    <row r="7986" spans="14:17" x14ac:dyDescent="0.25">
      <c r="N7986" s="142"/>
      <c r="O7986" s="132"/>
      <c r="Q7986" s="119"/>
    </row>
    <row r="7987" spans="14:17" x14ac:dyDescent="0.25">
      <c r="N7987" s="142"/>
      <c r="O7987" s="132"/>
      <c r="Q7987" s="119"/>
    </row>
    <row r="7988" spans="14:17" x14ac:dyDescent="0.25">
      <c r="N7988" s="142"/>
      <c r="O7988" s="132"/>
      <c r="Q7988" s="119"/>
    </row>
    <row r="7989" spans="14:17" x14ac:dyDescent="0.25">
      <c r="N7989" s="142"/>
      <c r="O7989" s="132"/>
      <c r="Q7989" s="119"/>
    </row>
    <row r="7990" spans="14:17" x14ac:dyDescent="0.25">
      <c r="N7990" s="142"/>
      <c r="O7990" s="132"/>
      <c r="Q7990" s="119"/>
    </row>
    <row r="7991" spans="14:17" x14ac:dyDescent="0.25">
      <c r="N7991" s="142"/>
      <c r="O7991" s="132"/>
      <c r="Q7991" s="119"/>
    </row>
    <row r="7992" spans="14:17" x14ac:dyDescent="0.25">
      <c r="N7992" s="142"/>
      <c r="O7992" s="132"/>
      <c r="Q7992" s="119"/>
    </row>
    <row r="7993" spans="14:17" x14ac:dyDescent="0.25">
      <c r="N7993" s="142"/>
      <c r="O7993" s="132"/>
      <c r="Q7993" s="119"/>
    </row>
    <row r="7994" spans="14:17" x14ac:dyDescent="0.25">
      <c r="N7994" s="142"/>
      <c r="O7994" s="132"/>
      <c r="Q7994" s="119"/>
    </row>
    <row r="7995" spans="14:17" x14ac:dyDescent="0.25">
      <c r="N7995" s="142"/>
      <c r="O7995" s="132"/>
      <c r="Q7995" s="119"/>
    </row>
    <row r="7996" spans="14:17" x14ac:dyDescent="0.25">
      <c r="N7996" s="142"/>
      <c r="O7996" s="132"/>
      <c r="Q7996" s="119"/>
    </row>
    <row r="7997" spans="14:17" x14ac:dyDescent="0.25">
      <c r="N7997" s="142"/>
      <c r="O7997" s="132"/>
      <c r="Q7997" s="119"/>
    </row>
    <row r="7998" spans="14:17" x14ac:dyDescent="0.25">
      <c r="N7998" s="142"/>
      <c r="O7998" s="132"/>
      <c r="Q7998" s="119"/>
    </row>
    <row r="7999" spans="14:17" x14ac:dyDescent="0.25">
      <c r="N7999" s="142"/>
      <c r="O7999" s="132"/>
      <c r="Q7999" s="119"/>
    </row>
    <row r="8000" spans="14:17" x14ac:dyDescent="0.25">
      <c r="N8000" s="142"/>
      <c r="O8000" s="132"/>
      <c r="Q8000" s="119"/>
    </row>
    <row r="8001" spans="14:17" x14ac:dyDescent="0.25">
      <c r="N8001" s="142"/>
      <c r="O8001" s="132"/>
      <c r="Q8001" s="119"/>
    </row>
    <row r="8002" spans="14:17" x14ac:dyDescent="0.25">
      <c r="N8002" s="142"/>
      <c r="O8002" s="132"/>
      <c r="Q8002" s="119"/>
    </row>
    <row r="8003" spans="14:17" x14ac:dyDescent="0.25">
      <c r="N8003" s="142"/>
      <c r="O8003" s="132"/>
      <c r="Q8003" s="119"/>
    </row>
    <row r="8004" spans="14:17" x14ac:dyDescent="0.25">
      <c r="N8004" s="142"/>
      <c r="O8004" s="132"/>
      <c r="Q8004" s="119"/>
    </row>
    <row r="8005" spans="14:17" x14ac:dyDescent="0.25">
      <c r="N8005" s="142"/>
      <c r="O8005" s="132"/>
      <c r="Q8005" s="119"/>
    </row>
    <row r="8006" spans="14:17" x14ac:dyDescent="0.25">
      <c r="N8006" s="142"/>
      <c r="O8006" s="132"/>
      <c r="Q8006" s="119"/>
    </row>
    <row r="8007" spans="14:17" x14ac:dyDescent="0.25">
      <c r="N8007" s="142"/>
      <c r="O8007" s="132"/>
      <c r="Q8007" s="119"/>
    </row>
    <row r="8008" spans="14:17" x14ac:dyDescent="0.25">
      <c r="N8008" s="142"/>
      <c r="O8008" s="132"/>
      <c r="Q8008" s="119"/>
    </row>
    <row r="8009" spans="14:17" x14ac:dyDescent="0.25">
      <c r="N8009" s="142"/>
      <c r="O8009" s="132"/>
      <c r="Q8009" s="119"/>
    </row>
    <row r="8010" spans="14:17" x14ac:dyDescent="0.25">
      <c r="N8010" s="142"/>
      <c r="O8010" s="132"/>
      <c r="Q8010" s="119"/>
    </row>
    <row r="8011" spans="14:17" x14ac:dyDescent="0.25">
      <c r="N8011" s="142"/>
      <c r="O8011" s="132"/>
      <c r="Q8011" s="119"/>
    </row>
    <row r="8012" spans="14:17" x14ac:dyDescent="0.25">
      <c r="N8012" s="142"/>
      <c r="O8012" s="132"/>
      <c r="Q8012" s="119"/>
    </row>
    <row r="8013" spans="14:17" x14ac:dyDescent="0.25">
      <c r="N8013" s="142"/>
      <c r="O8013" s="132"/>
      <c r="Q8013" s="119"/>
    </row>
    <row r="8014" spans="14:17" x14ac:dyDescent="0.25">
      <c r="N8014" s="142"/>
      <c r="O8014" s="132"/>
      <c r="Q8014" s="119"/>
    </row>
    <row r="8015" spans="14:17" x14ac:dyDescent="0.25">
      <c r="N8015" s="142"/>
      <c r="O8015" s="132"/>
      <c r="Q8015" s="119"/>
    </row>
    <row r="8016" spans="14:17" x14ac:dyDescent="0.25">
      <c r="N8016" s="142"/>
      <c r="O8016" s="132"/>
      <c r="Q8016" s="119"/>
    </row>
    <row r="8017" spans="14:17" x14ac:dyDescent="0.25">
      <c r="N8017" s="142"/>
      <c r="O8017" s="132"/>
      <c r="Q8017" s="119"/>
    </row>
    <row r="8018" spans="14:17" x14ac:dyDescent="0.25">
      <c r="N8018" s="142"/>
      <c r="O8018" s="132"/>
      <c r="Q8018" s="119"/>
    </row>
    <row r="8019" spans="14:17" x14ac:dyDescent="0.25">
      <c r="N8019" s="142"/>
      <c r="O8019" s="132"/>
      <c r="Q8019" s="119"/>
    </row>
    <row r="8020" spans="14:17" x14ac:dyDescent="0.25">
      <c r="N8020" s="142"/>
      <c r="O8020" s="132"/>
      <c r="Q8020" s="119"/>
    </row>
    <row r="8021" spans="14:17" x14ac:dyDescent="0.25">
      <c r="N8021" s="142"/>
      <c r="O8021" s="132"/>
      <c r="Q8021" s="119"/>
    </row>
    <row r="8022" spans="14:17" x14ac:dyDescent="0.25">
      <c r="N8022" s="142"/>
      <c r="O8022" s="132"/>
      <c r="Q8022" s="119"/>
    </row>
    <row r="8023" spans="14:17" x14ac:dyDescent="0.25">
      <c r="N8023" s="142"/>
      <c r="O8023" s="132"/>
      <c r="Q8023" s="119"/>
    </row>
    <row r="8024" spans="14:17" x14ac:dyDescent="0.25">
      <c r="N8024" s="142"/>
      <c r="O8024" s="132"/>
      <c r="Q8024" s="119"/>
    </row>
    <row r="8025" spans="14:17" x14ac:dyDescent="0.25">
      <c r="N8025" s="142"/>
      <c r="O8025" s="132"/>
      <c r="Q8025" s="119"/>
    </row>
    <row r="8026" spans="14:17" x14ac:dyDescent="0.25">
      <c r="N8026" s="142"/>
      <c r="O8026" s="132"/>
      <c r="Q8026" s="119"/>
    </row>
    <row r="8027" spans="14:17" x14ac:dyDescent="0.25">
      <c r="N8027" s="142"/>
      <c r="O8027" s="132"/>
      <c r="Q8027" s="119"/>
    </row>
    <row r="8028" spans="14:17" x14ac:dyDescent="0.25">
      <c r="N8028" s="142"/>
      <c r="O8028" s="132"/>
      <c r="Q8028" s="119"/>
    </row>
    <row r="8029" spans="14:17" x14ac:dyDescent="0.25">
      <c r="N8029" s="142"/>
      <c r="O8029" s="132"/>
      <c r="Q8029" s="119"/>
    </row>
    <row r="8030" spans="14:17" x14ac:dyDescent="0.25">
      <c r="N8030" s="142"/>
      <c r="O8030" s="132"/>
      <c r="Q8030" s="119"/>
    </row>
    <row r="8031" spans="14:17" x14ac:dyDescent="0.25">
      <c r="N8031" s="142"/>
      <c r="O8031" s="132"/>
      <c r="Q8031" s="119"/>
    </row>
    <row r="8032" spans="14:17" x14ac:dyDescent="0.25">
      <c r="N8032" s="142"/>
      <c r="O8032" s="132"/>
      <c r="Q8032" s="119"/>
    </row>
    <row r="8033" spans="14:17" x14ac:dyDescent="0.25">
      <c r="N8033" s="142"/>
      <c r="O8033" s="132"/>
      <c r="Q8033" s="119"/>
    </row>
    <row r="8034" spans="14:17" x14ac:dyDescent="0.25">
      <c r="N8034" s="142"/>
      <c r="O8034" s="132"/>
      <c r="Q8034" s="119"/>
    </row>
    <row r="8035" spans="14:17" x14ac:dyDescent="0.25">
      <c r="N8035" s="142"/>
      <c r="O8035" s="132"/>
      <c r="Q8035" s="119"/>
    </row>
    <row r="8036" spans="14:17" x14ac:dyDescent="0.25">
      <c r="N8036" s="142"/>
      <c r="O8036" s="132"/>
      <c r="Q8036" s="119"/>
    </row>
    <row r="8037" spans="14:17" x14ac:dyDescent="0.25">
      <c r="N8037" s="142"/>
      <c r="O8037" s="132"/>
      <c r="Q8037" s="119"/>
    </row>
    <row r="8038" spans="14:17" x14ac:dyDescent="0.25">
      <c r="N8038" s="142"/>
      <c r="O8038" s="132"/>
      <c r="Q8038" s="119"/>
    </row>
    <row r="8039" spans="14:17" x14ac:dyDescent="0.25">
      <c r="N8039" s="142"/>
      <c r="O8039" s="132"/>
      <c r="Q8039" s="119"/>
    </row>
    <row r="8040" spans="14:17" x14ac:dyDescent="0.25">
      <c r="N8040" s="142"/>
      <c r="O8040" s="132"/>
      <c r="Q8040" s="119"/>
    </row>
    <row r="8041" spans="14:17" x14ac:dyDescent="0.25">
      <c r="N8041" s="142"/>
      <c r="O8041" s="132"/>
      <c r="Q8041" s="119"/>
    </row>
    <row r="8042" spans="14:17" x14ac:dyDescent="0.25">
      <c r="N8042" s="142"/>
      <c r="O8042" s="132"/>
      <c r="Q8042" s="119"/>
    </row>
    <row r="8043" spans="14:17" x14ac:dyDescent="0.25">
      <c r="N8043" s="142"/>
      <c r="O8043" s="132"/>
      <c r="Q8043" s="119"/>
    </row>
    <row r="8044" spans="14:17" x14ac:dyDescent="0.25">
      <c r="N8044" s="142"/>
      <c r="O8044" s="132"/>
      <c r="Q8044" s="119"/>
    </row>
    <row r="8045" spans="14:17" x14ac:dyDescent="0.25">
      <c r="N8045" s="142"/>
      <c r="O8045" s="132"/>
      <c r="Q8045" s="119"/>
    </row>
    <row r="8046" spans="14:17" x14ac:dyDescent="0.25">
      <c r="N8046" s="142"/>
      <c r="O8046" s="132"/>
      <c r="Q8046" s="119"/>
    </row>
    <row r="8047" spans="14:17" x14ac:dyDescent="0.25">
      <c r="N8047" s="142"/>
      <c r="O8047" s="132"/>
      <c r="Q8047" s="119"/>
    </row>
    <row r="8048" spans="14:17" x14ac:dyDescent="0.25">
      <c r="N8048" s="142"/>
      <c r="O8048" s="132"/>
      <c r="Q8048" s="119"/>
    </row>
    <row r="8049" spans="14:17" x14ac:dyDescent="0.25">
      <c r="N8049" s="142"/>
      <c r="O8049" s="132"/>
      <c r="Q8049" s="119"/>
    </row>
    <row r="8050" spans="14:17" x14ac:dyDescent="0.25">
      <c r="N8050" s="142"/>
      <c r="O8050" s="132"/>
      <c r="Q8050" s="119"/>
    </row>
    <row r="8051" spans="14:17" x14ac:dyDescent="0.25">
      <c r="N8051" s="142"/>
      <c r="O8051" s="132"/>
      <c r="Q8051" s="119"/>
    </row>
    <row r="8052" spans="14:17" x14ac:dyDescent="0.25">
      <c r="N8052" s="142"/>
      <c r="O8052" s="132"/>
      <c r="Q8052" s="119"/>
    </row>
    <row r="8053" spans="14:17" x14ac:dyDescent="0.25">
      <c r="N8053" s="142"/>
      <c r="O8053" s="132"/>
      <c r="Q8053" s="119"/>
    </row>
    <row r="8054" spans="14:17" x14ac:dyDescent="0.25">
      <c r="N8054" s="142"/>
      <c r="O8054" s="132"/>
      <c r="Q8054" s="119"/>
    </row>
    <row r="8055" spans="14:17" x14ac:dyDescent="0.25">
      <c r="N8055" s="142"/>
      <c r="O8055" s="132"/>
      <c r="Q8055" s="119"/>
    </row>
    <row r="8056" spans="14:17" x14ac:dyDescent="0.25">
      <c r="N8056" s="142"/>
      <c r="O8056" s="132"/>
      <c r="Q8056" s="119"/>
    </row>
    <row r="8057" spans="14:17" x14ac:dyDescent="0.25">
      <c r="N8057" s="142"/>
      <c r="O8057" s="132"/>
      <c r="Q8057" s="119"/>
    </row>
    <row r="8058" spans="14:17" x14ac:dyDescent="0.25">
      <c r="N8058" s="142"/>
      <c r="O8058" s="132"/>
      <c r="Q8058" s="119"/>
    </row>
    <row r="8059" spans="14:17" x14ac:dyDescent="0.25">
      <c r="N8059" s="142"/>
      <c r="O8059" s="132"/>
      <c r="Q8059" s="119"/>
    </row>
    <row r="8060" spans="14:17" x14ac:dyDescent="0.25">
      <c r="N8060" s="142"/>
      <c r="O8060" s="132"/>
      <c r="Q8060" s="119"/>
    </row>
    <row r="8061" spans="14:17" x14ac:dyDescent="0.25">
      <c r="N8061" s="142"/>
      <c r="O8061" s="132"/>
      <c r="Q8061" s="119"/>
    </row>
    <row r="8062" spans="14:17" x14ac:dyDescent="0.25">
      <c r="N8062" s="142"/>
      <c r="O8062" s="132"/>
      <c r="Q8062" s="119"/>
    </row>
    <row r="8063" spans="14:17" x14ac:dyDescent="0.25">
      <c r="N8063" s="142"/>
      <c r="O8063" s="132"/>
      <c r="Q8063" s="119"/>
    </row>
    <row r="8064" spans="14:17" x14ac:dyDescent="0.25">
      <c r="N8064" s="142"/>
      <c r="O8064" s="132"/>
      <c r="Q8064" s="119"/>
    </row>
    <row r="8065" spans="14:17" x14ac:dyDescent="0.25">
      <c r="N8065" s="142"/>
      <c r="O8065" s="132"/>
      <c r="Q8065" s="119"/>
    </row>
    <row r="8066" spans="14:17" x14ac:dyDescent="0.25">
      <c r="N8066" s="142"/>
      <c r="O8066" s="132"/>
      <c r="Q8066" s="119"/>
    </row>
    <row r="8067" spans="14:17" x14ac:dyDescent="0.25">
      <c r="N8067" s="142"/>
      <c r="O8067" s="132"/>
      <c r="Q8067" s="119"/>
    </row>
    <row r="8068" spans="14:17" x14ac:dyDescent="0.25">
      <c r="N8068" s="142"/>
      <c r="O8068" s="132"/>
      <c r="Q8068" s="119"/>
    </row>
    <row r="8069" spans="14:17" x14ac:dyDescent="0.25">
      <c r="N8069" s="142"/>
      <c r="O8069" s="132"/>
      <c r="Q8069" s="119"/>
    </row>
    <row r="8070" spans="14:17" x14ac:dyDescent="0.25">
      <c r="N8070" s="142"/>
      <c r="O8070" s="132"/>
      <c r="Q8070" s="119"/>
    </row>
    <row r="8071" spans="14:17" x14ac:dyDescent="0.25">
      <c r="N8071" s="142"/>
      <c r="O8071" s="132"/>
      <c r="Q8071" s="119"/>
    </row>
    <row r="8072" spans="14:17" x14ac:dyDescent="0.25">
      <c r="N8072" s="142"/>
      <c r="O8072" s="132"/>
      <c r="Q8072" s="119"/>
    </row>
    <row r="8073" spans="14:17" x14ac:dyDescent="0.25">
      <c r="N8073" s="142"/>
      <c r="O8073" s="132"/>
      <c r="Q8073" s="119"/>
    </row>
    <row r="8074" spans="14:17" x14ac:dyDescent="0.25">
      <c r="N8074" s="142"/>
      <c r="O8074" s="132"/>
      <c r="Q8074" s="119"/>
    </row>
    <row r="8075" spans="14:17" x14ac:dyDescent="0.25">
      <c r="N8075" s="142"/>
      <c r="O8075" s="132"/>
      <c r="Q8075" s="119"/>
    </row>
    <row r="8076" spans="14:17" x14ac:dyDescent="0.25">
      <c r="N8076" s="142"/>
      <c r="O8076" s="132"/>
      <c r="Q8076" s="119"/>
    </row>
    <row r="8077" spans="14:17" x14ac:dyDescent="0.25">
      <c r="N8077" s="142"/>
      <c r="O8077" s="132"/>
      <c r="Q8077" s="119"/>
    </row>
    <row r="8078" spans="14:17" x14ac:dyDescent="0.25">
      <c r="N8078" s="142"/>
      <c r="O8078" s="132"/>
      <c r="Q8078" s="119"/>
    </row>
    <row r="8079" spans="14:17" x14ac:dyDescent="0.25">
      <c r="N8079" s="142"/>
      <c r="O8079" s="132"/>
      <c r="Q8079" s="119"/>
    </row>
    <row r="8080" spans="14:17" x14ac:dyDescent="0.25">
      <c r="N8080" s="142"/>
      <c r="O8080" s="132"/>
      <c r="Q8080" s="119"/>
    </row>
    <row r="8081" spans="14:17" x14ac:dyDescent="0.25">
      <c r="N8081" s="142"/>
      <c r="O8081" s="132"/>
      <c r="Q8081" s="119"/>
    </row>
    <row r="8082" spans="14:17" x14ac:dyDescent="0.25">
      <c r="N8082" s="142"/>
      <c r="O8082" s="132"/>
      <c r="Q8082" s="119"/>
    </row>
    <row r="8083" spans="14:17" x14ac:dyDescent="0.25">
      <c r="N8083" s="142"/>
      <c r="O8083" s="132"/>
      <c r="Q8083" s="119"/>
    </row>
    <row r="8084" spans="14:17" x14ac:dyDescent="0.25">
      <c r="N8084" s="142"/>
      <c r="O8084" s="132"/>
      <c r="Q8084" s="119"/>
    </row>
    <row r="8085" spans="14:17" x14ac:dyDescent="0.25">
      <c r="N8085" s="142"/>
      <c r="O8085" s="132"/>
      <c r="Q8085" s="119"/>
    </row>
    <row r="8086" spans="14:17" x14ac:dyDescent="0.25">
      <c r="N8086" s="142"/>
      <c r="O8086" s="132"/>
      <c r="Q8086" s="119"/>
    </row>
    <row r="8087" spans="14:17" x14ac:dyDescent="0.25">
      <c r="N8087" s="142"/>
      <c r="O8087" s="132"/>
      <c r="Q8087" s="119"/>
    </row>
    <row r="8088" spans="14:17" x14ac:dyDescent="0.25">
      <c r="N8088" s="142"/>
      <c r="O8088" s="132"/>
      <c r="Q8088" s="119"/>
    </row>
    <row r="8089" spans="14:17" x14ac:dyDescent="0.25">
      <c r="N8089" s="142"/>
      <c r="O8089" s="132"/>
      <c r="Q8089" s="119"/>
    </row>
    <row r="8090" spans="14:17" x14ac:dyDescent="0.25">
      <c r="N8090" s="142"/>
      <c r="O8090" s="132"/>
      <c r="Q8090" s="119"/>
    </row>
    <row r="8091" spans="14:17" x14ac:dyDescent="0.25">
      <c r="N8091" s="142"/>
      <c r="O8091" s="132"/>
      <c r="Q8091" s="119"/>
    </row>
    <row r="8092" spans="14:17" x14ac:dyDescent="0.25">
      <c r="N8092" s="142"/>
      <c r="O8092" s="132"/>
      <c r="Q8092" s="119"/>
    </row>
    <row r="8093" spans="14:17" x14ac:dyDescent="0.25">
      <c r="N8093" s="142"/>
      <c r="O8093" s="132"/>
      <c r="Q8093" s="119"/>
    </row>
    <row r="8094" spans="14:17" x14ac:dyDescent="0.25">
      <c r="N8094" s="142"/>
      <c r="O8094" s="132"/>
      <c r="Q8094" s="119"/>
    </row>
    <row r="8095" spans="14:17" x14ac:dyDescent="0.25">
      <c r="N8095" s="142"/>
      <c r="O8095" s="132"/>
      <c r="Q8095" s="119"/>
    </row>
    <row r="8096" spans="14:17" x14ac:dyDescent="0.25">
      <c r="N8096" s="142"/>
      <c r="O8096" s="132"/>
      <c r="Q8096" s="119"/>
    </row>
    <row r="8097" spans="14:17" x14ac:dyDescent="0.25">
      <c r="N8097" s="142"/>
      <c r="O8097" s="132"/>
      <c r="Q8097" s="119"/>
    </row>
    <row r="8098" spans="14:17" x14ac:dyDescent="0.25">
      <c r="N8098" s="142"/>
      <c r="O8098" s="132"/>
      <c r="Q8098" s="119"/>
    </row>
    <row r="8099" spans="14:17" x14ac:dyDescent="0.25">
      <c r="N8099" s="142"/>
      <c r="O8099" s="132"/>
      <c r="Q8099" s="119"/>
    </row>
    <row r="8100" spans="14:17" x14ac:dyDescent="0.25">
      <c r="N8100" s="142"/>
      <c r="O8100" s="132"/>
      <c r="Q8100" s="119"/>
    </row>
    <row r="8101" spans="14:17" x14ac:dyDescent="0.25">
      <c r="N8101" s="142"/>
      <c r="O8101" s="132"/>
      <c r="Q8101" s="119"/>
    </row>
    <row r="8102" spans="14:17" x14ac:dyDescent="0.25">
      <c r="N8102" s="142"/>
      <c r="O8102" s="132"/>
      <c r="Q8102" s="119"/>
    </row>
    <row r="8103" spans="14:17" x14ac:dyDescent="0.25">
      <c r="N8103" s="142"/>
      <c r="O8103" s="132"/>
      <c r="Q8103" s="119"/>
    </row>
    <row r="8104" spans="14:17" x14ac:dyDescent="0.25">
      <c r="N8104" s="142"/>
      <c r="O8104" s="132"/>
      <c r="Q8104" s="119"/>
    </row>
    <row r="8105" spans="14:17" x14ac:dyDescent="0.25">
      <c r="N8105" s="142"/>
      <c r="O8105" s="132"/>
      <c r="Q8105" s="119"/>
    </row>
    <row r="8106" spans="14:17" x14ac:dyDescent="0.25">
      <c r="N8106" s="142"/>
      <c r="O8106" s="132"/>
      <c r="Q8106" s="119"/>
    </row>
    <row r="8107" spans="14:17" x14ac:dyDescent="0.25">
      <c r="N8107" s="142"/>
      <c r="O8107" s="132"/>
      <c r="Q8107" s="119"/>
    </row>
    <row r="8108" spans="14:17" x14ac:dyDescent="0.25">
      <c r="N8108" s="142"/>
      <c r="O8108" s="132"/>
      <c r="Q8108" s="119"/>
    </row>
    <row r="8109" spans="14:17" x14ac:dyDescent="0.25">
      <c r="N8109" s="142"/>
      <c r="O8109" s="132"/>
      <c r="Q8109" s="119"/>
    </row>
    <row r="8110" spans="14:17" x14ac:dyDescent="0.25">
      <c r="N8110" s="142"/>
      <c r="O8110" s="132"/>
      <c r="Q8110" s="119"/>
    </row>
    <row r="8111" spans="14:17" x14ac:dyDescent="0.25">
      <c r="N8111" s="142"/>
      <c r="O8111" s="132"/>
      <c r="Q8111" s="119"/>
    </row>
    <row r="8112" spans="14:17" x14ac:dyDescent="0.25">
      <c r="N8112" s="142"/>
      <c r="O8112" s="132"/>
      <c r="Q8112" s="119"/>
    </row>
    <row r="8113" spans="14:17" x14ac:dyDescent="0.25">
      <c r="N8113" s="142"/>
      <c r="O8113" s="132"/>
      <c r="Q8113" s="119"/>
    </row>
    <row r="8114" spans="14:17" x14ac:dyDescent="0.25">
      <c r="N8114" s="142"/>
      <c r="O8114" s="132"/>
      <c r="Q8114" s="119"/>
    </row>
    <row r="8115" spans="14:17" x14ac:dyDescent="0.25">
      <c r="N8115" s="142"/>
      <c r="O8115" s="132"/>
      <c r="Q8115" s="119"/>
    </row>
    <row r="8116" spans="14:17" x14ac:dyDescent="0.25">
      <c r="N8116" s="142"/>
      <c r="O8116" s="132"/>
      <c r="Q8116" s="119"/>
    </row>
    <row r="8117" spans="14:17" x14ac:dyDescent="0.25">
      <c r="N8117" s="142"/>
      <c r="O8117" s="132"/>
      <c r="Q8117" s="119"/>
    </row>
    <row r="8118" spans="14:17" x14ac:dyDescent="0.25">
      <c r="N8118" s="142"/>
      <c r="O8118" s="132"/>
      <c r="Q8118" s="119"/>
    </row>
    <row r="8119" spans="14:17" x14ac:dyDescent="0.25">
      <c r="N8119" s="142"/>
      <c r="O8119" s="132"/>
      <c r="Q8119" s="119"/>
    </row>
    <row r="8120" spans="14:17" x14ac:dyDescent="0.25">
      <c r="N8120" s="142"/>
      <c r="O8120" s="132"/>
      <c r="Q8120" s="119"/>
    </row>
    <row r="8121" spans="14:17" x14ac:dyDescent="0.25">
      <c r="N8121" s="142"/>
      <c r="O8121" s="132"/>
      <c r="Q8121" s="119"/>
    </row>
    <row r="8122" spans="14:17" x14ac:dyDescent="0.25">
      <c r="N8122" s="142"/>
      <c r="O8122" s="132"/>
      <c r="Q8122" s="119"/>
    </row>
    <row r="8123" spans="14:17" x14ac:dyDescent="0.25">
      <c r="N8123" s="142"/>
      <c r="O8123" s="132"/>
      <c r="Q8123" s="119"/>
    </row>
    <row r="8124" spans="14:17" x14ac:dyDescent="0.25">
      <c r="N8124" s="142"/>
      <c r="O8124" s="132"/>
      <c r="Q8124" s="119"/>
    </row>
    <row r="8125" spans="14:17" x14ac:dyDescent="0.25">
      <c r="N8125" s="142"/>
      <c r="O8125" s="132"/>
      <c r="Q8125" s="119"/>
    </row>
    <row r="8126" spans="14:17" x14ac:dyDescent="0.25">
      <c r="N8126" s="142"/>
      <c r="O8126" s="132"/>
      <c r="Q8126" s="119"/>
    </row>
    <row r="8127" spans="14:17" x14ac:dyDescent="0.25">
      <c r="N8127" s="142"/>
      <c r="O8127" s="132"/>
      <c r="Q8127" s="119"/>
    </row>
    <row r="8128" spans="14:17" x14ac:dyDescent="0.25">
      <c r="N8128" s="142"/>
      <c r="O8128" s="132"/>
      <c r="Q8128" s="119"/>
    </row>
    <row r="8129" spans="14:17" x14ac:dyDescent="0.25">
      <c r="N8129" s="142"/>
      <c r="O8129" s="132"/>
      <c r="Q8129" s="119"/>
    </row>
    <row r="8130" spans="14:17" x14ac:dyDescent="0.25">
      <c r="N8130" s="142"/>
      <c r="O8130" s="132"/>
      <c r="Q8130" s="119"/>
    </row>
    <row r="8131" spans="14:17" x14ac:dyDescent="0.25">
      <c r="N8131" s="142"/>
      <c r="O8131" s="132"/>
      <c r="Q8131" s="119"/>
    </row>
    <row r="8132" spans="14:17" x14ac:dyDescent="0.25">
      <c r="N8132" s="142"/>
      <c r="O8132" s="132"/>
      <c r="Q8132" s="119"/>
    </row>
    <row r="8133" spans="14:17" x14ac:dyDescent="0.25">
      <c r="N8133" s="142"/>
      <c r="O8133" s="132"/>
      <c r="Q8133" s="119"/>
    </row>
    <row r="8134" spans="14:17" x14ac:dyDescent="0.25">
      <c r="N8134" s="142"/>
      <c r="O8134" s="132"/>
      <c r="Q8134" s="119"/>
    </row>
    <row r="8135" spans="14:17" x14ac:dyDescent="0.25">
      <c r="N8135" s="142"/>
      <c r="O8135" s="132"/>
      <c r="Q8135" s="119"/>
    </row>
    <row r="8136" spans="14:17" x14ac:dyDescent="0.25">
      <c r="N8136" s="142"/>
      <c r="O8136" s="132"/>
      <c r="Q8136" s="119"/>
    </row>
    <row r="8137" spans="14:17" x14ac:dyDescent="0.25">
      <c r="N8137" s="142"/>
      <c r="O8137" s="132"/>
      <c r="Q8137" s="119"/>
    </row>
    <row r="8138" spans="14:17" x14ac:dyDescent="0.25">
      <c r="N8138" s="142"/>
      <c r="O8138" s="132"/>
      <c r="Q8138" s="119"/>
    </row>
    <row r="8139" spans="14:17" x14ac:dyDescent="0.25">
      <c r="N8139" s="142"/>
      <c r="O8139" s="132"/>
      <c r="Q8139" s="119"/>
    </row>
    <row r="8140" spans="14:17" x14ac:dyDescent="0.25">
      <c r="N8140" s="142"/>
      <c r="O8140" s="132"/>
      <c r="Q8140" s="119"/>
    </row>
    <row r="8141" spans="14:17" x14ac:dyDescent="0.25">
      <c r="N8141" s="142"/>
      <c r="O8141" s="132"/>
      <c r="Q8141" s="119"/>
    </row>
    <row r="8142" spans="14:17" x14ac:dyDescent="0.25">
      <c r="N8142" s="142"/>
      <c r="O8142" s="132"/>
      <c r="Q8142" s="119"/>
    </row>
    <row r="8143" spans="14:17" x14ac:dyDescent="0.25">
      <c r="N8143" s="142"/>
      <c r="O8143" s="132"/>
      <c r="Q8143" s="119"/>
    </row>
    <row r="8144" spans="14:17" x14ac:dyDescent="0.25">
      <c r="N8144" s="142"/>
      <c r="O8144" s="132"/>
      <c r="Q8144" s="119"/>
    </row>
    <row r="8145" spans="14:17" x14ac:dyDescent="0.25">
      <c r="N8145" s="142"/>
      <c r="O8145" s="132"/>
      <c r="Q8145" s="119"/>
    </row>
    <row r="8146" spans="14:17" x14ac:dyDescent="0.25">
      <c r="N8146" s="142"/>
      <c r="O8146" s="132"/>
      <c r="Q8146" s="119"/>
    </row>
    <row r="8147" spans="14:17" x14ac:dyDescent="0.25">
      <c r="N8147" s="142"/>
      <c r="O8147" s="132"/>
      <c r="Q8147" s="119"/>
    </row>
    <row r="8148" spans="14:17" x14ac:dyDescent="0.25">
      <c r="N8148" s="142"/>
      <c r="O8148" s="132"/>
      <c r="Q8148" s="119"/>
    </row>
    <row r="8149" spans="14:17" x14ac:dyDescent="0.25">
      <c r="N8149" s="142"/>
      <c r="O8149" s="132"/>
      <c r="Q8149" s="119"/>
    </row>
    <row r="8150" spans="14:17" x14ac:dyDescent="0.25">
      <c r="N8150" s="142"/>
      <c r="O8150" s="132"/>
      <c r="Q8150" s="119"/>
    </row>
    <row r="8151" spans="14:17" x14ac:dyDescent="0.25">
      <c r="N8151" s="142"/>
      <c r="O8151" s="132"/>
      <c r="Q8151" s="119"/>
    </row>
    <row r="8152" spans="14:17" x14ac:dyDescent="0.25">
      <c r="N8152" s="142"/>
      <c r="O8152" s="132"/>
      <c r="Q8152" s="119"/>
    </row>
    <row r="8153" spans="14:17" x14ac:dyDescent="0.25">
      <c r="N8153" s="142"/>
      <c r="O8153" s="132"/>
      <c r="Q8153" s="119"/>
    </row>
    <row r="8154" spans="14:17" x14ac:dyDescent="0.25">
      <c r="N8154" s="142"/>
      <c r="O8154" s="132"/>
      <c r="Q8154" s="119"/>
    </row>
    <row r="8155" spans="14:17" x14ac:dyDescent="0.25">
      <c r="N8155" s="142"/>
      <c r="O8155" s="132"/>
      <c r="Q8155" s="119"/>
    </row>
    <row r="8156" spans="14:17" x14ac:dyDescent="0.25">
      <c r="N8156" s="142"/>
      <c r="O8156" s="132"/>
      <c r="Q8156" s="119"/>
    </row>
    <row r="8157" spans="14:17" x14ac:dyDescent="0.25">
      <c r="N8157" s="142"/>
      <c r="O8157" s="132"/>
      <c r="Q8157" s="119"/>
    </row>
    <row r="8158" spans="14:17" x14ac:dyDescent="0.25">
      <c r="N8158" s="142"/>
      <c r="O8158" s="132"/>
      <c r="Q8158" s="119"/>
    </row>
    <row r="8159" spans="14:17" x14ac:dyDescent="0.25">
      <c r="N8159" s="142"/>
      <c r="O8159" s="132"/>
      <c r="Q8159" s="119"/>
    </row>
    <row r="8160" spans="14:17" x14ac:dyDescent="0.25">
      <c r="N8160" s="142"/>
      <c r="O8160" s="132"/>
      <c r="Q8160" s="119"/>
    </row>
    <row r="8161" spans="14:17" x14ac:dyDescent="0.25">
      <c r="N8161" s="142"/>
      <c r="O8161" s="132"/>
      <c r="Q8161" s="119"/>
    </row>
    <row r="8162" spans="14:17" x14ac:dyDescent="0.25">
      <c r="N8162" s="142"/>
      <c r="O8162" s="132"/>
      <c r="Q8162" s="119"/>
    </row>
    <row r="8163" spans="14:17" x14ac:dyDescent="0.25">
      <c r="N8163" s="142"/>
      <c r="O8163" s="132"/>
      <c r="Q8163" s="119"/>
    </row>
    <row r="8164" spans="14:17" x14ac:dyDescent="0.25">
      <c r="N8164" s="142"/>
      <c r="O8164" s="132"/>
      <c r="Q8164" s="119"/>
    </row>
    <row r="8165" spans="14:17" x14ac:dyDescent="0.25">
      <c r="N8165" s="142"/>
      <c r="O8165" s="132"/>
      <c r="Q8165" s="119"/>
    </row>
    <row r="8166" spans="14:17" x14ac:dyDescent="0.25">
      <c r="N8166" s="142"/>
      <c r="O8166" s="132"/>
      <c r="Q8166" s="119"/>
    </row>
    <row r="8167" spans="14:17" x14ac:dyDescent="0.25">
      <c r="N8167" s="142"/>
      <c r="O8167" s="132"/>
      <c r="Q8167" s="119"/>
    </row>
    <row r="8168" spans="14:17" x14ac:dyDescent="0.25">
      <c r="N8168" s="142"/>
      <c r="O8168" s="132"/>
      <c r="Q8168" s="119"/>
    </row>
    <row r="8169" spans="14:17" x14ac:dyDescent="0.25">
      <c r="N8169" s="142"/>
      <c r="O8169" s="132"/>
      <c r="Q8169" s="119"/>
    </row>
    <row r="8170" spans="14:17" x14ac:dyDescent="0.25">
      <c r="N8170" s="142"/>
      <c r="O8170" s="132"/>
      <c r="Q8170" s="119"/>
    </row>
    <row r="8171" spans="14:17" x14ac:dyDescent="0.25">
      <c r="N8171" s="142"/>
      <c r="O8171" s="132"/>
      <c r="Q8171" s="119"/>
    </row>
    <row r="8172" spans="14:17" x14ac:dyDescent="0.25">
      <c r="N8172" s="142"/>
      <c r="O8172" s="132"/>
      <c r="Q8172" s="119"/>
    </row>
    <row r="8173" spans="14:17" x14ac:dyDescent="0.25">
      <c r="N8173" s="142"/>
      <c r="O8173" s="132"/>
      <c r="Q8173" s="119"/>
    </row>
    <row r="8174" spans="14:17" x14ac:dyDescent="0.25">
      <c r="N8174" s="142"/>
      <c r="O8174" s="132"/>
      <c r="Q8174" s="119"/>
    </row>
    <row r="8175" spans="14:17" x14ac:dyDescent="0.25">
      <c r="N8175" s="142"/>
      <c r="O8175" s="132"/>
      <c r="Q8175" s="119"/>
    </row>
    <row r="8176" spans="14:17" x14ac:dyDescent="0.25">
      <c r="N8176" s="142"/>
      <c r="O8176" s="132"/>
      <c r="Q8176" s="119"/>
    </row>
    <row r="8177" spans="14:17" x14ac:dyDescent="0.25">
      <c r="N8177" s="142"/>
      <c r="O8177" s="132"/>
      <c r="Q8177" s="119"/>
    </row>
    <row r="8178" spans="14:17" x14ac:dyDescent="0.25">
      <c r="N8178" s="142"/>
      <c r="O8178" s="132"/>
      <c r="Q8178" s="119"/>
    </row>
    <row r="8179" spans="14:17" x14ac:dyDescent="0.25">
      <c r="N8179" s="142"/>
      <c r="O8179" s="132"/>
      <c r="Q8179" s="119"/>
    </row>
    <row r="8180" spans="14:17" x14ac:dyDescent="0.25">
      <c r="N8180" s="142"/>
      <c r="O8180" s="132"/>
      <c r="Q8180" s="119"/>
    </row>
    <row r="8181" spans="14:17" x14ac:dyDescent="0.25">
      <c r="N8181" s="142"/>
      <c r="O8181" s="132"/>
      <c r="Q8181" s="119"/>
    </row>
    <row r="8182" spans="14:17" x14ac:dyDescent="0.25">
      <c r="N8182" s="142"/>
      <c r="O8182" s="132"/>
      <c r="Q8182" s="119"/>
    </row>
    <row r="8183" spans="14:17" x14ac:dyDescent="0.25">
      <c r="N8183" s="142"/>
      <c r="O8183" s="132"/>
      <c r="Q8183" s="119"/>
    </row>
    <row r="8184" spans="14:17" x14ac:dyDescent="0.25">
      <c r="N8184" s="142"/>
      <c r="O8184" s="132"/>
      <c r="Q8184" s="119"/>
    </row>
    <row r="8185" spans="14:17" x14ac:dyDescent="0.25">
      <c r="N8185" s="142"/>
      <c r="O8185" s="132"/>
      <c r="Q8185" s="119"/>
    </row>
    <row r="8186" spans="14:17" x14ac:dyDescent="0.25">
      <c r="N8186" s="142"/>
      <c r="O8186" s="132"/>
      <c r="Q8186" s="119"/>
    </row>
    <row r="8187" spans="14:17" x14ac:dyDescent="0.25">
      <c r="N8187" s="142"/>
      <c r="O8187" s="132"/>
      <c r="Q8187" s="119"/>
    </row>
    <row r="8188" spans="14:17" x14ac:dyDescent="0.25">
      <c r="N8188" s="142"/>
      <c r="O8188" s="132"/>
      <c r="Q8188" s="119"/>
    </row>
    <row r="8189" spans="14:17" x14ac:dyDescent="0.25">
      <c r="N8189" s="142"/>
      <c r="O8189" s="132"/>
      <c r="Q8189" s="119"/>
    </row>
    <row r="8190" spans="14:17" x14ac:dyDescent="0.25">
      <c r="N8190" s="142"/>
      <c r="O8190" s="132"/>
      <c r="Q8190" s="119"/>
    </row>
    <row r="8191" spans="14:17" x14ac:dyDescent="0.25">
      <c r="N8191" s="142"/>
      <c r="O8191" s="132"/>
      <c r="Q8191" s="119"/>
    </row>
    <row r="8192" spans="14:17" x14ac:dyDescent="0.25">
      <c r="N8192" s="142"/>
      <c r="O8192" s="132"/>
      <c r="Q8192" s="119"/>
    </row>
    <row r="8193" spans="14:17" x14ac:dyDescent="0.25">
      <c r="N8193" s="142"/>
      <c r="O8193" s="132"/>
      <c r="Q8193" s="119"/>
    </row>
    <row r="8194" spans="14:17" x14ac:dyDescent="0.25">
      <c r="N8194" s="142"/>
      <c r="O8194" s="132"/>
      <c r="Q8194" s="119"/>
    </row>
    <row r="8195" spans="14:17" x14ac:dyDescent="0.25">
      <c r="N8195" s="142"/>
      <c r="O8195" s="132"/>
      <c r="Q8195" s="119"/>
    </row>
    <row r="8196" spans="14:17" x14ac:dyDescent="0.25">
      <c r="N8196" s="142"/>
      <c r="O8196" s="132"/>
      <c r="Q8196" s="119"/>
    </row>
    <row r="8197" spans="14:17" x14ac:dyDescent="0.25">
      <c r="N8197" s="142"/>
      <c r="O8197" s="132"/>
      <c r="Q8197" s="119"/>
    </row>
    <row r="8198" spans="14:17" x14ac:dyDescent="0.25">
      <c r="N8198" s="142"/>
      <c r="O8198" s="132"/>
      <c r="Q8198" s="119"/>
    </row>
    <row r="8199" spans="14:17" x14ac:dyDescent="0.25">
      <c r="N8199" s="142"/>
      <c r="O8199" s="132"/>
      <c r="Q8199" s="119"/>
    </row>
    <row r="8200" spans="14:17" x14ac:dyDescent="0.25">
      <c r="N8200" s="142"/>
      <c r="O8200" s="132"/>
      <c r="Q8200" s="119"/>
    </row>
    <row r="8201" spans="14:17" x14ac:dyDescent="0.25">
      <c r="N8201" s="142"/>
      <c r="O8201" s="132"/>
      <c r="Q8201" s="119"/>
    </row>
    <row r="8202" spans="14:17" x14ac:dyDescent="0.25">
      <c r="N8202" s="142"/>
      <c r="O8202" s="132"/>
      <c r="Q8202" s="119"/>
    </row>
    <row r="8203" spans="14:17" x14ac:dyDescent="0.25">
      <c r="N8203" s="142"/>
      <c r="O8203" s="132"/>
      <c r="Q8203" s="119"/>
    </row>
    <row r="8204" spans="14:17" x14ac:dyDescent="0.25">
      <c r="N8204" s="142"/>
      <c r="O8204" s="132"/>
      <c r="Q8204" s="119"/>
    </row>
    <row r="8205" spans="14:17" x14ac:dyDescent="0.25">
      <c r="N8205" s="142"/>
      <c r="O8205" s="132"/>
      <c r="Q8205" s="119"/>
    </row>
    <row r="8206" spans="14:17" x14ac:dyDescent="0.25">
      <c r="N8206" s="142"/>
      <c r="O8206" s="132"/>
      <c r="Q8206" s="119"/>
    </row>
    <row r="8207" spans="14:17" x14ac:dyDescent="0.25">
      <c r="N8207" s="142"/>
      <c r="O8207" s="132"/>
      <c r="Q8207" s="119"/>
    </row>
    <row r="8208" spans="14:17" x14ac:dyDescent="0.25">
      <c r="N8208" s="142"/>
      <c r="O8208" s="132"/>
      <c r="Q8208" s="119"/>
    </row>
    <row r="8209" spans="14:17" x14ac:dyDescent="0.25">
      <c r="N8209" s="142"/>
      <c r="O8209" s="132"/>
      <c r="Q8209" s="119"/>
    </row>
    <row r="8210" spans="14:17" x14ac:dyDescent="0.25">
      <c r="N8210" s="142"/>
      <c r="O8210" s="132"/>
      <c r="Q8210" s="119"/>
    </row>
    <row r="8211" spans="14:17" x14ac:dyDescent="0.25">
      <c r="N8211" s="142"/>
      <c r="O8211" s="132"/>
      <c r="Q8211" s="119"/>
    </row>
    <row r="8212" spans="14:17" x14ac:dyDescent="0.25">
      <c r="N8212" s="142"/>
      <c r="O8212" s="132"/>
      <c r="Q8212" s="119"/>
    </row>
    <row r="8213" spans="14:17" x14ac:dyDescent="0.25">
      <c r="N8213" s="142"/>
      <c r="O8213" s="132"/>
      <c r="Q8213" s="119"/>
    </row>
    <row r="8214" spans="14:17" x14ac:dyDescent="0.25">
      <c r="N8214" s="142"/>
      <c r="O8214" s="132"/>
      <c r="Q8214" s="119"/>
    </row>
    <row r="8215" spans="14:17" x14ac:dyDescent="0.25">
      <c r="N8215" s="142"/>
      <c r="O8215" s="132"/>
      <c r="Q8215" s="119"/>
    </row>
    <row r="8216" spans="14:17" x14ac:dyDescent="0.25">
      <c r="N8216" s="142"/>
      <c r="O8216" s="132"/>
      <c r="Q8216" s="119"/>
    </row>
    <row r="8217" spans="14:17" x14ac:dyDescent="0.25">
      <c r="N8217" s="142"/>
      <c r="O8217" s="132"/>
      <c r="Q8217" s="119"/>
    </row>
    <row r="8218" spans="14:17" x14ac:dyDescent="0.25">
      <c r="N8218" s="142"/>
      <c r="O8218" s="132"/>
      <c r="Q8218" s="119"/>
    </row>
    <row r="8219" spans="14:17" x14ac:dyDescent="0.25">
      <c r="N8219" s="142"/>
      <c r="O8219" s="132"/>
      <c r="Q8219" s="119"/>
    </row>
    <row r="8220" spans="14:17" x14ac:dyDescent="0.25">
      <c r="N8220" s="142"/>
      <c r="O8220" s="132"/>
      <c r="Q8220" s="119"/>
    </row>
    <row r="8221" spans="14:17" x14ac:dyDescent="0.25">
      <c r="N8221" s="142"/>
      <c r="O8221" s="132"/>
      <c r="Q8221" s="119"/>
    </row>
    <row r="8222" spans="14:17" x14ac:dyDescent="0.25">
      <c r="N8222" s="142"/>
      <c r="O8222" s="132"/>
      <c r="Q8222" s="119"/>
    </row>
    <row r="8223" spans="14:17" x14ac:dyDescent="0.25">
      <c r="N8223" s="142"/>
      <c r="O8223" s="132"/>
      <c r="Q8223" s="119"/>
    </row>
    <row r="8224" spans="14:17" x14ac:dyDescent="0.25">
      <c r="N8224" s="142"/>
      <c r="O8224" s="132"/>
      <c r="Q8224" s="119"/>
    </row>
    <row r="8225" spans="14:17" x14ac:dyDescent="0.25">
      <c r="N8225" s="142"/>
      <c r="O8225" s="132"/>
      <c r="Q8225" s="119"/>
    </row>
    <row r="8226" spans="14:17" x14ac:dyDescent="0.25">
      <c r="N8226" s="142"/>
      <c r="O8226" s="132"/>
      <c r="Q8226" s="119"/>
    </row>
    <row r="8227" spans="14:17" x14ac:dyDescent="0.25">
      <c r="N8227" s="142"/>
      <c r="O8227" s="132"/>
      <c r="Q8227" s="119"/>
    </row>
    <row r="8228" spans="14:17" x14ac:dyDescent="0.25">
      <c r="N8228" s="142"/>
      <c r="O8228" s="132"/>
      <c r="Q8228" s="119"/>
    </row>
    <row r="8229" spans="14:17" x14ac:dyDescent="0.25">
      <c r="N8229" s="142"/>
      <c r="O8229" s="132"/>
      <c r="Q8229" s="119"/>
    </row>
    <row r="8230" spans="14:17" x14ac:dyDescent="0.25">
      <c r="N8230" s="142"/>
      <c r="O8230" s="132"/>
      <c r="Q8230" s="119"/>
    </row>
    <row r="8231" spans="14:17" x14ac:dyDescent="0.25">
      <c r="N8231" s="142"/>
      <c r="O8231" s="132"/>
      <c r="Q8231" s="119"/>
    </row>
    <row r="8232" spans="14:17" x14ac:dyDescent="0.25">
      <c r="N8232" s="142"/>
      <c r="O8232" s="132"/>
      <c r="Q8232" s="119"/>
    </row>
    <row r="8233" spans="14:17" x14ac:dyDescent="0.25">
      <c r="N8233" s="142"/>
      <c r="O8233" s="132"/>
      <c r="Q8233" s="119"/>
    </row>
    <row r="8234" spans="14:17" x14ac:dyDescent="0.25">
      <c r="N8234" s="142"/>
      <c r="O8234" s="132"/>
      <c r="Q8234" s="119"/>
    </row>
    <row r="8235" spans="14:17" x14ac:dyDescent="0.25">
      <c r="N8235" s="142"/>
      <c r="O8235" s="132"/>
      <c r="Q8235" s="119"/>
    </row>
    <row r="8236" spans="14:17" x14ac:dyDescent="0.25">
      <c r="N8236" s="142"/>
      <c r="O8236" s="132"/>
      <c r="Q8236" s="119"/>
    </row>
    <row r="8237" spans="14:17" x14ac:dyDescent="0.25">
      <c r="N8237" s="142"/>
      <c r="O8237" s="132"/>
      <c r="Q8237" s="119"/>
    </row>
    <row r="8238" spans="14:17" x14ac:dyDescent="0.25">
      <c r="N8238" s="142"/>
      <c r="O8238" s="132"/>
      <c r="Q8238" s="119"/>
    </row>
    <row r="8239" spans="14:17" x14ac:dyDescent="0.25">
      <c r="N8239" s="142"/>
      <c r="O8239" s="132"/>
      <c r="Q8239" s="119"/>
    </row>
    <row r="8240" spans="14:17" x14ac:dyDescent="0.25">
      <c r="N8240" s="142"/>
      <c r="O8240" s="132"/>
      <c r="Q8240" s="119"/>
    </row>
    <row r="8241" spans="14:17" x14ac:dyDescent="0.25">
      <c r="N8241" s="142"/>
      <c r="O8241" s="132"/>
      <c r="Q8241" s="119"/>
    </row>
    <row r="8242" spans="14:17" x14ac:dyDescent="0.25">
      <c r="N8242" s="142"/>
      <c r="O8242" s="132"/>
      <c r="Q8242" s="119"/>
    </row>
    <row r="8243" spans="14:17" x14ac:dyDescent="0.25">
      <c r="N8243" s="142"/>
      <c r="O8243" s="132"/>
      <c r="Q8243" s="119"/>
    </row>
    <row r="8244" spans="14:17" x14ac:dyDescent="0.25">
      <c r="N8244" s="142"/>
      <c r="O8244" s="132"/>
      <c r="Q8244" s="119"/>
    </row>
    <row r="8245" spans="14:17" x14ac:dyDescent="0.25">
      <c r="N8245" s="142"/>
      <c r="O8245" s="132"/>
      <c r="Q8245" s="119"/>
    </row>
    <row r="8246" spans="14:17" x14ac:dyDescent="0.25">
      <c r="N8246" s="142"/>
      <c r="O8246" s="132"/>
      <c r="Q8246" s="119"/>
    </row>
    <row r="8247" spans="14:17" x14ac:dyDescent="0.25">
      <c r="N8247" s="142"/>
      <c r="O8247" s="132"/>
      <c r="Q8247" s="119"/>
    </row>
    <row r="8248" spans="14:17" x14ac:dyDescent="0.25">
      <c r="N8248" s="142"/>
      <c r="O8248" s="132"/>
      <c r="Q8248" s="119"/>
    </row>
    <row r="8249" spans="14:17" x14ac:dyDescent="0.25">
      <c r="N8249" s="142"/>
      <c r="O8249" s="132"/>
      <c r="Q8249" s="119"/>
    </row>
    <row r="8250" spans="14:17" x14ac:dyDescent="0.25">
      <c r="N8250" s="142"/>
      <c r="O8250" s="132"/>
      <c r="Q8250" s="119"/>
    </row>
    <row r="8251" spans="14:17" x14ac:dyDescent="0.25">
      <c r="N8251" s="142"/>
      <c r="O8251" s="132"/>
      <c r="Q8251" s="119"/>
    </row>
    <row r="8252" spans="14:17" x14ac:dyDescent="0.25">
      <c r="N8252" s="142"/>
      <c r="O8252" s="132"/>
      <c r="Q8252" s="119"/>
    </row>
    <row r="8253" spans="14:17" x14ac:dyDescent="0.25">
      <c r="N8253" s="142"/>
      <c r="O8253" s="132"/>
      <c r="Q8253" s="119"/>
    </row>
    <row r="8254" spans="14:17" x14ac:dyDescent="0.25">
      <c r="N8254" s="142"/>
      <c r="O8254" s="132"/>
      <c r="Q8254" s="119"/>
    </row>
    <row r="8255" spans="14:17" x14ac:dyDescent="0.25">
      <c r="N8255" s="142"/>
      <c r="O8255" s="132"/>
      <c r="Q8255" s="119"/>
    </row>
    <row r="8256" spans="14:17" x14ac:dyDescent="0.25">
      <c r="N8256" s="142"/>
      <c r="O8256" s="132"/>
      <c r="Q8256" s="119"/>
    </row>
    <row r="8257" spans="14:17" x14ac:dyDescent="0.25">
      <c r="N8257" s="142"/>
      <c r="O8257" s="132"/>
      <c r="Q8257" s="119"/>
    </row>
    <row r="8258" spans="14:17" x14ac:dyDescent="0.25">
      <c r="N8258" s="142"/>
      <c r="O8258" s="132"/>
      <c r="Q8258" s="119"/>
    </row>
    <row r="8259" spans="14:17" x14ac:dyDescent="0.25">
      <c r="N8259" s="142"/>
      <c r="O8259" s="132"/>
      <c r="Q8259" s="119"/>
    </row>
    <row r="8260" spans="14:17" x14ac:dyDescent="0.25">
      <c r="N8260" s="142"/>
      <c r="O8260" s="132"/>
      <c r="Q8260" s="119"/>
    </row>
    <row r="8261" spans="14:17" x14ac:dyDescent="0.25">
      <c r="N8261" s="142"/>
      <c r="O8261" s="132"/>
      <c r="Q8261" s="119"/>
    </row>
    <row r="8262" spans="14:17" x14ac:dyDescent="0.25">
      <c r="N8262" s="142"/>
      <c r="O8262" s="132"/>
      <c r="Q8262" s="119"/>
    </row>
    <row r="8263" spans="14:17" x14ac:dyDescent="0.25">
      <c r="N8263" s="142"/>
      <c r="O8263" s="132"/>
      <c r="Q8263" s="119"/>
    </row>
    <row r="8264" spans="14:17" x14ac:dyDescent="0.25">
      <c r="N8264" s="142"/>
      <c r="O8264" s="132"/>
      <c r="Q8264" s="119"/>
    </row>
    <row r="8265" spans="14:17" x14ac:dyDescent="0.25">
      <c r="N8265" s="142"/>
      <c r="O8265" s="132"/>
      <c r="Q8265" s="119"/>
    </row>
    <row r="8266" spans="14:17" x14ac:dyDescent="0.25">
      <c r="N8266" s="142"/>
      <c r="O8266" s="132"/>
      <c r="Q8266" s="119"/>
    </row>
    <row r="8267" spans="14:17" x14ac:dyDescent="0.25">
      <c r="N8267" s="142"/>
      <c r="O8267" s="132"/>
      <c r="Q8267" s="119"/>
    </row>
    <row r="8268" spans="14:17" x14ac:dyDescent="0.25">
      <c r="N8268" s="142"/>
      <c r="O8268" s="132"/>
      <c r="Q8268" s="119"/>
    </row>
    <row r="8269" spans="14:17" x14ac:dyDescent="0.25">
      <c r="N8269" s="142"/>
      <c r="O8269" s="132"/>
      <c r="Q8269" s="119"/>
    </row>
    <row r="8270" spans="14:17" x14ac:dyDescent="0.25">
      <c r="N8270" s="142"/>
      <c r="O8270" s="132"/>
      <c r="Q8270" s="119"/>
    </row>
    <row r="8271" spans="14:17" x14ac:dyDescent="0.25">
      <c r="N8271" s="142"/>
      <c r="O8271" s="132"/>
      <c r="Q8271" s="119"/>
    </row>
    <row r="8272" spans="14:17" x14ac:dyDescent="0.25">
      <c r="N8272" s="142"/>
      <c r="O8272" s="132"/>
      <c r="Q8272" s="119"/>
    </row>
    <row r="8273" spans="14:17" x14ac:dyDescent="0.25">
      <c r="N8273" s="142"/>
      <c r="O8273" s="132"/>
      <c r="Q8273" s="119"/>
    </row>
    <row r="8274" spans="14:17" x14ac:dyDescent="0.25">
      <c r="N8274" s="142"/>
      <c r="O8274" s="132"/>
      <c r="Q8274" s="119"/>
    </row>
    <row r="8275" spans="14:17" x14ac:dyDescent="0.25">
      <c r="N8275" s="142"/>
      <c r="O8275" s="132"/>
      <c r="Q8275" s="119"/>
    </row>
    <row r="8276" spans="14:17" x14ac:dyDescent="0.25">
      <c r="N8276" s="142"/>
      <c r="O8276" s="132"/>
      <c r="Q8276" s="119"/>
    </row>
    <row r="8277" spans="14:17" x14ac:dyDescent="0.25">
      <c r="N8277" s="142"/>
      <c r="O8277" s="132"/>
      <c r="Q8277" s="119"/>
    </row>
    <row r="8278" spans="14:17" x14ac:dyDescent="0.25">
      <c r="N8278" s="142"/>
      <c r="O8278" s="132"/>
      <c r="Q8278" s="119"/>
    </row>
    <row r="8279" spans="14:17" x14ac:dyDescent="0.25">
      <c r="N8279" s="142"/>
      <c r="O8279" s="132"/>
      <c r="Q8279" s="119"/>
    </row>
    <row r="8280" spans="14:17" x14ac:dyDescent="0.25">
      <c r="N8280" s="142"/>
      <c r="O8280" s="132"/>
      <c r="Q8280" s="119"/>
    </row>
    <row r="8281" spans="14:17" x14ac:dyDescent="0.25">
      <c r="N8281" s="142"/>
      <c r="O8281" s="132"/>
      <c r="Q8281" s="119"/>
    </row>
    <row r="8282" spans="14:17" x14ac:dyDescent="0.25">
      <c r="N8282" s="142"/>
      <c r="O8282" s="132"/>
      <c r="Q8282" s="119"/>
    </row>
    <row r="8283" spans="14:17" x14ac:dyDescent="0.25">
      <c r="N8283" s="142"/>
      <c r="O8283" s="132"/>
      <c r="Q8283" s="119"/>
    </row>
    <row r="8284" spans="14:17" x14ac:dyDescent="0.25">
      <c r="N8284" s="142"/>
      <c r="O8284" s="132"/>
      <c r="Q8284" s="119"/>
    </row>
    <row r="8285" spans="14:17" x14ac:dyDescent="0.25">
      <c r="N8285" s="142"/>
      <c r="O8285" s="132"/>
      <c r="Q8285" s="119"/>
    </row>
    <row r="8286" spans="14:17" x14ac:dyDescent="0.25">
      <c r="N8286" s="142"/>
      <c r="O8286" s="132"/>
      <c r="Q8286" s="119"/>
    </row>
    <row r="8287" spans="14:17" x14ac:dyDescent="0.25">
      <c r="N8287" s="142"/>
      <c r="O8287" s="132"/>
      <c r="Q8287" s="119"/>
    </row>
    <row r="8288" spans="14:17" x14ac:dyDescent="0.25">
      <c r="N8288" s="142"/>
      <c r="O8288" s="132"/>
      <c r="Q8288" s="119"/>
    </row>
    <row r="8289" spans="14:17" x14ac:dyDescent="0.25">
      <c r="N8289" s="142"/>
      <c r="O8289" s="132"/>
      <c r="Q8289" s="119"/>
    </row>
    <row r="8290" spans="14:17" x14ac:dyDescent="0.25">
      <c r="N8290" s="142"/>
      <c r="O8290" s="132"/>
      <c r="Q8290" s="119"/>
    </row>
    <row r="8291" spans="14:17" x14ac:dyDescent="0.25">
      <c r="N8291" s="142"/>
      <c r="O8291" s="132"/>
      <c r="Q8291" s="119"/>
    </row>
    <row r="8292" spans="14:17" x14ac:dyDescent="0.25">
      <c r="N8292" s="142"/>
      <c r="O8292" s="132"/>
      <c r="Q8292" s="119"/>
    </row>
    <row r="8293" spans="14:17" x14ac:dyDescent="0.25">
      <c r="N8293" s="142"/>
      <c r="O8293" s="132"/>
      <c r="Q8293" s="119"/>
    </row>
    <row r="8294" spans="14:17" x14ac:dyDescent="0.25">
      <c r="N8294" s="142"/>
      <c r="O8294" s="132"/>
      <c r="Q8294" s="119"/>
    </row>
    <row r="8295" spans="14:17" x14ac:dyDescent="0.25">
      <c r="N8295" s="142"/>
      <c r="O8295" s="132"/>
      <c r="Q8295" s="119"/>
    </row>
    <row r="8296" spans="14:17" x14ac:dyDescent="0.25">
      <c r="N8296" s="142"/>
      <c r="O8296" s="132"/>
      <c r="Q8296" s="119"/>
    </row>
    <row r="8297" spans="14:17" x14ac:dyDescent="0.25">
      <c r="N8297" s="142"/>
      <c r="O8297" s="132"/>
      <c r="Q8297" s="119"/>
    </row>
    <row r="8298" spans="14:17" x14ac:dyDescent="0.25">
      <c r="N8298" s="142"/>
      <c r="O8298" s="132"/>
      <c r="Q8298" s="119"/>
    </row>
    <row r="8299" spans="14:17" x14ac:dyDescent="0.25">
      <c r="N8299" s="142"/>
      <c r="O8299" s="132"/>
      <c r="Q8299" s="119"/>
    </row>
    <row r="8300" spans="14:17" x14ac:dyDescent="0.25">
      <c r="N8300" s="142"/>
      <c r="O8300" s="132"/>
      <c r="Q8300" s="119"/>
    </row>
    <row r="8301" spans="14:17" x14ac:dyDescent="0.25">
      <c r="N8301" s="142"/>
      <c r="O8301" s="132"/>
      <c r="Q8301" s="119"/>
    </row>
    <row r="8302" spans="14:17" x14ac:dyDescent="0.25">
      <c r="N8302" s="142"/>
      <c r="O8302" s="132"/>
      <c r="Q8302" s="119"/>
    </row>
    <row r="8303" spans="14:17" x14ac:dyDescent="0.25">
      <c r="N8303" s="142"/>
      <c r="O8303" s="132"/>
      <c r="Q8303" s="119"/>
    </row>
    <row r="8304" spans="14:17" x14ac:dyDescent="0.25">
      <c r="N8304" s="142"/>
      <c r="O8304" s="132"/>
      <c r="Q8304" s="119"/>
    </row>
    <row r="8305" spans="14:17" x14ac:dyDescent="0.25">
      <c r="N8305" s="142"/>
      <c r="O8305" s="132"/>
      <c r="Q8305" s="119"/>
    </row>
    <row r="8306" spans="14:17" x14ac:dyDescent="0.25">
      <c r="N8306" s="142"/>
      <c r="O8306" s="132"/>
      <c r="Q8306" s="119"/>
    </row>
    <row r="8307" spans="14:17" x14ac:dyDescent="0.25">
      <c r="N8307" s="142"/>
      <c r="O8307" s="132"/>
      <c r="Q8307" s="119"/>
    </row>
    <row r="8308" spans="14:17" x14ac:dyDescent="0.25">
      <c r="N8308" s="142"/>
      <c r="O8308" s="132"/>
      <c r="Q8308" s="119"/>
    </row>
    <row r="8309" spans="14:17" x14ac:dyDescent="0.25">
      <c r="N8309" s="142"/>
      <c r="O8309" s="132"/>
      <c r="Q8309" s="119"/>
    </row>
    <row r="8310" spans="14:17" x14ac:dyDescent="0.25">
      <c r="N8310" s="142"/>
      <c r="O8310" s="132"/>
      <c r="Q8310" s="119"/>
    </row>
    <row r="8311" spans="14:17" x14ac:dyDescent="0.25">
      <c r="N8311" s="142"/>
      <c r="O8311" s="132"/>
      <c r="Q8311" s="119"/>
    </row>
    <row r="8312" spans="14:17" x14ac:dyDescent="0.25">
      <c r="N8312" s="142"/>
      <c r="O8312" s="132"/>
      <c r="Q8312" s="119"/>
    </row>
    <row r="8313" spans="14:17" x14ac:dyDescent="0.25">
      <c r="N8313" s="142"/>
      <c r="O8313" s="132"/>
      <c r="Q8313" s="119"/>
    </row>
    <row r="8314" spans="14:17" x14ac:dyDescent="0.25">
      <c r="N8314" s="142"/>
      <c r="O8314" s="132"/>
      <c r="Q8314" s="119"/>
    </row>
    <row r="8315" spans="14:17" x14ac:dyDescent="0.25">
      <c r="N8315" s="142"/>
      <c r="O8315" s="132"/>
      <c r="Q8315" s="119"/>
    </row>
    <row r="8316" spans="14:17" x14ac:dyDescent="0.25">
      <c r="N8316" s="142"/>
      <c r="O8316" s="132"/>
      <c r="Q8316" s="119"/>
    </row>
    <row r="8317" spans="14:17" x14ac:dyDescent="0.25">
      <c r="N8317" s="142"/>
      <c r="O8317" s="132"/>
      <c r="Q8317" s="119"/>
    </row>
    <row r="8318" spans="14:17" x14ac:dyDescent="0.25">
      <c r="N8318" s="142"/>
      <c r="O8318" s="132"/>
      <c r="Q8318" s="119"/>
    </row>
    <row r="8319" spans="14:17" x14ac:dyDescent="0.25">
      <c r="N8319" s="142"/>
      <c r="O8319" s="132"/>
      <c r="Q8319" s="119"/>
    </row>
    <row r="8320" spans="14:17" x14ac:dyDescent="0.25">
      <c r="N8320" s="142"/>
      <c r="O8320" s="132"/>
      <c r="Q8320" s="119"/>
    </row>
    <row r="8321" spans="14:17" x14ac:dyDescent="0.25">
      <c r="N8321" s="142"/>
      <c r="O8321" s="132"/>
      <c r="Q8321" s="119"/>
    </row>
    <row r="8322" spans="14:17" x14ac:dyDescent="0.25">
      <c r="N8322" s="142"/>
      <c r="O8322" s="132"/>
      <c r="Q8322" s="119"/>
    </row>
    <row r="8323" spans="14:17" x14ac:dyDescent="0.25">
      <c r="N8323" s="142"/>
      <c r="O8323" s="132"/>
      <c r="Q8323" s="119"/>
    </row>
    <row r="8324" spans="14:17" x14ac:dyDescent="0.25">
      <c r="N8324" s="142"/>
      <c r="O8324" s="132"/>
      <c r="Q8324" s="119"/>
    </row>
    <row r="8325" spans="14:17" x14ac:dyDescent="0.25">
      <c r="N8325" s="142"/>
      <c r="O8325" s="132"/>
      <c r="Q8325" s="119"/>
    </row>
    <row r="8326" spans="14:17" x14ac:dyDescent="0.25">
      <c r="N8326" s="142"/>
      <c r="O8326" s="132"/>
      <c r="Q8326" s="119"/>
    </row>
    <row r="8327" spans="14:17" x14ac:dyDescent="0.25">
      <c r="N8327" s="142"/>
      <c r="O8327" s="132"/>
      <c r="Q8327" s="119"/>
    </row>
    <row r="8328" spans="14:17" x14ac:dyDescent="0.25">
      <c r="N8328" s="142"/>
      <c r="O8328" s="132"/>
      <c r="Q8328" s="119"/>
    </row>
    <row r="8329" spans="14:17" x14ac:dyDescent="0.25">
      <c r="N8329" s="142"/>
      <c r="O8329" s="132"/>
      <c r="Q8329" s="119"/>
    </row>
    <row r="8330" spans="14:17" x14ac:dyDescent="0.25">
      <c r="N8330" s="142"/>
      <c r="O8330" s="132"/>
      <c r="Q8330" s="119"/>
    </row>
    <row r="8331" spans="14:17" x14ac:dyDescent="0.25">
      <c r="N8331" s="142"/>
      <c r="O8331" s="132"/>
      <c r="Q8331" s="119"/>
    </row>
    <row r="8332" spans="14:17" x14ac:dyDescent="0.25">
      <c r="N8332" s="142"/>
      <c r="O8332" s="132"/>
      <c r="Q8332" s="119"/>
    </row>
    <row r="8333" spans="14:17" x14ac:dyDescent="0.25">
      <c r="N8333" s="142"/>
      <c r="O8333" s="132"/>
      <c r="Q8333" s="119"/>
    </row>
    <row r="8334" spans="14:17" x14ac:dyDescent="0.25">
      <c r="N8334" s="142"/>
      <c r="O8334" s="132"/>
      <c r="Q8334" s="119"/>
    </row>
    <row r="8335" spans="14:17" x14ac:dyDescent="0.25">
      <c r="N8335" s="142"/>
      <c r="O8335" s="132"/>
      <c r="Q8335" s="119"/>
    </row>
    <row r="8336" spans="14:17" x14ac:dyDescent="0.25">
      <c r="N8336" s="142"/>
      <c r="O8336" s="132"/>
      <c r="Q8336" s="119"/>
    </row>
    <row r="8337" spans="14:17" x14ac:dyDescent="0.25">
      <c r="N8337" s="142"/>
      <c r="O8337" s="132"/>
      <c r="Q8337" s="119"/>
    </row>
    <row r="8338" spans="14:17" x14ac:dyDescent="0.25">
      <c r="N8338" s="142"/>
      <c r="O8338" s="132"/>
      <c r="Q8338" s="119"/>
    </row>
    <row r="8339" spans="14:17" x14ac:dyDescent="0.25">
      <c r="N8339" s="142"/>
      <c r="O8339" s="132"/>
      <c r="Q8339" s="119"/>
    </row>
    <row r="8340" spans="14:17" x14ac:dyDescent="0.25">
      <c r="N8340" s="142"/>
      <c r="O8340" s="132"/>
      <c r="Q8340" s="119"/>
    </row>
    <row r="8341" spans="14:17" x14ac:dyDescent="0.25">
      <c r="N8341" s="142"/>
      <c r="O8341" s="132"/>
      <c r="Q8341" s="119"/>
    </row>
    <row r="8342" spans="14:17" x14ac:dyDescent="0.25">
      <c r="N8342" s="142"/>
      <c r="O8342" s="132"/>
      <c r="Q8342" s="119"/>
    </row>
    <row r="8343" spans="14:17" x14ac:dyDescent="0.25">
      <c r="N8343" s="142"/>
      <c r="O8343" s="132"/>
      <c r="Q8343" s="119"/>
    </row>
    <row r="8344" spans="14:17" x14ac:dyDescent="0.25">
      <c r="N8344" s="142"/>
      <c r="O8344" s="132"/>
      <c r="Q8344" s="119"/>
    </row>
    <row r="8345" spans="14:17" x14ac:dyDescent="0.25">
      <c r="N8345" s="142"/>
      <c r="O8345" s="132"/>
      <c r="Q8345" s="119"/>
    </row>
    <row r="8346" spans="14:17" x14ac:dyDescent="0.25">
      <c r="N8346" s="142"/>
      <c r="O8346" s="132"/>
      <c r="Q8346" s="119"/>
    </row>
    <row r="8347" spans="14:17" x14ac:dyDescent="0.25">
      <c r="N8347" s="142"/>
      <c r="O8347" s="132"/>
      <c r="Q8347" s="119"/>
    </row>
    <row r="8348" spans="14:17" x14ac:dyDescent="0.25">
      <c r="N8348" s="142"/>
      <c r="O8348" s="132"/>
      <c r="Q8348" s="119"/>
    </row>
    <row r="8349" spans="14:17" x14ac:dyDescent="0.25">
      <c r="N8349" s="142"/>
      <c r="O8349" s="132"/>
      <c r="Q8349" s="119"/>
    </row>
    <row r="8350" spans="14:17" x14ac:dyDescent="0.25">
      <c r="N8350" s="142"/>
      <c r="O8350" s="132"/>
      <c r="Q8350" s="119"/>
    </row>
    <row r="8351" spans="14:17" x14ac:dyDescent="0.25">
      <c r="N8351" s="142"/>
      <c r="O8351" s="132"/>
      <c r="Q8351" s="119"/>
    </row>
    <row r="8352" spans="14:17" x14ac:dyDescent="0.25">
      <c r="N8352" s="142"/>
      <c r="O8352" s="132"/>
      <c r="Q8352" s="119"/>
    </row>
    <row r="8353" spans="14:17" x14ac:dyDescent="0.25">
      <c r="N8353" s="142"/>
      <c r="O8353" s="132"/>
      <c r="Q8353" s="119"/>
    </row>
    <row r="8354" spans="14:17" x14ac:dyDescent="0.25">
      <c r="N8354" s="142"/>
      <c r="O8354" s="132"/>
      <c r="Q8354" s="119"/>
    </row>
    <row r="8355" spans="14:17" x14ac:dyDescent="0.25">
      <c r="N8355" s="142"/>
      <c r="O8355" s="132"/>
      <c r="Q8355" s="119"/>
    </row>
    <row r="8356" spans="14:17" x14ac:dyDescent="0.25">
      <c r="N8356" s="142"/>
      <c r="O8356" s="132"/>
      <c r="Q8356" s="119"/>
    </row>
    <row r="8357" spans="14:17" x14ac:dyDescent="0.25">
      <c r="N8357" s="142"/>
      <c r="O8357" s="132"/>
      <c r="Q8357" s="119"/>
    </row>
    <row r="8358" spans="14:17" x14ac:dyDescent="0.25">
      <c r="N8358" s="142"/>
      <c r="O8358" s="132"/>
      <c r="Q8358" s="119"/>
    </row>
    <row r="8359" spans="14:17" x14ac:dyDescent="0.25">
      <c r="N8359" s="142"/>
      <c r="O8359" s="132"/>
      <c r="Q8359" s="119"/>
    </row>
    <row r="8360" spans="14:17" x14ac:dyDescent="0.25">
      <c r="N8360" s="142"/>
      <c r="O8360" s="132"/>
      <c r="Q8360" s="119"/>
    </row>
    <row r="8361" spans="14:17" x14ac:dyDescent="0.25">
      <c r="N8361" s="142"/>
      <c r="O8361" s="132"/>
      <c r="Q8361" s="119"/>
    </row>
    <row r="8362" spans="14:17" x14ac:dyDescent="0.25">
      <c r="N8362" s="142"/>
      <c r="O8362" s="132"/>
      <c r="Q8362" s="119"/>
    </row>
    <row r="8363" spans="14:17" x14ac:dyDescent="0.25">
      <c r="N8363" s="142"/>
      <c r="O8363" s="132"/>
      <c r="Q8363" s="119"/>
    </row>
    <row r="8364" spans="14:17" x14ac:dyDescent="0.25">
      <c r="N8364" s="142"/>
      <c r="O8364" s="132"/>
      <c r="Q8364" s="119"/>
    </row>
    <row r="8365" spans="14:17" x14ac:dyDescent="0.25">
      <c r="N8365" s="142"/>
      <c r="O8365" s="132"/>
      <c r="Q8365" s="119"/>
    </row>
    <row r="8366" spans="14:17" x14ac:dyDescent="0.25">
      <c r="N8366" s="142"/>
      <c r="O8366" s="132"/>
      <c r="Q8366" s="119"/>
    </row>
    <row r="8367" spans="14:17" x14ac:dyDescent="0.25">
      <c r="N8367" s="142"/>
      <c r="O8367" s="132"/>
      <c r="Q8367" s="119"/>
    </row>
    <row r="8368" spans="14:17" x14ac:dyDescent="0.25">
      <c r="N8368" s="142"/>
      <c r="O8368" s="132"/>
      <c r="Q8368" s="119"/>
    </row>
    <row r="8369" spans="14:17" x14ac:dyDescent="0.25">
      <c r="N8369" s="142"/>
      <c r="O8369" s="132"/>
      <c r="Q8369" s="119"/>
    </row>
    <row r="8370" spans="14:17" x14ac:dyDescent="0.25">
      <c r="N8370" s="142"/>
      <c r="O8370" s="132"/>
      <c r="Q8370" s="119"/>
    </row>
    <row r="8371" spans="14:17" x14ac:dyDescent="0.25">
      <c r="N8371" s="142"/>
      <c r="O8371" s="132"/>
      <c r="Q8371" s="119"/>
    </row>
    <row r="8372" spans="14:17" x14ac:dyDescent="0.25">
      <c r="N8372" s="142"/>
      <c r="O8372" s="132"/>
      <c r="Q8372" s="119"/>
    </row>
    <row r="8373" spans="14:17" x14ac:dyDescent="0.25">
      <c r="N8373" s="142"/>
      <c r="O8373" s="132"/>
      <c r="Q8373" s="119"/>
    </row>
    <row r="8374" spans="14:17" x14ac:dyDescent="0.25">
      <c r="N8374" s="142"/>
      <c r="O8374" s="132"/>
      <c r="Q8374" s="119"/>
    </row>
    <row r="8375" spans="14:17" x14ac:dyDescent="0.25">
      <c r="N8375" s="142"/>
      <c r="O8375" s="132"/>
      <c r="Q8375" s="119"/>
    </row>
    <row r="8376" spans="14:17" x14ac:dyDescent="0.25">
      <c r="N8376" s="142"/>
      <c r="O8376" s="132"/>
      <c r="Q8376" s="119"/>
    </row>
    <row r="8377" spans="14:17" x14ac:dyDescent="0.25">
      <c r="N8377" s="142"/>
      <c r="O8377" s="132"/>
      <c r="Q8377" s="119"/>
    </row>
    <row r="8378" spans="14:17" x14ac:dyDescent="0.25">
      <c r="N8378" s="142"/>
      <c r="O8378" s="132"/>
      <c r="Q8378" s="119"/>
    </row>
    <row r="8379" spans="14:17" x14ac:dyDescent="0.25">
      <c r="N8379" s="142"/>
      <c r="O8379" s="132"/>
      <c r="Q8379" s="119"/>
    </row>
    <row r="8380" spans="14:17" x14ac:dyDescent="0.25">
      <c r="N8380" s="142"/>
      <c r="O8380" s="132"/>
      <c r="Q8380" s="119"/>
    </row>
    <row r="8381" spans="14:17" x14ac:dyDescent="0.25">
      <c r="N8381" s="142"/>
      <c r="O8381" s="132"/>
      <c r="Q8381" s="119"/>
    </row>
    <row r="8382" spans="14:17" x14ac:dyDescent="0.25">
      <c r="N8382" s="142"/>
      <c r="O8382" s="132"/>
      <c r="Q8382" s="119"/>
    </row>
    <row r="8383" spans="14:17" x14ac:dyDescent="0.25">
      <c r="N8383" s="142"/>
      <c r="O8383" s="132"/>
      <c r="Q8383" s="119"/>
    </row>
    <row r="8384" spans="14:17" x14ac:dyDescent="0.25">
      <c r="N8384" s="142"/>
      <c r="O8384" s="132"/>
      <c r="Q8384" s="119"/>
    </row>
    <row r="8385" spans="14:17" x14ac:dyDescent="0.25">
      <c r="N8385" s="142"/>
      <c r="O8385" s="132"/>
      <c r="Q8385" s="119"/>
    </row>
    <row r="8386" spans="14:17" x14ac:dyDescent="0.25">
      <c r="N8386" s="142"/>
      <c r="O8386" s="132"/>
      <c r="Q8386" s="119"/>
    </row>
    <row r="8387" spans="14:17" x14ac:dyDescent="0.25">
      <c r="N8387" s="142"/>
      <c r="O8387" s="132"/>
      <c r="Q8387" s="119"/>
    </row>
    <row r="8388" spans="14:17" x14ac:dyDescent="0.25">
      <c r="N8388" s="142"/>
      <c r="O8388" s="132"/>
      <c r="Q8388" s="119"/>
    </row>
    <row r="8389" spans="14:17" x14ac:dyDescent="0.25">
      <c r="N8389" s="142"/>
      <c r="O8389" s="132"/>
      <c r="Q8389" s="119"/>
    </row>
    <row r="8390" spans="14:17" x14ac:dyDescent="0.25">
      <c r="N8390" s="142"/>
      <c r="O8390" s="132"/>
      <c r="Q8390" s="119"/>
    </row>
    <row r="8391" spans="14:17" x14ac:dyDescent="0.25">
      <c r="N8391" s="142"/>
      <c r="O8391" s="132"/>
      <c r="Q8391" s="119"/>
    </row>
    <row r="8392" spans="14:17" x14ac:dyDescent="0.25">
      <c r="N8392" s="142"/>
      <c r="O8392" s="132"/>
      <c r="Q8392" s="119"/>
    </row>
    <row r="8393" spans="14:17" x14ac:dyDescent="0.25">
      <c r="N8393" s="142"/>
      <c r="O8393" s="132"/>
      <c r="Q8393" s="119"/>
    </row>
    <row r="8394" spans="14:17" x14ac:dyDescent="0.25">
      <c r="N8394" s="142"/>
      <c r="O8394" s="132"/>
      <c r="Q8394" s="119"/>
    </row>
    <row r="8395" spans="14:17" x14ac:dyDescent="0.25">
      <c r="N8395" s="142"/>
      <c r="O8395" s="132"/>
      <c r="Q8395" s="119"/>
    </row>
    <row r="8396" spans="14:17" x14ac:dyDescent="0.25">
      <c r="N8396" s="142"/>
      <c r="O8396" s="132"/>
      <c r="Q8396" s="119"/>
    </row>
    <row r="8397" spans="14:17" x14ac:dyDescent="0.25">
      <c r="N8397" s="142"/>
      <c r="O8397" s="132"/>
      <c r="Q8397" s="119"/>
    </row>
    <row r="8398" spans="14:17" x14ac:dyDescent="0.25">
      <c r="N8398" s="142"/>
      <c r="O8398" s="132"/>
      <c r="Q8398" s="119"/>
    </row>
    <row r="8399" spans="14:17" x14ac:dyDescent="0.25">
      <c r="N8399" s="142"/>
      <c r="O8399" s="132"/>
      <c r="Q8399" s="119"/>
    </row>
    <row r="8400" spans="14:17" x14ac:dyDescent="0.25">
      <c r="N8400" s="142"/>
      <c r="O8400" s="132"/>
      <c r="Q8400" s="119"/>
    </row>
    <row r="8401" spans="14:17" x14ac:dyDescent="0.25">
      <c r="N8401" s="142"/>
      <c r="O8401" s="132"/>
      <c r="Q8401" s="119"/>
    </row>
    <row r="8402" spans="14:17" x14ac:dyDescent="0.25">
      <c r="N8402" s="142"/>
      <c r="O8402" s="132"/>
      <c r="Q8402" s="119"/>
    </row>
    <row r="8403" spans="14:17" x14ac:dyDescent="0.25">
      <c r="N8403" s="142"/>
      <c r="O8403" s="132"/>
      <c r="Q8403" s="119"/>
    </row>
    <row r="8404" spans="14:17" x14ac:dyDescent="0.25">
      <c r="N8404" s="142"/>
      <c r="O8404" s="132"/>
      <c r="Q8404" s="119"/>
    </row>
    <row r="8405" spans="14:17" x14ac:dyDescent="0.25">
      <c r="N8405" s="142"/>
      <c r="O8405" s="132"/>
      <c r="Q8405" s="119"/>
    </row>
    <row r="8406" spans="14:17" x14ac:dyDescent="0.25">
      <c r="N8406" s="142"/>
      <c r="O8406" s="132"/>
      <c r="Q8406" s="119"/>
    </row>
    <row r="8407" spans="14:17" x14ac:dyDescent="0.25">
      <c r="N8407" s="142"/>
      <c r="O8407" s="132"/>
      <c r="Q8407" s="119"/>
    </row>
    <row r="8408" spans="14:17" x14ac:dyDescent="0.25">
      <c r="N8408" s="142"/>
      <c r="O8408" s="132"/>
      <c r="Q8408" s="119"/>
    </row>
    <row r="8409" spans="14:17" x14ac:dyDescent="0.25">
      <c r="N8409" s="142"/>
      <c r="O8409" s="132"/>
      <c r="Q8409" s="119"/>
    </row>
    <row r="8410" spans="14:17" x14ac:dyDescent="0.25">
      <c r="N8410" s="142"/>
      <c r="O8410" s="132"/>
      <c r="Q8410" s="119"/>
    </row>
    <row r="8411" spans="14:17" x14ac:dyDescent="0.25">
      <c r="N8411" s="142"/>
      <c r="O8411" s="132"/>
      <c r="Q8411" s="119"/>
    </row>
    <row r="8412" spans="14:17" x14ac:dyDescent="0.25">
      <c r="N8412" s="142"/>
      <c r="O8412" s="132"/>
      <c r="Q8412" s="119"/>
    </row>
    <row r="8413" spans="14:17" x14ac:dyDescent="0.25">
      <c r="N8413" s="142"/>
      <c r="O8413" s="132"/>
      <c r="Q8413" s="119"/>
    </row>
    <row r="8414" spans="14:17" x14ac:dyDescent="0.25">
      <c r="N8414" s="142"/>
      <c r="O8414" s="132"/>
      <c r="Q8414" s="119"/>
    </row>
    <row r="8415" spans="14:17" x14ac:dyDescent="0.25">
      <c r="N8415" s="142"/>
      <c r="O8415" s="132"/>
      <c r="Q8415" s="119"/>
    </row>
    <row r="8416" spans="14:17" x14ac:dyDescent="0.25">
      <c r="N8416" s="142"/>
      <c r="O8416" s="132"/>
      <c r="Q8416" s="119"/>
    </row>
    <row r="8417" spans="14:17" x14ac:dyDescent="0.25">
      <c r="N8417" s="142"/>
      <c r="O8417" s="132"/>
      <c r="Q8417" s="119"/>
    </row>
    <row r="8418" spans="14:17" x14ac:dyDescent="0.25">
      <c r="N8418" s="142"/>
      <c r="O8418" s="132"/>
      <c r="Q8418" s="119"/>
    </row>
    <row r="8419" spans="14:17" x14ac:dyDescent="0.25">
      <c r="N8419" s="142"/>
      <c r="O8419" s="132"/>
      <c r="Q8419" s="119"/>
    </row>
    <row r="8420" spans="14:17" x14ac:dyDescent="0.25">
      <c r="N8420" s="142"/>
      <c r="O8420" s="132"/>
      <c r="Q8420" s="119"/>
    </row>
    <row r="8421" spans="14:17" x14ac:dyDescent="0.25">
      <c r="N8421" s="142"/>
      <c r="O8421" s="132"/>
      <c r="Q8421" s="119"/>
    </row>
    <row r="8422" spans="14:17" x14ac:dyDescent="0.25">
      <c r="N8422" s="142"/>
      <c r="O8422" s="132"/>
      <c r="Q8422" s="119"/>
    </row>
    <row r="8423" spans="14:17" x14ac:dyDescent="0.25">
      <c r="N8423" s="142"/>
      <c r="O8423" s="132"/>
      <c r="Q8423" s="119"/>
    </row>
    <row r="8424" spans="14:17" x14ac:dyDescent="0.25">
      <c r="N8424" s="142"/>
      <c r="O8424" s="132"/>
      <c r="Q8424" s="119"/>
    </row>
    <row r="8425" spans="14:17" x14ac:dyDescent="0.25">
      <c r="N8425" s="142"/>
      <c r="O8425" s="132"/>
      <c r="Q8425" s="119"/>
    </row>
    <row r="8426" spans="14:17" x14ac:dyDescent="0.25">
      <c r="N8426" s="142"/>
      <c r="O8426" s="132"/>
      <c r="Q8426" s="119"/>
    </row>
    <row r="8427" spans="14:17" x14ac:dyDescent="0.25">
      <c r="N8427" s="142"/>
      <c r="O8427" s="132"/>
      <c r="Q8427" s="119"/>
    </row>
    <row r="8428" spans="14:17" x14ac:dyDescent="0.25">
      <c r="N8428" s="142"/>
      <c r="O8428" s="132"/>
      <c r="Q8428" s="119"/>
    </row>
    <row r="8429" spans="14:17" x14ac:dyDescent="0.25">
      <c r="N8429" s="142"/>
      <c r="O8429" s="132"/>
      <c r="Q8429" s="119"/>
    </row>
    <row r="8430" spans="14:17" x14ac:dyDescent="0.25">
      <c r="N8430" s="142"/>
      <c r="O8430" s="132"/>
      <c r="Q8430" s="119"/>
    </row>
    <row r="8431" spans="14:17" x14ac:dyDescent="0.25">
      <c r="N8431" s="142"/>
      <c r="O8431" s="132"/>
      <c r="Q8431" s="119"/>
    </row>
    <row r="8432" spans="14:17" x14ac:dyDescent="0.25">
      <c r="N8432" s="142"/>
      <c r="O8432" s="132"/>
      <c r="Q8432" s="119"/>
    </row>
    <row r="8433" spans="14:17" x14ac:dyDescent="0.25">
      <c r="N8433" s="142"/>
      <c r="O8433" s="132"/>
      <c r="Q8433" s="119"/>
    </row>
    <row r="8434" spans="14:17" x14ac:dyDescent="0.25">
      <c r="N8434" s="142"/>
      <c r="O8434" s="132"/>
      <c r="Q8434" s="119"/>
    </row>
    <row r="8435" spans="14:17" x14ac:dyDescent="0.25">
      <c r="N8435" s="142"/>
      <c r="O8435" s="132"/>
      <c r="Q8435" s="119"/>
    </row>
    <row r="8436" spans="14:17" x14ac:dyDescent="0.25">
      <c r="N8436" s="142"/>
      <c r="O8436" s="132"/>
      <c r="Q8436" s="119"/>
    </row>
    <row r="8437" spans="14:17" x14ac:dyDescent="0.25">
      <c r="N8437" s="142"/>
      <c r="O8437" s="132"/>
      <c r="Q8437" s="119"/>
    </row>
    <row r="8438" spans="14:17" x14ac:dyDescent="0.25">
      <c r="N8438" s="142"/>
      <c r="O8438" s="132"/>
      <c r="Q8438" s="119"/>
    </row>
    <row r="8439" spans="14:17" x14ac:dyDescent="0.25">
      <c r="N8439" s="142"/>
      <c r="O8439" s="132"/>
      <c r="Q8439" s="119"/>
    </row>
    <row r="8440" spans="14:17" x14ac:dyDescent="0.25">
      <c r="N8440" s="142"/>
      <c r="O8440" s="132"/>
      <c r="Q8440" s="119"/>
    </row>
    <row r="8441" spans="14:17" x14ac:dyDescent="0.25">
      <c r="N8441" s="142"/>
      <c r="O8441" s="132"/>
      <c r="Q8441" s="119"/>
    </row>
    <row r="8442" spans="14:17" x14ac:dyDescent="0.25">
      <c r="N8442" s="142"/>
      <c r="O8442" s="132"/>
      <c r="Q8442" s="119"/>
    </row>
    <row r="8443" spans="14:17" x14ac:dyDescent="0.25">
      <c r="N8443" s="142"/>
      <c r="O8443" s="132"/>
      <c r="Q8443" s="119"/>
    </row>
    <row r="8444" spans="14:17" x14ac:dyDescent="0.25">
      <c r="N8444" s="142"/>
      <c r="O8444" s="132"/>
      <c r="Q8444" s="119"/>
    </row>
    <row r="8445" spans="14:17" x14ac:dyDescent="0.25">
      <c r="N8445" s="142"/>
      <c r="O8445" s="132"/>
      <c r="Q8445" s="119"/>
    </row>
    <row r="8446" spans="14:17" x14ac:dyDescent="0.25">
      <c r="N8446" s="142"/>
      <c r="O8446" s="132"/>
      <c r="Q8446" s="119"/>
    </row>
    <row r="8447" spans="14:17" x14ac:dyDescent="0.25">
      <c r="N8447" s="142"/>
      <c r="O8447" s="132"/>
      <c r="Q8447" s="119"/>
    </row>
    <row r="8448" spans="14:17" x14ac:dyDescent="0.25">
      <c r="N8448" s="142"/>
      <c r="O8448" s="132"/>
      <c r="Q8448" s="119"/>
    </row>
    <row r="8449" spans="14:17" x14ac:dyDescent="0.25">
      <c r="N8449" s="142"/>
      <c r="O8449" s="132"/>
      <c r="Q8449" s="119"/>
    </row>
    <row r="8450" spans="14:17" x14ac:dyDescent="0.25">
      <c r="N8450" s="142"/>
      <c r="O8450" s="132"/>
      <c r="Q8450" s="119"/>
    </row>
    <row r="8451" spans="14:17" x14ac:dyDescent="0.25">
      <c r="N8451" s="142"/>
      <c r="O8451" s="132"/>
      <c r="Q8451" s="119"/>
    </row>
    <row r="8452" spans="14:17" x14ac:dyDescent="0.25">
      <c r="N8452" s="142"/>
      <c r="O8452" s="132"/>
      <c r="Q8452" s="119"/>
    </row>
    <row r="8453" spans="14:17" x14ac:dyDescent="0.25">
      <c r="N8453" s="142"/>
      <c r="O8453" s="132"/>
      <c r="Q8453" s="119"/>
    </row>
    <row r="8454" spans="14:17" x14ac:dyDescent="0.25">
      <c r="N8454" s="142"/>
      <c r="O8454" s="132"/>
      <c r="Q8454" s="119"/>
    </row>
    <row r="8455" spans="14:17" x14ac:dyDescent="0.25">
      <c r="N8455" s="142"/>
      <c r="O8455" s="132"/>
      <c r="Q8455" s="119"/>
    </row>
    <row r="8456" spans="14:17" x14ac:dyDescent="0.25">
      <c r="N8456" s="142"/>
      <c r="O8456" s="132"/>
      <c r="Q8456" s="119"/>
    </row>
    <row r="8457" spans="14:17" x14ac:dyDescent="0.25">
      <c r="N8457" s="142"/>
      <c r="O8457" s="132"/>
      <c r="Q8457" s="119"/>
    </row>
    <row r="8458" spans="14:17" x14ac:dyDescent="0.25">
      <c r="N8458" s="142"/>
      <c r="O8458" s="132"/>
      <c r="Q8458" s="119"/>
    </row>
    <row r="8459" spans="14:17" x14ac:dyDescent="0.25">
      <c r="N8459" s="142"/>
      <c r="O8459" s="132"/>
      <c r="Q8459" s="119"/>
    </row>
    <row r="8460" spans="14:17" x14ac:dyDescent="0.25">
      <c r="N8460" s="142"/>
      <c r="O8460" s="132"/>
      <c r="Q8460" s="119"/>
    </row>
    <row r="8461" spans="14:17" x14ac:dyDescent="0.25">
      <c r="N8461" s="142"/>
      <c r="O8461" s="132"/>
      <c r="Q8461" s="119"/>
    </row>
    <row r="8462" spans="14:17" x14ac:dyDescent="0.25">
      <c r="N8462" s="142"/>
      <c r="O8462" s="132"/>
      <c r="Q8462" s="119"/>
    </row>
    <row r="8463" spans="14:17" x14ac:dyDescent="0.25">
      <c r="N8463" s="142"/>
      <c r="O8463" s="132"/>
      <c r="Q8463" s="119"/>
    </row>
    <row r="8464" spans="14:17" x14ac:dyDescent="0.25">
      <c r="N8464" s="142"/>
      <c r="O8464" s="132"/>
      <c r="Q8464" s="119"/>
    </row>
    <row r="8465" spans="14:17" x14ac:dyDescent="0.25">
      <c r="N8465" s="142"/>
      <c r="O8465" s="132"/>
      <c r="Q8465" s="119"/>
    </row>
    <row r="8466" spans="14:17" x14ac:dyDescent="0.25">
      <c r="N8466" s="142"/>
      <c r="O8466" s="132"/>
      <c r="Q8466" s="119"/>
    </row>
    <row r="8467" spans="14:17" x14ac:dyDescent="0.25">
      <c r="N8467" s="142"/>
      <c r="O8467" s="132"/>
      <c r="Q8467" s="119"/>
    </row>
    <row r="8468" spans="14:17" x14ac:dyDescent="0.25">
      <c r="N8468" s="142"/>
      <c r="O8468" s="132"/>
      <c r="Q8468" s="119"/>
    </row>
    <row r="8469" spans="14:17" x14ac:dyDescent="0.25">
      <c r="N8469" s="142"/>
      <c r="O8469" s="132"/>
      <c r="Q8469" s="119"/>
    </row>
    <row r="8470" spans="14:17" x14ac:dyDescent="0.25">
      <c r="N8470" s="142"/>
      <c r="O8470" s="132"/>
      <c r="Q8470" s="119"/>
    </row>
    <row r="8471" spans="14:17" x14ac:dyDescent="0.25">
      <c r="N8471" s="142"/>
      <c r="O8471" s="132"/>
      <c r="Q8471" s="119"/>
    </row>
    <row r="8472" spans="14:17" x14ac:dyDescent="0.25">
      <c r="N8472" s="142"/>
      <c r="O8472" s="132"/>
      <c r="Q8472" s="119"/>
    </row>
    <row r="8473" spans="14:17" x14ac:dyDescent="0.25">
      <c r="N8473" s="142"/>
      <c r="O8473" s="132"/>
      <c r="Q8473" s="119"/>
    </row>
    <row r="8474" spans="14:17" x14ac:dyDescent="0.25">
      <c r="N8474" s="142"/>
      <c r="O8474" s="132"/>
      <c r="Q8474" s="119"/>
    </row>
    <row r="8475" spans="14:17" x14ac:dyDescent="0.25">
      <c r="N8475" s="142"/>
      <c r="O8475" s="132"/>
      <c r="Q8475" s="119"/>
    </row>
    <row r="8476" spans="14:17" x14ac:dyDescent="0.25">
      <c r="N8476" s="142"/>
      <c r="O8476" s="132"/>
      <c r="Q8476" s="119"/>
    </row>
    <row r="8477" spans="14:17" x14ac:dyDescent="0.25">
      <c r="N8477" s="142"/>
      <c r="O8477" s="132"/>
      <c r="Q8477" s="119"/>
    </row>
    <row r="8478" spans="14:17" x14ac:dyDescent="0.25">
      <c r="N8478" s="142"/>
      <c r="O8478" s="132"/>
      <c r="Q8478" s="119"/>
    </row>
    <row r="8479" spans="14:17" x14ac:dyDescent="0.25">
      <c r="N8479" s="142"/>
      <c r="O8479" s="132"/>
      <c r="Q8479" s="119"/>
    </row>
    <row r="8480" spans="14:17" x14ac:dyDescent="0.25">
      <c r="N8480" s="142"/>
      <c r="O8480" s="132"/>
      <c r="Q8480" s="119"/>
    </row>
    <row r="8481" spans="14:17" x14ac:dyDescent="0.25">
      <c r="N8481" s="142"/>
      <c r="O8481" s="132"/>
      <c r="Q8481" s="119"/>
    </row>
    <row r="8482" spans="14:17" x14ac:dyDescent="0.25">
      <c r="N8482" s="142"/>
      <c r="O8482" s="132"/>
      <c r="Q8482" s="119"/>
    </row>
    <row r="8483" spans="14:17" x14ac:dyDescent="0.25">
      <c r="N8483" s="142"/>
      <c r="O8483" s="132"/>
      <c r="Q8483" s="119"/>
    </row>
    <row r="8484" spans="14:17" x14ac:dyDescent="0.25">
      <c r="N8484" s="142"/>
      <c r="O8484" s="132"/>
      <c r="Q8484" s="119"/>
    </row>
    <row r="8485" spans="14:17" x14ac:dyDescent="0.25">
      <c r="N8485" s="142"/>
      <c r="O8485" s="132"/>
      <c r="Q8485" s="119"/>
    </row>
    <row r="8486" spans="14:17" x14ac:dyDescent="0.25">
      <c r="N8486" s="142"/>
      <c r="O8486" s="132"/>
      <c r="Q8486" s="119"/>
    </row>
    <row r="8487" spans="14:17" x14ac:dyDescent="0.25">
      <c r="N8487" s="142"/>
      <c r="O8487" s="132"/>
      <c r="Q8487" s="119"/>
    </row>
    <row r="8488" spans="14:17" x14ac:dyDescent="0.25">
      <c r="N8488" s="142"/>
      <c r="O8488" s="132"/>
      <c r="Q8488" s="119"/>
    </row>
    <row r="8489" spans="14:17" x14ac:dyDescent="0.25">
      <c r="N8489" s="142"/>
      <c r="O8489" s="132"/>
      <c r="Q8489" s="119"/>
    </row>
    <row r="8490" spans="14:17" x14ac:dyDescent="0.25">
      <c r="N8490" s="142"/>
      <c r="O8490" s="132"/>
      <c r="Q8490" s="119"/>
    </row>
    <row r="8491" spans="14:17" x14ac:dyDescent="0.25">
      <c r="N8491" s="142"/>
      <c r="O8491" s="132"/>
      <c r="Q8491" s="119"/>
    </row>
    <row r="8492" spans="14:17" x14ac:dyDescent="0.25">
      <c r="N8492" s="142"/>
      <c r="O8492" s="132"/>
      <c r="Q8492" s="119"/>
    </row>
    <row r="8493" spans="14:17" x14ac:dyDescent="0.25">
      <c r="N8493" s="142"/>
      <c r="O8493" s="132"/>
      <c r="Q8493" s="119"/>
    </row>
    <row r="8494" spans="14:17" x14ac:dyDescent="0.25">
      <c r="N8494" s="142"/>
      <c r="O8494" s="132"/>
      <c r="Q8494" s="119"/>
    </row>
    <row r="8495" spans="14:17" x14ac:dyDescent="0.25">
      <c r="N8495" s="142"/>
      <c r="O8495" s="132"/>
      <c r="Q8495" s="119"/>
    </row>
    <row r="8496" spans="14:17" x14ac:dyDescent="0.25">
      <c r="N8496" s="142"/>
      <c r="O8496" s="132"/>
      <c r="Q8496" s="119"/>
    </row>
    <row r="8497" spans="14:17" x14ac:dyDescent="0.25">
      <c r="N8497" s="142"/>
      <c r="O8497" s="132"/>
      <c r="Q8497" s="119"/>
    </row>
    <row r="8498" spans="14:17" x14ac:dyDescent="0.25">
      <c r="N8498" s="142"/>
      <c r="O8498" s="132"/>
      <c r="Q8498" s="119"/>
    </row>
    <row r="8499" spans="14:17" x14ac:dyDescent="0.25">
      <c r="N8499" s="142"/>
      <c r="O8499" s="132"/>
      <c r="Q8499" s="119"/>
    </row>
    <row r="8500" spans="14:17" x14ac:dyDescent="0.25">
      <c r="N8500" s="142"/>
      <c r="O8500" s="132"/>
      <c r="Q8500" s="119"/>
    </row>
    <row r="8501" spans="14:17" x14ac:dyDescent="0.25">
      <c r="N8501" s="142"/>
      <c r="O8501" s="132"/>
      <c r="Q8501" s="119"/>
    </row>
    <row r="8502" spans="14:17" x14ac:dyDescent="0.25">
      <c r="N8502" s="142"/>
      <c r="O8502" s="132"/>
      <c r="Q8502" s="119"/>
    </row>
    <row r="8503" spans="14:17" x14ac:dyDescent="0.25">
      <c r="N8503" s="142"/>
      <c r="O8503" s="132"/>
      <c r="Q8503" s="119"/>
    </row>
    <row r="8504" spans="14:17" x14ac:dyDescent="0.25">
      <c r="N8504" s="142"/>
      <c r="O8504" s="132"/>
      <c r="Q8504" s="119"/>
    </row>
    <row r="8505" spans="14:17" x14ac:dyDescent="0.25">
      <c r="N8505" s="142"/>
      <c r="O8505" s="132"/>
      <c r="Q8505" s="119"/>
    </row>
    <row r="8506" spans="14:17" x14ac:dyDescent="0.25">
      <c r="N8506" s="142"/>
      <c r="O8506" s="132"/>
      <c r="Q8506" s="119"/>
    </row>
    <row r="8507" spans="14:17" x14ac:dyDescent="0.25">
      <c r="N8507" s="142"/>
      <c r="O8507" s="132"/>
      <c r="Q8507" s="119"/>
    </row>
    <row r="8508" spans="14:17" x14ac:dyDescent="0.25">
      <c r="N8508" s="142"/>
      <c r="O8508" s="132"/>
      <c r="Q8508" s="119"/>
    </row>
    <row r="8509" spans="14:17" x14ac:dyDescent="0.25">
      <c r="N8509" s="142"/>
      <c r="O8509" s="132"/>
      <c r="Q8509" s="119"/>
    </row>
    <row r="8510" spans="14:17" x14ac:dyDescent="0.25">
      <c r="N8510" s="142"/>
      <c r="O8510" s="132"/>
      <c r="Q8510" s="119"/>
    </row>
    <row r="8511" spans="14:17" x14ac:dyDescent="0.25">
      <c r="N8511" s="142"/>
      <c r="O8511" s="132"/>
      <c r="Q8511" s="119"/>
    </row>
    <row r="8512" spans="14:17" x14ac:dyDescent="0.25">
      <c r="N8512" s="142"/>
      <c r="O8512" s="132"/>
      <c r="Q8512" s="119"/>
    </row>
    <row r="8513" spans="14:17" x14ac:dyDescent="0.25">
      <c r="N8513" s="142"/>
      <c r="O8513" s="132"/>
      <c r="Q8513" s="119"/>
    </row>
    <row r="8514" spans="14:17" x14ac:dyDescent="0.25">
      <c r="N8514" s="142"/>
      <c r="O8514" s="132"/>
      <c r="Q8514" s="119"/>
    </row>
    <row r="8515" spans="14:17" x14ac:dyDescent="0.25">
      <c r="N8515" s="142"/>
      <c r="O8515" s="132"/>
      <c r="Q8515" s="119"/>
    </row>
    <row r="8516" spans="14:17" x14ac:dyDescent="0.25">
      <c r="N8516" s="142"/>
      <c r="O8516" s="132"/>
      <c r="Q8516" s="119"/>
    </row>
    <row r="8517" spans="14:17" x14ac:dyDescent="0.25">
      <c r="N8517" s="142"/>
      <c r="O8517" s="132"/>
      <c r="Q8517" s="119"/>
    </row>
    <row r="8518" spans="14:17" x14ac:dyDescent="0.25">
      <c r="N8518" s="142"/>
      <c r="O8518" s="132"/>
      <c r="Q8518" s="119"/>
    </row>
    <row r="8519" spans="14:17" x14ac:dyDescent="0.25">
      <c r="N8519" s="142"/>
      <c r="O8519" s="132"/>
      <c r="Q8519" s="119"/>
    </row>
    <row r="8520" spans="14:17" x14ac:dyDescent="0.25">
      <c r="N8520" s="142"/>
      <c r="O8520" s="132"/>
      <c r="Q8520" s="119"/>
    </row>
    <row r="8521" spans="14:17" x14ac:dyDescent="0.25">
      <c r="N8521" s="142"/>
      <c r="O8521" s="132"/>
      <c r="Q8521" s="119"/>
    </row>
    <row r="8522" spans="14:17" x14ac:dyDescent="0.25">
      <c r="N8522" s="142"/>
      <c r="O8522" s="132"/>
      <c r="Q8522" s="119"/>
    </row>
    <row r="8523" spans="14:17" x14ac:dyDescent="0.25">
      <c r="N8523" s="142"/>
      <c r="O8523" s="132"/>
      <c r="Q8523" s="119"/>
    </row>
    <row r="8524" spans="14:17" x14ac:dyDescent="0.25">
      <c r="N8524" s="142"/>
      <c r="O8524" s="132"/>
      <c r="Q8524" s="119"/>
    </row>
    <row r="8525" spans="14:17" x14ac:dyDescent="0.25">
      <c r="N8525" s="142"/>
      <c r="O8525" s="132"/>
      <c r="Q8525" s="119"/>
    </row>
    <row r="8526" spans="14:17" x14ac:dyDescent="0.25">
      <c r="N8526" s="142"/>
      <c r="O8526" s="132"/>
      <c r="Q8526" s="119"/>
    </row>
    <row r="8527" spans="14:17" x14ac:dyDescent="0.25">
      <c r="N8527" s="142"/>
      <c r="O8527" s="132"/>
      <c r="Q8527" s="119"/>
    </row>
    <row r="8528" spans="14:17" x14ac:dyDescent="0.25">
      <c r="N8528" s="142"/>
      <c r="O8528" s="132"/>
      <c r="Q8528" s="119"/>
    </row>
    <row r="8529" spans="14:17" x14ac:dyDescent="0.25">
      <c r="N8529" s="142"/>
      <c r="O8529" s="132"/>
      <c r="Q8529" s="119"/>
    </row>
    <row r="8530" spans="14:17" x14ac:dyDescent="0.25">
      <c r="N8530" s="142"/>
      <c r="O8530" s="132"/>
      <c r="Q8530" s="119"/>
    </row>
    <row r="8531" spans="14:17" x14ac:dyDescent="0.25">
      <c r="N8531" s="142"/>
      <c r="O8531" s="132"/>
      <c r="Q8531" s="119"/>
    </row>
    <row r="8532" spans="14:17" x14ac:dyDescent="0.25">
      <c r="N8532" s="142"/>
      <c r="O8532" s="132"/>
      <c r="Q8532" s="119"/>
    </row>
    <row r="8533" spans="14:17" x14ac:dyDescent="0.25">
      <c r="N8533" s="142"/>
      <c r="O8533" s="132"/>
      <c r="Q8533" s="119"/>
    </row>
    <row r="8534" spans="14:17" x14ac:dyDescent="0.25">
      <c r="N8534" s="142"/>
      <c r="O8534" s="132"/>
      <c r="Q8534" s="119"/>
    </row>
    <row r="8535" spans="14:17" x14ac:dyDescent="0.25">
      <c r="N8535" s="142"/>
      <c r="O8535" s="132"/>
      <c r="Q8535" s="119"/>
    </row>
    <row r="8536" spans="14:17" x14ac:dyDescent="0.25">
      <c r="N8536" s="142"/>
      <c r="O8536" s="132"/>
      <c r="Q8536" s="119"/>
    </row>
    <row r="8537" spans="14:17" x14ac:dyDescent="0.25">
      <c r="N8537" s="142"/>
      <c r="O8537" s="132"/>
      <c r="Q8537" s="119"/>
    </row>
    <row r="8538" spans="14:17" x14ac:dyDescent="0.25">
      <c r="N8538" s="142"/>
      <c r="O8538" s="132"/>
      <c r="Q8538" s="119"/>
    </row>
    <row r="8539" spans="14:17" x14ac:dyDescent="0.25">
      <c r="N8539" s="142"/>
      <c r="O8539" s="132"/>
      <c r="Q8539" s="119"/>
    </row>
    <row r="8540" spans="14:17" x14ac:dyDescent="0.25">
      <c r="N8540" s="142"/>
      <c r="O8540" s="132"/>
      <c r="Q8540" s="119"/>
    </row>
    <row r="8541" spans="14:17" x14ac:dyDescent="0.25">
      <c r="N8541" s="142"/>
      <c r="O8541" s="132"/>
      <c r="Q8541" s="119"/>
    </row>
    <row r="8542" spans="14:17" x14ac:dyDescent="0.25">
      <c r="N8542" s="142"/>
      <c r="O8542" s="132"/>
      <c r="Q8542" s="119"/>
    </row>
    <row r="8543" spans="14:17" x14ac:dyDescent="0.25">
      <c r="N8543" s="142"/>
      <c r="O8543" s="132"/>
      <c r="Q8543" s="119"/>
    </row>
    <row r="8544" spans="14:17" x14ac:dyDescent="0.25">
      <c r="N8544" s="142"/>
      <c r="O8544" s="132"/>
      <c r="Q8544" s="119"/>
    </row>
    <row r="8545" spans="14:17" x14ac:dyDescent="0.25">
      <c r="N8545" s="142"/>
      <c r="O8545" s="132"/>
      <c r="Q8545" s="119"/>
    </row>
    <row r="8546" spans="14:17" x14ac:dyDescent="0.25">
      <c r="N8546" s="142"/>
      <c r="O8546" s="132"/>
      <c r="Q8546" s="119"/>
    </row>
    <row r="8547" spans="14:17" x14ac:dyDescent="0.25">
      <c r="N8547" s="142"/>
      <c r="O8547" s="132"/>
      <c r="Q8547" s="119"/>
    </row>
    <row r="8548" spans="14:17" x14ac:dyDescent="0.25">
      <c r="N8548" s="142"/>
      <c r="O8548" s="132"/>
      <c r="Q8548" s="119"/>
    </row>
    <row r="8549" spans="14:17" x14ac:dyDescent="0.25">
      <c r="N8549" s="142"/>
      <c r="O8549" s="132"/>
      <c r="Q8549" s="119"/>
    </row>
    <row r="8550" spans="14:17" x14ac:dyDescent="0.25">
      <c r="N8550" s="142"/>
      <c r="O8550" s="132"/>
      <c r="Q8550" s="119"/>
    </row>
    <row r="8551" spans="14:17" x14ac:dyDescent="0.25">
      <c r="N8551" s="142"/>
      <c r="O8551" s="132"/>
      <c r="Q8551" s="119"/>
    </row>
    <row r="8552" spans="14:17" x14ac:dyDescent="0.25">
      <c r="N8552" s="142"/>
      <c r="O8552" s="132"/>
      <c r="Q8552" s="119"/>
    </row>
    <row r="8553" spans="14:17" x14ac:dyDescent="0.25">
      <c r="N8553" s="142"/>
      <c r="O8553" s="132"/>
      <c r="Q8553" s="119"/>
    </row>
    <row r="8554" spans="14:17" x14ac:dyDescent="0.25">
      <c r="N8554" s="142"/>
      <c r="O8554" s="132"/>
      <c r="Q8554" s="119"/>
    </row>
    <row r="8555" spans="14:17" x14ac:dyDescent="0.25">
      <c r="N8555" s="142"/>
      <c r="O8555" s="132"/>
      <c r="Q8555" s="119"/>
    </row>
    <row r="8556" spans="14:17" x14ac:dyDescent="0.25">
      <c r="N8556" s="142"/>
      <c r="O8556" s="132"/>
      <c r="Q8556" s="119"/>
    </row>
    <row r="8557" spans="14:17" x14ac:dyDescent="0.25">
      <c r="N8557" s="142"/>
      <c r="O8557" s="132"/>
      <c r="Q8557" s="119"/>
    </row>
    <row r="8558" spans="14:17" x14ac:dyDescent="0.25">
      <c r="N8558" s="142"/>
      <c r="O8558" s="132"/>
      <c r="Q8558" s="119"/>
    </row>
    <row r="8559" spans="14:17" x14ac:dyDescent="0.25">
      <c r="N8559" s="142"/>
      <c r="O8559" s="132"/>
      <c r="Q8559" s="119"/>
    </row>
    <row r="8560" spans="14:17" x14ac:dyDescent="0.25">
      <c r="N8560" s="142"/>
      <c r="O8560" s="132"/>
      <c r="Q8560" s="119"/>
    </row>
    <row r="8561" spans="14:17" x14ac:dyDescent="0.25">
      <c r="N8561" s="142"/>
      <c r="O8561" s="132"/>
      <c r="Q8561" s="119"/>
    </row>
    <row r="8562" spans="14:17" x14ac:dyDescent="0.25">
      <c r="N8562" s="142"/>
      <c r="O8562" s="132"/>
      <c r="Q8562" s="119"/>
    </row>
    <row r="8563" spans="14:17" x14ac:dyDescent="0.25">
      <c r="N8563" s="142"/>
      <c r="O8563" s="132"/>
      <c r="Q8563" s="119"/>
    </row>
    <row r="8564" spans="14:17" x14ac:dyDescent="0.25">
      <c r="N8564" s="142"/>
      <c r="O8564" s="132"/>
      <c r="Q8564" s="119"/>
    </row>
    <row r="8565" spans="14:17" x14ac:dyDescent="0.25">
      <c r="N8565" s="142"/>
      <c r="O8565" s="132"/>
      <c r="Q8565" s="119"/>
    </row>
    <row r="8566" spans="14:17" x14ac:dyDescent="0.25">
      <c r="N8566" s="142"/>
      <c r="O8566" s="132"/>
      <c r="Q8566" s="119"/>
    </row>
    <row r="8567" spans="14:17" x14ac:dyDescent="0.25">
      <c r="N8567" s="142"/>
      <c r="O8567" s="132"/>
      <c r="Q8567" s="119"/>
    </row>
    <row r="8568" spans="14:17" x14ac:dyDescent="0.25">
      <c r="N8568" s="142"/>
      <c r="O8568" s="132"/>
      <c r="Q8568" s="119"/>
    </row>
    <row r="8569" spans="14:17" x14ac:dyDescent="0.25">
      <c r="N8569" s="142"/>
      <c r="O8569" s="132"/>
      <c r="Q8569" s="119"/>
    </row>
    <row r="8570" spans="14:17" x14ac:dyDescent="0.25">
      <c r="N8570" s="142"/>
      <c r="O8570" s="132"/>
      <c r="Q8570" s="119"/>
    </row>
    <row r="8571" spans="14:17" x14ac:dyDescent="0.25">
      <c r="N8571" s="142"/>
      <c r="O8571" s="132"/>
      <c r="Q8571" s="119"/>
    </row>
    <row r="8572" spans="14:17" x14ac:dyDescent="0.25">
      <c r="N8572" s="142"/>
      <c r="O8572" s="132"/>
      <c r="Q8572" s="119"/>
    </row>
    <row r="8573" spans="14:17" x14ac:dyDescent="0.25">
      <c r="N8573" s="142"/>
      <c r="O8573" s="132"/>
      <c r="Q8573" s="119"/>
    </row>
    <row r="8574" spans="14:17" x14ac:dyDescent="0.25">
      <c r="N8574" s="142"/>
      <c r="O8574" s="132"/>
      <c r="Q8574" s="119"/>
    </row>
    <row r="8575" spans="14:17" x14ac:dyDescent="0.25">
      <c r="N8575" s="142"/>
      <c r="O8575" s="132"/>
      <c r="Q8575" s="119"/>
    </row>
    <row r="8576" spans="14:17" x14ac:dyDescent="0.25">
      <c r="N8576" s="142"/>
      <c r="O8576" s="132"/>
      <c r="Q8576" s="119"/>
    </row>
    <row r="8577" spans="14:17" x14ac:dyDescent="0.25">
      <c r="N8577" s="142"/>
      <c r="O8577" s="132"/>
      <c r="Q8577" s="119"/>
    </row>
    <row r="8578" spans="14:17" x14ac:dyDescent="0.25">
      <c r="N8578" s="142"/>
      <c r="O8578" s="132"/>
      <c r="Q8578" s="119"/>
    </row>
    <row r="8579" spans="14:17" x14ac:dyDescent="0.25">
      <c r="N8579" s="142"/>
      <c r="O8579" s="132"/>
      <c r="Q8579" s="119"/>
    </row>
    <row r="8580" spans="14:17" x14ac:dyDescent="0.25">
      <c r="N8580" s="142"/>
      <c r="O8580" s="132"/>
      <c r="Q8580" s="119"/>
    </row>
    <row r="8581" spans="14:17" x14ac:dyDescent="0.25">
      <c r="N8581" s="142"/>
      <c r="O8581" s="132"/>
      <c r="Q8581" s="119"/>
    </row>
    <row r="8582" spans="14:17" x14ac:dyDescent="0.25">
      <c r="N8582" s="142"/>
      <c r="O8582" s="132"/>
      <c r="Q8582" s="119"/>
    </row>
    <row r="8583" spans="14:17" x14ac:dyDescent="0.25">
      <c r="N8583" s="142"/>
      <c r="O8583" s="132"/>
      <c r="Q8583" s="119"/>
    </row>
    <row r="8584" spans="14:17" x14ac:dyDescent="0.25">
      <c r="N8584" s="142"/>
      <c r="O8584" s="132"/>
      <c r="Q8584" s="119"/>
    </row>
    <row r="8585" spans="14:17" x14ac:dyDescent="0.25">
      <c r="N8585" s="142"/>
      <c r="O8585" s="132"/>
      <c r="Q8585" s="119"/>
    </row>
    <row r="8586" spans="14:17" x14ac:dyDescent="0.25">
      <c r="N8586" s="142"/>
      <c r="O8586" s="132"/>
      <c r="Q8586" s="119"/>
    </row>
    <row r="8587" spans="14:17" x14ac:dyDescent="0.25">
      <c r="N8587" s="142"/>
      <c r="O8587" s="132"/>
      <c r="Q8587" s="119"/>
    </row>
    <row r="8588" spans="14:17" x14ac:dyDescent="0.25">
      <c r="N8588" s="142"/>
      <c r="O8588" s="132"/>
      <c r="Q8588" s="119"/>
    </row>
    <row r="8589" spans="14:17" x14ac:dyDescent="0.25">
      <c r="N8589" s="142"/>
      <c r="O8589" s="132"/>
      <c r="Q8589" s="119"/>
    </row>
    <row r="8590" spans="14:17" x14ac:dyDescent="0.25">
      <c r="N8590" s="142"/>
      <c r="O8590" s="132"/>
      <c r="Q8590" s="119"/>
    </row>
    <row r="8591" spans="14:17" x14ac:dyDescent="0.25">
      <c r="N8591" s="142"/>
      <c r="O8591" s="132"/>
      <c r="Q8591" s="119"/>
    </row>
    <row r="8592" spans="14:17" x14ac:dyDescent="0.25">
      <c r="N8592" s="142"/>
      <c r="O8592" s="132"/>
      <c r="Q8592" s="119"/>
    </row>
    <row r="8593" spans="14:17" x14ac:dyDescent="0.25">
      <c r="N8593" s="142"/>
      <c r="O8593" s="132"/>
      <c r="Q8593" s="119"/>
    </row>
    <row r="8594" spans="14:17" x14ac:dyDescent="0.25">
      <c r="N8594" s="142"/>
      <c r="O8594" s="132"/>
      <c r="Q8594" s="119"/>
    </row>
    <row r="8595" spans="14:17" x14ac:dyDescent="0.25">
      <c r="N8595" s="142"/>
      <c r="O8595" s="132"/>
      <c r="Q8595" s="119"/>
    </row>
    <row r="8596" spans="14:17" x14ac:dyDescent="0.25">
      <c r="N8596" s="142"/>
      <c r="O8596" s="132"/>
      <c r="Q8596" s="119"/>
    </row>
    <row r="8597" spans="14:17" x14ac:dyDescent="0.25">
      <c r="N8597" s="142"/>
      <c r="O8597" s="132"/>
      <c r="Q8597" s="119"/>
    </row>
    <row r="8598" spans="14:17" x14ac:dyDescent="0.25">
      <c r="N8598" s="142"/>
      <c r="O8598" s="132"/>
      <c r="Q8598" s="119"/>
    </row>
    <row r="8599" spans="14:17" x14ac:dyDescent="0.25">
      <c r="N8599" s="142"/>
      <c r="O8599" s="132"/>
      <c r="Q8599" s="119"/>
    </row>
    <row r="8600" spans="14:17" x14ac:dyDescent="0.25">
      <c r="N8600" s="142"/>
      <c r="O8600" s="132"/>
      <c r="Q8600" s="119"/>
    </row>
    <row r="8601" spans="14:17" x14ac:dyDescent="0.25">
      <c r="N8601" s="142"/>
      <c r="O8601" s="132"/>
      <c r="Q8601" s="119"/>
    </row>
    <row r="8602" spans="14:17" x14ac:dyDescent="0.25">
      <c r="N8602" s="142"/>
      <c r="O8602" s="132"/>
      <c r="Q8602" s="119"/>
    </row>
    <row r="8603" spans="14:17" x14ac:dyDescent="0.25">
      <c r="N8603" s="142"/>
      <c r="O8603" s="132"/>
      <c r="Q8603" s="119"/>
    </row>
    <row r="8604" spans="14:17" x14ac:dyDescent="0.25">
      <c r="N8604" s="142"/>
      <c r="O8604" s="132"/>
      <c r="Q8604" s="119"/>
    </row>
    <row r="8605" spans="14:17" x14ac:dyDescent="0.25">
      <c r="N8605" s="142"/>
      <c r="O8605" s="132"/>
      <c r="Q8605" s="119"/>
    </row>
    <row r="8606" spans="14:17" x14ac:dyDescent="0.25">
      <c r="N8606" s="142"/>
      <c r="O8606" s="132"/>
      <c r="Q8606" s="119"/>
    </row>
    <row r="8607" spans="14:17" x14ac:dyDescent="0.25">
      <c r="N8607" s="142"/>
      <c r="O8607" s="132"/>
      <c r="Q8607" s="119"/>
    </row>
    <row r="8608" spans="14:17" x14ac:dyDescent="0.25">
      <c r="N8608" s="142"/>
      <c r="O8608" s="132"/>
      <c r="Q8608" s="119"/>
    </row>
    <row r="8609" spans="14:17" x14ac:dyDescent="0.25">
      <c r="N8609" s="142"/>
      <c r="O8609" s="132"/>
      <c r="Q8609" s="119"/>
    </row>
    <row r="8610" spans="14:17" x14ac:dyDescent="0.25">
      <c r="N8610" s="142"/>
      <c r="O8610" s="132"/>
      <c r="Q8610" s="119"/>
    </row>
    <row r="8611" spans="14:17" x14ac:dyDescent="0.25">
      <c r="N8611" s="142"/>
      <c r="O8611" s="132"/>
      <c r="Q8611" s="119"/>
    </row>
    <row r="8612" spans="14:17" x14ac:dyDescent="0.25">
      <c r="N8612" s="142"/>
      <c r="O8612" s="132"/>
      <c r="Q8612" s="119"/>
    </row>
    <row r="8613" spans="14:17" x14ac:dyDescent="0.25">
      <c r="N8613" s="142"/>
      <c r="O8613" s="132"/>
      <c r="Q8613" s="119"/>
    </row>
    <row r="8614" spans="14:17" x14ac:dyDescent="0.25">
      <c r="N8614" s="142"/>
      <c r="O8614" s="132"/>
      <c r="Q8614" s="119"/>
    </row>
    <row r="8615" spans="14:17" x14ac:dyDescent="0.25">
      <c r="N8615" s="142"/>
      <c r="O8615" s="132"/>
      <c r="Q8615" s="119"/>
    </row>
    <row r="8616" spans="14:17" x14ac:dyDescent="0.25">
      <c r="N8616" s="142"/>
      <c r="O8616" s="132"/>
      <c r="Q8616" s="119"/>
    </row>
    <row r="8617" spans="14:17" x14ac:dyDescent="0.25">
      <c r="N8617" s="142"/>
      <c r="O8617" s="132"/>
      <c r="Q8617" s="119"/>
    </row>
    <row r="8618" spans="14:17" x14ac:dyDescent="0.25">
      <c r="N8618" s="142"/>
      <c r="O8618" s="132"/>
      <c r="Q8618" s="119"/>
    </row>
    <row r="8619" spans="14:17" x14ac:dyDescent="0.25">
      <c r="N8619" s="142"/>
      <c r="O8619" s="132"/>
      <c r="Q8619" s="119"/>
    </row>
    <row r="8620" spans="14:17" x14ac:dyDescent="0.25">
      <c r="N8620" s="142"/>
      <c r="O8620" s="132"/>
      <c r="Q8620" s="119"/>
    </row>
    <row r="8621" spans="14:17" x14ac:dyDescent="0.25">
      <c r="N8621" s="142"/>
      <c r="O8621" s="132"/>
      <c r="Q8621" s="119"/>
    </row>
    <row r="8622" spans="14:17" x14ac:dyDescent="0.25">
      <c r="N8622" s="142"/>
      <c r="O8622" s="132"/>
      <c r="Q8622" s="119"/>
    </row>
    <row r="8623" spans="14:17" x14ac:dyDescent="0.25">
      <c r="N8623" s="142"/>
      <c r="O8623" s="132"/>
      <c r="Q8623" s="119"/>
    </row>
    <row r="8624" spans="14:17" x14ac:dyDescent="0.25">
      <c r="N8624" s="142"/>
      <c r="O8624" s="132"/>
      <c r="Q8624" s="119"/>
    </row>
    <row r="8625" spans="14:17" x14ac:dyDescent="0.25">
      <c r="N8625" s="142"/>
      <c r="O8625" s="132"/>
      <c r="Q8625" s="119"/>
    </row>
    <row r="8626" spans="14:17" x14ac:dyDescent="0.25">
      <c r="N8626" s="142"/>
      <c r="O8626" s="132"/>
      <c r="Q8626" s="119"/>
    </row>
    <row r="8627" spans="14:17" x14ac:dyDescent="0.25">
      <c r="N8627" s="142"/>
      <c r="O8627" s="132"/>
      <c r="Q8627" s="119"/>
    </row>
    <row r="8628" spans="14:17" x14ac:dyDescent="0.25">
      <c r="N8628" s="142"/>
      <c r="O8628" s="132"/>
      <c r="Q8628" s="119"/>
    </row>
    <row r="8629" spans="14:17" x14ac:dyDescent="0.25">
      <c r="N8629" s="142"/>
      <c r="O8629" s="132"/>
      <c r="Q8629" s="119"/>
    </row>
    <row r="8630" spans="14:17" x14ac:dyDescent="0.25">
      <c r="N8630" s="142"/>
      <c r="O8630" s="132"/>
      <c r="Q8630" s="119"/>
    </row>
    <row r="8631" spans="14:17" x14ac:dyDescent="0.25">
      <c r="N8631" s="142"/>
      <c r="O8631" s="132"/>
      <c r="Q8631" s="119"/>
    </row>
    <row r="8632" spans="14:17" x14ac:dyDescent="0.25">
      <c r="N8632" s="142"/>
      <c r="O8632" s="132"/>
      <c r="Q8632" s="119"/>
    </row>
    <row r="8633" spans="14:17" x14ac:dyDescent="0.25">
      <c r="N8633" s="142"/>
      <c r="O8633" s="132"/>
      <c r="Q8633" s="119"/>
    </row>
    <row r="8634" spans="14:17" x14ac:dyDescent="0.25">
      <c r="N8634" s="142"/>
      <c r="O8634" s="132"/>
      <c r="Q8634" s="119"/>
    </row>
    <row r="8635" spans="14:17" x14ac:dyDescent="0.25">
      <c r="N8635" s="142"/>
      <c r="O8635" s="132"/>
      <c r="Q8635" s="119"/>
    </row>
    <row r="8636" spans="14:17" x14ac:dyDescent="0.25">
      <c r="N8636" s="142"/>
      <c r="O8636" s="132"/>
      <c r="Q8636" s="119"/>
    </row>
    <row r="8637" spans="14:17" x14ac:dyDescent="0.25">
      <c r="N8637" s="142"/>
      <c r="O8637" s="132"/>
      <c r="Q8637" s="119"/>
    </row>
    <row r="8638" spans="14:17" x14ac:dyDescent="0.25">
      <c r="N8638" s="142"/>
      <c r="O8638" s="132"/>
      <c r="Q8638" s="119"/>
    </row>
    <row r="8639" spans="14:17" x14ac:dyDescent="0.25">
      <c r="N8639" s="142"/>
      <c r="O8639" s="132"/>
      <c r="Q8639" s="119"/>
    </row>
    <row r="8640" spans="14:17" x14ac:dyDescent="0.25">
      <c r="N8640" s="142"/>
      <c r="O8640" s="132"/>
      <c r="Q8640" s="119"/>
    </row>
    <row r="8641" spans="14:17" x14ac:dyDescent="0.25">
      <c r="N8641" s="142"/>
      <c r="O8641" s="132"/>
      <c r="Q8641" s="119"/>
    </row>
    <row r="8642" spans="14:17" x14ac:dyDescent="0.25">
      <c r="N8642" s="142"/>
      <c r="O8642" s="132"/>
      <c r="Q8642" s="119"/>
    </row>
    <row r="8643" spans="14:17" x14ac:dyDescent="0.25">
      <c r="N8643" s="142"/>
      <c r="O8643" s="132"/>
      <c r="Q8643" s="119"/>
    </row>
    <row r="8644" spans="14:17" x14ac:dyDescent="0.25">
      <c r="N8644" s="142"/>
      <c r="O8644" s="132"/>
      <c r="Q8644" s="119"/>
    </row>
    <row r="8645" spans="14:17" x14ac:dyDescent="0.25">
      <c r="N8645" s="142"/>
      <c r="O8645" s="132"/>
      <c r="Q8645" s="119"/>
    </row>
    <row r="8646" spans="14:17" x14ac:dyDescent="0.25">
      <c r="N8646" s="142"/>
      <c r="O8646" s="132"/>
      <c r="Q8646" s="119"/>
    </row>
    <row r="8647" spans="14:17" x14ac:dyDescent="0.25">
      <c r="N8647" s="142"/>
      <c r="O8647" s="132"/>
      <c r="Q8647" s="119"/>
    </row>
    <row r="8648" spans="14:17" x14ac:dyDescent="0.25">
      <c r="N8648" s="142"/>
      <c r="O8648" s="132"/>
      <c r="Q8648" s="119"/>
    </row>
    <row r="8649" spans="14:17" x14ac:dyDescent="0.25">
      <c r="N8649" s="142"/>
      <c r="O8649" s="132"/>
      <c r="Q8649" s="119"/>
    </row>
    <row r="8650" spans="14:17" x14ac:dyDescent="0.25">
      <c r="N8650" s="142"/>
      <c r="O8650" s="132"/>
      <c r="Q8650" s="119"/>
    </row>
    <row r="8651" spans="14:17" x14ac:dyDescent="0.25">
      <c r="N8651" s="142"/>
      <c r="O8651" s="132"/>
      <c r="Q8651" s="119"/>
    </row>
    <row r="8652" spans="14:17" x14ac:dyDescent="0.25">
      <c r="N8652" s="142"/>
      <c r="O8652" s="132"/>
      <c r="Q8652" s="119"/>
    </row>
    <row r="8653" spans="14:17" x14ac:dyDescent="0.25">
      <c r="N8653" s="142"/>
      <c r="O8653" s="132"/>
      <c r="Q8653" s="119"/>
    </row>
    <row r="8654" spans="14:17" x14ac:dyDescent="0.25">
      <c r="N8654" s="142"/>
      <c r="O8654" s="132"/>
      <c r="Q8654" s="119"/>
    </row>
    <row r="8655" spans="14:17" x14ac:dyDescent="0.25">
      <c r="N8655" s="142"/>
      <c r="O8655" s="132"/>
      <c r="Q8655" s="119"/>
    </row>
    <row r="8656" spans="14:17" x14ac:dyDescent="0.25">
      <c r="N8656" s="142"/>
      <c r="O8656" s="132"/>
      <c r="Q8656" s="119"/>
    </row>
    <row r="8657" spans="14:17" x14ac:dyDescent="0.25">
      <c r="N8657" s="142"/>
      <c r="O8657" s="132"/>
      <c r="Q8657" s="119"/>
    </row>
    <row r="8658" spans="14:17" x14ac:dyDescent="0.25">
      <c r="N8658" s="142"/>
      <c r="O8658" s="132"/>
      <c r="Q8658" s="119"/>
    </row>
    <row r="8659" spans="14:17" x14ac:dyDescent="0.25">
      <c r="N8659" s="142"/>
      <c r="O8659" s="132"/>
      <c r="Q8659" s="119"/>
    </row>
    <row r="8660" spans="14:17" x14ac:dyDescent="0.25">
      <c r="N8660" s="142"/>
      <c r="O8660" s="132"/>
      <c r="Q8660" s="119"/>
    </row>
    <row r="8661" spans="14:17" x14ac:dyDescent="0.25">
      <c r="N8661" s="142"/>
      <c r="O8661" s="132"/>
      <c r="Q8661" s="119"/>
    </row>
    <row r="8662" spans="14:17" x14ac:dyDescent="0.25">
      <c r="N8662" s="142"/>
      <c r="O8662" s="132"/>
      <c r="Q8662" s="119"/>
    </row>
    <row r="8663" spans="14:17" x14ac:dyDescent="0.25">
      <c r="N8663" s="142"/>
      <c r="O8663" s="132"/>
      <c r="Q8663" s="119"/>
    </row>
    <row r="8664" spans="14:17" x14ac:dyDescent="0.25">
      <c r="N8664" s="142"/>
      <c r="O8664" s="132"/>
      <c r="Q8664" s="119"/>
    </row>
    <row r="8665" spans="14:17" x14ac:dyDescent="0.25">
      <c r="N8665" s="142"/>
      <c r="O8665" s="132"/>
      <c r="Q8665" s="119"/>
    </row>
    <row r="8666" spans="14:17" x14ac:dyDescent="0.25">
      <c r="N8666" s="142"/>
      <c r="O8666" s="132"/>
      <c r="Q8666" s="119"/>
    </row>
    <row r="8667" spans="14:17" x14ac:dyDescent="0.25">
      <c r="N8667" s="142"/>
      <c r="O8667" s="132"/>
      <c r="Q8667" s="119"/>
    </row>
    <row r="8668" spans="14:17" x14ac:dyDescent="0.25">
      <c r="N8668" s="142"/>
      <c r="O8668" s="132"/>
      <c r="Q8668" s="119"/>
    </row>
    <row r="8669" spans="14:17" x14ac:dyDescent="0.25">
      <c r="N8669" s="142"/>
      <c r="O8669" s="132"/>
      <c r="Q8669" s="119"/>
    </row>
    <row r="8670" spans="14:17" x14ac:dyDescent="0.25">
      <c r="N8670" s="142"/>
      <c r="O8670" s="132"/>
      <c r="Q8670" s="119"/>
    </row>
    <row r="8671" spans="14:17" x14ac:dyDescent="0.25">
      <c r="N8671" s="142"/>
      <c r="O8671" s="132"/>
      <c r="Q8671" s="119"/>
    </row>
    <row r="8672" spans="14:17" x14ac:dyDescent="0.25">
      <c r="N8672" s="142"/>
      <c r="O8672" s="132"/>
      <c r="Q8672" s="119"/>
    </row>
    <row r="8673" spans="14:17" x14ac:dyDescent="0.25">
      <c r="N8673" s="142"/>
      <c r="O8673" s="132"/>
      <c r="Q8673" s="119"/>
    </row>
    <row r="8674" spans="14:17" x14ac:dyDescent="0.25">
      <c r="N8674" s="142"/>
      <c r="O8674" s="132"/>
      <c r="Q8674" s="119"/>
    </row>
    <row r="8675" spans="14:17" x14ac:dyDescent="0.25">
      <c r="N8675" s="142"/>
      <c r="O8675" s="132"/>
      <c r="Q8675" s="119"/>
    </row>
    <row r="8676" spans="14:17" x14ac:dyDescent="0.25">
      <c r="N8676" s="142"/>
      <c r="O8676" s="132"/>
      <c r="Q8676" s="119"/>
    </row>
    <row r="8677" spans="14:17" x14ac:dyDescent="0.25">
      <c r="N8677" s="142"/>
      <c r="O8677" s="132"/>
      <c r="Q8677" s="119"/>
    </row>
    <row r="8678" spans="14:17" x14ac:dyDescent="0.25">
      <c r="N8678" s="142"/>
      <c r="O8678" s="132"/>
      <c r="Q8678" s="119"/>
    </row>
    <row r="8679" spans="14:17" x14ac:dyDescent="0.25">
      <c r="N8679" s="142"/>
      <c r="O8679" s="132"/>
      <c r="Q8679" s="119"/>
    </row>
    <row r="8680" spans="14:17" x14ac:dyDescent="0.25">
      <c r="N8680" s="142"/>
      <c r="O8680" s="132"/>
      <c r="Q8680" s="119"/>
    </row>
    <row r="8681" spans="14:17" x14ac:dyDescent="0.25">
      <c r="N8681" s="142"/>
      <c r="O8681" s="132"/>
      <c r="Q8681" s="119"/>
    </row>
    <row r="8682" spans="14:17" x14ac:dyDescent="0.25">
      <c r="N8682" s="142"/>
      <c r="O8682" s="132"/>
      <c r="Q8682" s="119"/>
    </row>
    <row r="8683" spans="14:17" x14ac:dyDescent="0.25">
      <c r="N8683" s="142"/>
      <c r="O8683" s="132"/>
      <c r="Q8683" s="119"/>
    </row>
    <row r="8684" spans="14:17" x14ac:dyDescent="0.25">
      <c r="N8684" s="142"/>
      <c r="O8684" s="132"/>
      <c r="Q8684" s="119"/>
    </row>
    <row r="8685" spans="14:17" x14ac:dyDescent="0.25">
      <c r="N8685" s="142"/>
      <c r="O8685" s="132"/>
      <c r="Q8685" s="119"/>
    </row>
    <row r="8686" spans="14:17" x14ac:dyDescent="0.25">
      <c r="N8686" s="142"/>
      <c r="O8686" s="132"/>
      <c r="Q8686" s="119"/>
    </row>
    <row r="8687" spans="14:17" x14ac:dyDescent="0.25">
      <c r="N8687" s="142"/>
      <c r="O8687" s="132"/>
      <c r="Q8687" s="119"/>
    </row>
    <row r="8688" spans="14:17" x14ac:dyDescent="0.25">
      <c r="N8688" s="142"/>
      <c r="O8688" s="132"/>
      <c r="Q8688" s="119"/>
    </row>
    <row r="8689" spans="14:17" x14ac:dyDescent="0.25">
      <c r="N8689" s="142"/>
      <c r="O8689" s="132"/>
      <c r="Q8689" s="119"/>
    </row>
    <row r="8690" spans="14:17" x14ac:dyDescent="0.25">
      <c r="N8690" s="142"/>
      <c r="O8690" s="132"/>
      <c r="Q8690" s="119"/>
    </row>
    <row r="8691" spans="14:17" x14ac:dyDescent="0.25">
      <c r="N8691" s="142"/>
      <c r="O8691" s="132"/>
      <c r="Q8691" s="119"/>
    </row>
    <row r="8692" spans="14:17" x14ac:dyDescent="0.25">
      <c r="N8692" s="142"/>
      <c r="O8692" s="132"/>
      <c r="Q8692" s="119"/>
    </row>
    <row r="8693" spans="14:17" x14ac:dyDescent="0.25">
      <c r="N8693" s="142"/>
      <c r="O8693" s="132"/>
      <c r="Q8693" s="119"/>
    </row>
    <row r="8694" spans="14:17" x14ac:dyDescent="0.25">
      <c r="N8694" s="142"/>
      <c r="O8694" s="132"/>
      <c r="Q8694" s="119"/>
    </row>
    <row r="8695" spans="14:17" x14ac:dyDescent="0.25">
      <c r="N8695" s="142"/>
      <c r="O8695" s="132"/>
      <c r="Q8695" s="119"/>
    </row>
    <row r="8696" spans="14:17" x14ac:dyDescent="0.25">
      <c r="N8696" s="142"/>
      <c r="O8696" s="132"/>
      <c r="Q8696" s="119"/>
    </row>
    <row r="8697" spans="14:17" x14ac:dyDescent="0.25">
      <c r="N8697" s="142"/>
      <c r="O8697" s="132"/>
      <c r="Q8697" s="119"/>
    </row>
    <row r="8698" spans="14:17" x14ac:dyDescent="0.25">
      <c r="N8698" s="142"/>
      <c r="O8698" s="132"/>
      <c r="Q8698" s="119"/>
    </row>
    <row r="8699" spans="14:17" x14ac:dyDescent="0.25">
      <c r="N8699" s="142"/>
      <c r="O8699" s="132"/>
      <c r="Q8699" s="119"/>
    </row>
    <row r="8700" spans="14:17" x14ac:dyDescent="0.25">
      <c r="N8700" s="142"/>
      <c r="O8700" s="132"/>
      <c r="Q8700" s="119"/>
    </row>
    <row r="8701" spans="14:17" x14ac:dyDescent="0.25">
      <c r="N8701" s="142"/>
      <c r="O8701" s="132"/>
      <c r="Q8701" s="119"/>
    </row>
    <row r="8702" spans="14:17" x14ac:dyDescent="0.25">
      <c r="N8702" s="142"/>
      <c r="O8702" s="132"/>
      <c r="Q8702" s="119"/>
    </row>
    <row r="8703" spans="14:17" x14ac:dyDescent="0.25">
      <c r="N8703" s="142"/>
      <c r="O8703" s="132"/>
      <c r="Q8703" s="119"/>
    </row>
    <row r="8704" spans="14:17" x14ac:dyDescent="0.25">
      <c r="N8704" s="142"/>
      <c r="O8704" s="132"/>
      <c r="Q8704" s="119"/>
    </row>
    <row r="8705" spans="14:17" x14ac:dyDescent="0.25">
      <c r="N8705" s="142"/>
      <c r="O8705" s="132"/>
      <c r="Q8705" s="119"/>
    </row>
    <row r="8706" spans="14:17" x14ac:dyDescent="0.25">
      <c r="N8706" s="142"/>
      <c r="O8706" s="132"/>
      <c r="Q8706" s="119"/>
    </row>
    <row r="8707" spans="14:17" x14ac:dyDescent="0.25">
      <c r="N8707" s="142"/>
      <c r="O8707" s="132"/>
      <c r="Q8707" s="119"/>
    </row>
    <row r="8708" spans="14:17" x14ac:dyDescent="0.25">
      <c r="N8708" s="142"/>
      <c r="O8708" s="132"/>
      <c r="Q8708" s="119"/>
    </row>
    <row r="8709" spans="14:17" x14ac:dyDescent="0.25">
      <c r="N8709" s="142"/>
      <c r="O8709" s="132"/>
      <c r="Q8709" s="119"/>
    </row>
    <row r="8710" spans="14:17" x14ac:dyDescent="0.25">
      <c r="N8710" s="142"/>
      <c r="O8710" s="132"/>
      <c r="Q8710" s="119"/>
    </row>
    <row r="8711" spans="14:17" x14ac:dyDescent="0.25">
      <c r="N8711" s="142"/>
      <c r="O8711" s="132"/>
      <c r="Q8711" s="119"/>
    </row>
    <row r="8712" spans="14:17" x14ac:dyDescent="0.25">
      <c r="N8712" s="142"/>
      <c r="O8712" s="132"/>
      <c r="Q8712" s="119"/>
    </row>
    <row r="8713" spans="14:17" x14ac:dyDescent="0.25">
      <c r="N8713" s="142"/>
      <c r="O8713" s="132"/>
      <c r="Q8713" s="119"/>
    </row>
    <row r="8714" spans="14:17" x14ac:dyDescent="0.25">
      <c r="N8714" s="142"/>
      <c r="O8714" s="132"/>
      <c r="Q8714" s="119"/>
    </row>
    <row r="8715" spans="14:17" x14ac:dyDescent="0.25">
      <c r="N8715" s="142"/>
      <c r="O8715" s="132"/>
      <c r="Q8715" s="119"/>
    </row>
    <row r="8716" spans="14:17" x14ac:dyDescent="0.25">
      <c r="N8716" s="142"/>
      <c r="O8716" s="132"/>
      <c r="Q8716" s="119"/>
    </row>
    <row r="8717" spans="14:17" x14ac:dyDescent="0.25">
      <c r="N8717" s="142"/>
      <c r="O8717" s="132"/>
      <c r="Q8717" s="119"/>
    </row>
    <row r="8718" spans="14:17" x14ac:dyDescent="0.25">
      <c r="N8718" s="142"/>
      <c r="O8718" s="132"/>
      <c r="Q8718" s="119"/>
    </row>
    <row r="8719" spans="14:17" x14ac:dyDescent="0.25">
      <c r="N8719" s="142"/>
      <c r="O8719" s="132"/>
      <c r="Q8719" s="119"/>
    </row>
    <row r="8720" spans="14:17" x14ac:dyDescent="0.25">
      <c r="N8720" s="142"/>
      <c r="O8720" s="132"/>
      <c r="Q8720" s="119"/>
    </row>
    <row r="8721" spans="14:17" x14ac:dyDescent="0.25">
      <c r="N8721" s="142"/>
      <c r="O8721" s="132"/>
      <c r="Q8721" s="119"/>
    </row>
    <row r="8722" spans="14:17" x14ac:dyDescent="0.25">
      <c r="N8722" s="142"/>
      <c r="O8722" s="132"/>
      <c r="Q8722" s="119"/>
    </row>
    <row r="8723" spans="14:17" x14ac:dyDescent="0.25">
      <c r="N8723" s="142"/>
      <c r="O8723" s="132"/>
      <c r="Q8723" s="119"/>
    </row>
    <row r="8724" spans="14:17" x14ac:dyDescent="0.25">
      <c r="N8724" s="142"/>
      <c r="O8724" s="132"/>
      <c r="Q8724" s="119"/>
    </row>
    <row r="8725" spans="14:17" x14ac:dyDescent="0.25">
      <c r="N8725" s="142"/>
      <c r="O8725" s="132"/>
      <c r="Q8725" s="119"/>
    </row>
    <row r="8726" spans="14:17" x14ac:dyDescent="0.25">
      <c r="N8726" s="142"/>
      <c r="O8726" s="132"/>
      <c r="Q8726" s="119"/>
    </row>
    <row r="8727" spans="14:17" x14ac:dyDescent="0.25">
      <c r="N8727" s="142"/>
      <c r="O8727" s="132"/>
      <c r="Q8727" s="119"/>
    </row>
    <row r="8728" spans="14:17" x14ac:dyDescent="0.25">
      <c r="N8728" s="142"/>
      <c r="O8728" s="132"/>
      <c r="Q8728" s="119"/>
    </row>
    <row r="8729" spans="14:17" x14ac:dyDescent="0.25">
      <c r="N8729" s="142"/>
      <c r="O8729" s="132"/>
      <c r="Q8729" s="119"/>
    </row>
    <row r="8730" spans="14:17" x14ac:dyDescent="0.25">
      <c r="N8730" s="142"/>
      <c r="O8730" s="132"/>
      <c r="Q8730" s="119"/>
    </row>
    <row r="8731" spans="14:17" x14ac:dyDescent="0.25">
      <c r="N8731" s="142"/>
      <c r="O8731" s="132"/>
      <c r="Q8731" s="119"/>
    </row>
    <row r="8732" spans="14:17" x14ac:dyDescent="0.25">
      <c r="N8732" s="142"/>
      <c r="O8732" s="132"/>
      <c r="Q8732" s="119"/>
    </row>
    <row r="8733" spans="14:17" x14ac:dyDescent="0.25">
      <c r="N8733" s="142"/>
      <c r="O8733" s="132"/>
      <c r="Q8733" s="119"/>
    </row>
    <row r="8734" spans="14:17" x14ac:dyDescent="0.25">
      <c r="N8734" s="142"/>
      <c r="O8734" s="132"/>
      <c r="Q8734" s="119"/>
    </row>
    <row r="8735" spans="14:17" x14ac:dyDescent="0.25">
      <c r="N8735" s="142"/>
      <c r="O8735" s="132"/>
      <c r="Q8735" s="119"/>
    </row>
    <row r="8736" spans="14:17" x14ac:dyDescent="0.25">
      <c r="N8736" s="142"/>
      <c r="O8736" s="132"/>
      <c r="Q8736" s="119"/>
    </row>
    <row r="8737" spans="14:17" x14ac:dyDescent="0.25">
      <c r="N8737" s="142"/>
      <c r="O8737" s="132"/>
      <c r="Q8737" s="119"/>
    </row>
    <row r="8738" spans="14:17" x14ac:dyDescent="0.25">
      <c r="N8738" s="142"/>
      <c r="O8738" s="132"/>
      <c r="Q8738" s="119"/>
    </row>
    <row r="8739" spans="14:17" x14ac:dyDescent="0.25">
      <c r="N8739" s="142"/>
      <c r="O8739" s="132"/>
      <c r="Q8739" s="119"/>
    </row>
    <row r="8740" spans="14:17" x14ac:dyDescent="0.25">
      <c r="N8740" s="142"/>
      <c r="O8740" s="132"/>
      <c r="Q8740" s="119"/>
    </row>
    <row r="8741" spans="14:17" x14ac:dyDescent="0.25">
      <c r="N8741" s="142"/>
      <c r="O8741" s="132"/>
      <c r="Q8741" s="119"/>
    </row>
    <row r="8742" spans="14:17" x14ac:dyDescent="0.25">
      <c r="N8742" s="142"/>
      <c r="O8742" s="132"/>
      <c r="Q8742" s="119"/>
    </row>
    <row r="8743" spans="14:17" x14ac:dyDescent="0.25">
      <c r="N8743" s="142"/>
      <c r="O8743" s="132"/>
      <c r="Q8743" s="119"/>
    </row>
    <row r="8744" spans="14:17" x14ac:dyDescent="0.25">
      <c r="N8744" s="142"/>
      <c r="O8744" s="132"/>
      <c r="Q8744" s="119"/>
    </row>
    <row r="8745" spans="14:17" x14ac:dyDescent="0.25">
      <c r="N8745" s="142"/>
      <c r="O8745" s="132"/>
      <c r="Q8745" s="119"/>
    </row>
    <row r="8746" spans="14:17" x14ac:dyDescent="0.25">
      <c r="N8746" s="142"/>
      <c r="O8746" s="132"/>
      <c r="Q8746" s="119"/>
    </row>
    <row r="8747" spans="14:17" x14ac:dyDescent="0.25">
      <c r="N8747" s="142"/>
      <c r="O8747" s="132"/>
      <c r="Q8747" s="119"/>
    </row>
    <row r="8748" spans="14:17" x14ac:dyDescent="0.25">
      <c r="N8748" s="142"/>
      <c r="O8748" s="132"/>
      <c r="Q8748" s="119"/>
    </row>
    <row r="8749" spans="14:17" x14ac:dyDescent="0.25">
      <c r="N8749" s="142"/>
      <c r="O8749" s="132"/>
      <c r="Q8749" s="119"/>
    </row>
    <row r="8750" spans="14:17" x14ac:dyDescent="0.25">
      <c r="N8750" s="142"/>
      <c r="O8750" s="132"/>
      <c r="Q8750" s="119"/>
    </row>
    <row r="8751" spans="14:17" x14ac:dyDescent="0.25">
      <c r="N8751" s="142"/>
      <c r="O8751" s="132"/>
      <c r="Q8751" s="119"/>
    </row>
    <row r="8752" spans="14:17" x14ac:dyDescent="0.25">
      <c r="N8752" s="142"/>
      <c r="O8752" s="132"/>
      <c r="Q8752" s="119"/>
    </row>
    <row r="8753" spans="14:17" x14ac:dyDescent="0.25">
      <c r="N8753" s="142"/>
      <c r="O8753" s="132"/>
      <c r="Q8753" s="119"/>
    </row>
    <row r="8754" spans="14:17" x14ac:dyDescent="0.25">
      <c r="N8754" s="142"/>
      <c r="O8754" s="132"/>
      <c r="Q8754" s="119"/>
    </row>
    <row r="8755" spans="14:17" x14ac:dyDescent="0.25">
      <c r="N8755" s="142"/>
      <c r="O8755" s="132"/>
      <c r="Q8755" s="119"/>
    </row>
    <row r="8756" spans="14:17" x14ac:dyDescent="0.25">
      <c r="N8756" s="142"/>
      <c r="O8756" s="132"/>
      <c r="Q8756" s="119"/>
    </row>
    <row r="8757" spans="14:17" x14ac:dyDescent="0.25">
      <c r="N8757" s="142"/>
      <c r="O8757" s="132"/>
      <c r="Q8757" s="119"/>
    </row>
    <row r="8758" spans="14:17" x14ac:dyDescent="0.25">
      <c r="N8758" s="142"/>
      <c r="O8758" s="132"/>
      <c r="Q8758" s="119"/>
    </row>
    <row r="8759" spans="14:17" x14ac:dyDescent="0.25">
      <c r="N8759" s="142"/>
      <c r="O8759" s="132"/>
      <c r="Q8759" s="119"/>
    </row>
    <row r="8760" spans="14:17" x14ac:dyDescent="0.25">
      <c r="N8760" s="142"/>
      <c r="O8760" s="132"/>
      <c r="Q8760" s="119"/>
    </row>
    <row r="8761" spans="14:17" x14ac:dyDescent="0.25">
      <c r="N8761" s="142"/>
      <c r="O8761" s="132"/>
      <c r="Q8761" s="119"/>
    </row>
    <row r="8762" spans="14:17" x14ac:dyDescent="0.25">
      <c r="N8762" s="142"/>
      <c r="O8762" s="132"/>
      <c r="Q8762" s="119"/>
    </row>
    <row r="8763" spans="14:17" x14ac:dyDescent="0.25">
      <c r="N8763" s="142"/>
      <c r="O8763" s="132"/>
      <c r="Q8763" s="119"/>
    </row>
    <row r="8764" spans="14:17" x14ac:dyDescent="0.25">
      <c r="N8764" s="142"/>
      <c r="O8764" s="132"/>
      <c r="Q8764" s="119"/>
    </row>
    <row r="8765" spans="14:17" x14ac:dyDescent="0.25">
      <c r="N8765" s="142"/>
      <c r="O8765" s="132"/>
      <c r="Q8765" s="119"/>
    </row>
    <row r="8766" spans="14:17" x14ac:dyDescent="0.25">
      <c r="N8766" s="142"/>
      <c r="O8766" s="132"/>
      <c r="Q8766" s="119"/>
    </row>
    <row r="8767" spans="14:17" x14ac:dyDescent="0.25">
      <c r="N8767" s="142"/>
      <c r="O8767" s="132"/>
      <c r="Q8767" s="119"/>
    </row>
    <row r="8768" spans="14:17" x14ac:dyDescent="0.25">
      <c r="N8768" s="142"/>
      <c r="O8768" s="132"/>
      <c r="Q8768" s="119"/>
    </row>
    <row r="8769" spans="14:17" x14ac:dyDescent="0.25">
      <c r="N8769" s="142"/>
      <c r="O8769" s="132"/>
      <c r="Q8769" s="119"/>
    </row>
    <row r="8770" spans="14:17" x14ac:dyDescent="0.25">
      <c r="N8770" s="142"/>
      <c r="O8770" s="132"/>
      <c r="Q8770" s="119"/>
    </row>
    <row r="8771" spans="14:17" x14ac:dyDescent="0.25">
      <c r="N8771" s="142"/>
      <c r="O8771" s="132"/>
      <c r="Q8771" s="119"/>
    </row>
    <row r="8772" spans="14:17" x14ac:dyDescent="0.25">
      <c r="N8772" s="142"/>
      <c r="O8772" s="132"/>
      <c r="Q8772" s="119"/>
    </row>
    <row r="8773" spans="14:17" x14ac:dyDescent="0.25">
      <c r="N8773" s="142"/>
      <c r="O8773" s="132"/>
      <c r="Q8773" s="119"/>
    </row>
    <row r="8774" spans="14:17" x14ac:dyDescent="0.25">
      <c r="N8774" s="142"/>
      <c r="O8774" s="132"/>
      <c r="Q8774" s="119"/>
    </row>
    <row r="8775" spans="14:17" x14ac:dyDescent="0.25">
      <c r="N8775" s="142"/>
      <c r="O8775" s="132"/>
      <c r="Q8775" s="119"/>
    </row>
    <row r="8776" spans="14:17" x14ac:dyDescent="0.25">
      <c r="N8776" s="142"/>
      <c r="O8776" s="132"/>
      <c r="Q8776" s="119"/>
    </row>
    <row r="8777" spans="14:17" x14ac:dyDescent="0.25">
      <c r="N8777" s="142"/>
      <c r="O8777" s="132"/>
      <c r="Q8777" s="119"/>
    </row>
    <row r="8778" spans="14:17" x14ac:dyDescent="0.25">
      <c r="N8778" s="142"/>
      <c r="O8778" s="132"/>
      <c r="Q8778" s="119"/>
    </row>
    <row r="8779" spans="14:17" x14ac:dyDescent="0.25">
      <c r="N8779" s="142"/>
      <c r="O8779" s="132"/>
      <c r="Q8779" s="119"/>
    </row>
    <row r="8780" spans="14:17" x14ac:dyDescent="0.25">
      <c r="N8780" s="142"/>
      <c r="O8780" s="132"/>
      <c r="Q8780" s="119"/>
    </row>
    <row r="8781" spans="14:17" x14ac:dyDescent="0.25">
      <c r="N8781" s="142"/>
      <c r="O8781" s="132"/>
      <c r="Q8781" s="119"/>
    </row>
    <row r="8782" spans="14:17" x14ac:dyDescent="0.25">
      <c r="N8782" s="142"/>
      <c r="O8782" s="132"/>
      <c r="Q8782" s="119"/>
    </row>
    <row r="8783" spans="14:17" x14ac:dyDescent="0.25">
      <c r="N8783" s="142"/>
      <c r="O8783" s="132"/>
      <c r="Q8783" s="119"/>
    </row>
    <row r="8784" spans="14:17" x14ac:dyDescent="0.25">
      <c r="N8784" s="142"/>
      <c r="O8784" s="132"/>
      <c r="Q8784" s="119"/>
    </row>
    <row r="8785" spans="14:17" x14ac:dyDescent="0.25">
      <c r="N8785" s="142"/>
      <c r="O8785" s="132"/>
      <c r="Q8785" s="119"/>
    </row>
    <row r="8786" spans="14:17" x14ac:dyDescent="0.25">
      <c r="N8786" s="142"/>
      <c r="O8786" s="132"/>
      <c r="Q8786" s="119"/>
    </row>
    <row r="8787" spans="14:17" x14ac:dyDescent="0.25">
      <c r="N8787" s="142"/>
      <c r="O8787" s="132"/>
      <c r="Q8787" s="119"/>
    </row>
    <row r="8788" spans="14:17" x14ac:dyDescent="0.25">
      <c r="N8788" s="142"/>
      <c r="O8788" s="132"/>
      <c r="Q8788" s="119"/>
    </row>
    <row r="8789" spans="14:17" x14ac:dyDescent="0.25">
      <c r="N8789" s="142"/>
      <c r="O8789" s="132"/>
      <c r="Q8789" s="119"/>
    </row>
    <row r="8790" spans="14:17" x14ac:dyDescent="0.25">
      <c r="N8790" s="142"/>
      <c r="O8790" s="132"/>
      <c r="Q8790" s="119"/>
    </row>
    <row r="8791" spans="14:17" x14ac:dyDescent="0.25">
      <c r="N8791" s="142"/>
      <c r="O8791" s="132"/>
      <c r="Q8791" s="119"/>
    </row>
    <row r="8792" spans="14:17" x14ac:dyDescent="0.25">
      <c r="N8792" s="142"/>
      <c r="O8792" s="132"/>
      <c r="Q8792" s="119"/>
    </row>
    <row r="8793" spans="14:17" x14ac:dyDescent="0.25">
      <c r="N8793" s="142"/>
      <c r="O8793" s="132"/>
      <c r="Q8793" s="119"/>
    </row>
    <row r="8794" spans="14:17" x14ac:dyDescent="0.25">
      <c r="N8794" s="142"/>
      <c r="O8794" s="132"/>
      <c r="Q8794" s="119"/>
    </row>
    <row r="8795" spans="14:17" x14ac:dyDescent="0.25">
      <c r="N8795" s="142"/>
      <c r="O8795" s="132"/>
      <c r="Q8795" s="119"/>
    </row>
    <row r="8796" spans="14:17" x14ac:dyDescent="0.25">
      <c r="N8796" s="142"/>
      <c r="O8796" s="132"/>
      <c r="Q8796" s="119"/>
    </row>
    <row r="8797" spans="14:17" x14ac:dyDescent="0.25">
      <c r="N8797" s="142"/>
      <c r="O8797" s="132"/>
      <c r="Q8797" s="119"/>
    </row>
    <row r="8798" spans="14:17" x14ac:dyDescent="0.25">
      <c r="N8798" s="142"/>
      <c r="O8798" s="132"/>
      <c r="Q8798" s="119"/>
    </row>
    <row r="8799" spans="14:17" x14ac:dyDescent="0.25">
      <c r="N8799" s="142"/>
      <c r="O8799" s="132"/>
      <c r="Q8799" s="119"/>
    </row>
    <row r="8800" spans="14:17" x14ac:dyDescent="0.25">
      <c r="N8800" s="142"/>
      <c r="O8800" s="132"/>
      <c r="Q8800" s="119"/>
    </row>
    <row r="8801" spans="14:17" x14ac:dyDescent="0.25">
      <c r="N8801" s="142"/>
      <c r="O8801" s="132"/>
      <c r="Q8801" s="119"/>
    </row>
    <row r="8802" spans="14:17" x14ac:dyDescent="0.25">
      <c r="N8802" s="142"/>
      <c r="O8802" s="132"/>
      <c r="Q8802" s="119"/>
    </row>
    <row r="8803" spans="14:17" x14ac:dyDescent="0.25">
      <c r="N8803" s="142"/>
      <c r="O8803" s="132"/>
      <c r="Q8803" s="119"/>
    </row>
    <row r="8804" spans="14:17" x14ac:dyDescent="0.25">
      <c r="N8804" s="142"/>
      <c r="O8804" s="132"/>
      <c r="Q8804" s="119"/>
    </row>
    <row r="8805" spans="14:17" x14ac:dyDescent="0.25">
      <c r="N8805" s="142"/>
      <c r="O8805" s="132"/>
      <c r="Q8805" s="119"/>
    </row>
    <row r="8806" spans="14:17" x14ac:dyDescent="0.25">
      <c r="N8806" s="142"/>
      <c r="O8806" s="132"/>
      <c r="Q8806" s="119"/>
    </row>
    <row r="8807" spans="14:17" x14ac:dyDescent="0.25">
      <c r="N8807" s="142"/>
      <c r="O8807" s="132"/>
      <c r="Q8807" s="119"/>
    </row>
    <row r="8808" spans="14:17" x14ac:dyDescent="0.25">
      <c r="N8808" s="142"/>
      <c r="O8808" s="132"/>
      <c r="Q8808" s="119"/>
    </row>
    <row r="8809" spans="14:17" x14ac:dyDescent="0.25">
      <c r="N8809" s="142"/>
      <c r="O8809" s="132"/>
      <c r="Q8809" s="119"/>
    </row>
    <row r="8810" spans="14:17" x14ac:dyDescent="0.25">
      <c r="N8810" s="142"/>
      <c r="O8810" s="132"/>
      <c r="Q8810" s="119"/>
    </row>
    <row r="8811" spans="14:17" x14ac:dyDescent="0.25">
      <c r="N8811" s="142"/>
      <c r="O8811" s="132"/>
      <c r="Q8811" s="119"/>
    </row>
    <row r="8812" spans="14:17" x14ac:dyDescent="0.25">
      <c r="N8812" s="142"/>
      <c r="O8812" s="132"/>
      <c r="Q8812" s="119"/>
    </row>
    <row r="8813" spans="14:17" x14ac:dyDescent="0.25">
      <c r="N8813" s="142"/>
      <c r="O8813" s="132"/>
      <c r="Q8813" s="119"/>
    </row>
    <row r="8814" spans="14:17" x14ac:dyDescent="0.25">
      <c r="N8814" s="142"/>
      <c r="O8814" s="132"/>
      <c r="Q8814" s="119"/>
    </row>
    <row r="8815" spans="14:17" x14ac:dyDescent="0.25">
      <c r="N8815" s="142"/>
      <c r="O8815" s="132"/>
      <c r="Q8815" s="119"/>
    </row>
    <row r="8816" spans="14:17" x14ac:dyDescent="0.25">
      <c r="N8816" s="142"/>
      <c r="O8816" s="132"/>
      <c r="Q8816" s="119"/>
    </row>
    <row r="8817" spans="14:17" x14ac:dyDescent="0.25">
      <c r="N8817" s="142"/>
      <c r="O8817" s="132"/>
      <c r="Q8817" s="119"/>
    </row>
    <row r="8818" spans="14:17" x14ac:dyDescent="0.25">
      <c r="N8818" s="142"/>
      <c r="O8818" s="132"/>
      <c r="Q8818" s="119"/>
    </row>
    <row r="8819" spans="14:17" x14ac:dyDescent="0.25">
      <c r="N8819" s="142"/>
      <c r="O8819" s="132"/>
      <c r="Q8819" s="119"/>
    </row>
    <row r="8820" spans="14:17" x14ac:dyDescent="0.25">
      <c r="N8820" s="142"/>
      <c r="O8820" s="132"/>
      <c r="Q8820" s="119"/>
    </row>
    <row r="8821" spans="14:17" x14ac:dyDescent="0.25">
      <c r="N8821" s="142"/>
      <c r="O8821" s="132"/>
      <c r="Q8821" s="119"/>
    </row>
    <row r="8822" spans="14:17" x14ac:dyDescent="0.25">
      <c r="N8822" s="142"/>
      <c r="O8822" s="132"/>
      <c r="Q8822" s="119"/>
    </row>
    <row r="8823" spans="14:17" x14ac:dyDescent="0.25">
      <c r="N8823" s="142"/>
      <c r="O8823" s="132"/>
      <c r="Q8823" s="119"/>
    </row>
    <row r="8824" spans="14:17" x14ac:dyDescent="0.25">
      <c r="N8824" s="142"/>
      <c r="O8824" s="132"/>
      <c r="Q8824" s="119"/>
    </row>
    <row r="8825" spans="14:17" x14ac:dyDescent="0.25">
      <c r="N8825" s="142"/>
      <c r="O8825" s="132"/>
      <c r="Q8825" s="119"/>
    </row>
    <row r="8826" spans="14:17" x14ac:dyDescent="0.25">
      <c r="N8826" s="142"/>
      <c r="O8826" s="132"/>
      <c r="Q8826" s="119"/>
    </row>
    <row r="8827" spans="14:17" x14ac:dyDescent="0.25">
      <c r="N8827" s="142"/>
      <c r="O8827" s="132"/>
      <c r="Q8827" s="119"/>
    </row>
    <row r="8828" spans="14:17" x14ac:dyDescent="0.25">
      <c r="N8828" s="142"/>
      <c r="O8828" s="132"/>
      <c r="Q8828" s="119"/>
    </row>
    <row r="8829" spans="14:17" x14ac:dyDescent="0.25">
      <c r="N8829" s="142"/>
      <c r="O8829" s="132"/>
      <c r="Q8829" s="119"/>
    </row>
    <row r="8830" spans="14:17" x14ac:dyDescent="0.25">
      <c r="N8830" s="142"/>
      <c r="O8830" s="132"/>
      <c r="Q8830" s="119"/>
    </row>
    <row r="8831" spans="14:17" x14ac:dyDescent="0.25">
      <c r="N8831" s="142"/>
      <c r="O8831" s="132"/>
      <c r="Q8831" s="119"/>
    </row>
    <row r="8832" spans="14:17" x14ac:dyDescent="0.25">
      <c r="N8832" s="142"/>
      <c r="O8832" s="132"/>
      <c r="Q8832" s="119"/>
    </row>
    <row r="8833" spans="14:17" x14ac:dyDescent="0.25">
      <c r="N8833" s="142"/>
      <c r="O8833" s="132"/>
      <c r="Q8833" s="119"/>
    </row>
    <row r="8834" spans="14:17" x14ac:dyDescent="0.25">
      <c r="N8834" s="142"/>
      <c r="O8834" s="132"/>
      <c r="Q8834" s="119"/>
    </row>
    <row r="8835" spans="14:17" x14ac:dyDescent="0.25">
      <c r="N8835" s="142"/>
      <c r="O8835" s="132"/>
      <c r="Q8835" s="119"/>
    </row>
    <row r="8836" spans="14:17" x14ac:dyDescent="0.25">
      <c r="N8836" s="142"/>
      <c r="O8836" s="132"/>
      <c r="Q8836" s="119"/>
    </row>
    <row r="8837" spans="14:17" x14ac:dyDescent="0.25">
      <c r="N8837" s="142"/>
      <c r="O8837" s="132"/>
      <c r="Q8837" s="119"/>
    </row>
    <row r="8838" spans="14:17" x14ac:dyDescent="0.25">
      <c r="N8838" s="142"/>
      <c r="O8838" s="132"/>
      <c r="Q8838" s="119"/>
    </row>
    <row r="8839" spans="14:17" x14ac:dyDescent="0.25">
      <c r="N8839" s="142"/>
      <c r="O8839" s="132"/>
      <c r="Q8839" s="119"/>
    </row>
    <row r="8840" spans="14:17" x14ac:dyDescent="0.25">
      <c r="N8840" s="142"/>
      <c r="O8840" s="132"/>
      <c r="Q8840" s="119"/>
    </row>
    <row r="8841" spans="14:17" x14ac:dyDescent="0.25">
      <c r="N8841" s="142"/>
      <c r="O8841" s="132"/>
      <c r="Q8841" s="119"/>
    </row>
    <row r="8842" spans="14:17" x14ac:dyDescent="0.25">
      <c r="N8842" s="142"/>
      <c r="O8842" s="132"/>
      <c r="Q8842" s="119"/>
    </row>
    <row r="8843" spans="14:17" x14ac:dyDescent="0.25">
      <c r="N8843" s="142"/>
      <c r="O8843" s="132"/>
      <c r="Q8843" s="119"/>
    </row>
    <row r="8844" spans="14:17" x14ac:dyDescent="0.25">
      <c r="N8844" s="142"/>
      <c r="O8844" s="132"/>
      <c r="Q8844" s="119"/>
    </row>
    <row r="8845" spans="14:17" x14ac:dyDescent="0.25">
      <c r="N8845" s="142"/>
      <c r="O8845" s="132"/>
      <c r="Q8845" s="119"/>
    </row>
    <row r="8846" spans="14:17" x14ac:dyDescent="0.25">
      <c r="N8846" s="142"/>
      <c r="O8846" s="132"/>
      <c r="Q8846" s="119"/>
    </row>
    <row r="8847" spans="14:17" x14ac:dyDescent="0.25">
      <c r="N8847" s="142"/>
      <c r="O8847" s="132"/>
      <c r="Q8847" s="119"/>
    </row>
    <row r="8848" spans="14:17" x14ac:dyDescent="0.25">
      <c r="N8848" s="142"/>
      <c r="O8848" s="132"/>
      <c r="Q8848" s="119"/>
    </row>
    <row r="8849" spans="14:17" x14ac:dyDescent="0.25">
      <c r="N8849" s="142"/>
      <c r="O8849" s="132"/>
      <c r="Q8849" s="119"/>
    </row>
    <row r="8850" spans="14:17" x14ac:dyDescent="0.25">
      <c r="N8850" s="142"/>
      <c r="O8850" s="132"/>
      <c r="Q8850" s="119"/>
    </row>
    <row r="8851" spans="14:17" x14ac:dyDescent="0.25">
      <c r="N8851" s="142"/>
      <c r="O8851" s="132"/>
      <c r="Q8851" s="119"/>
    </row>
    <row r="8852" spans="14:17" x14ac:dyDescent="0.25">
      <c r="N8852" s="142"/>
      <c r="O8852" s="132"/>
      <c r="Q8852" s="119"/>
    </row>
    <row r="8853" spans="14:17" x14ac:dyDescent="0.25">
      <c r="N8853" s="142"/>
      <c r="O8853" s="132"/>
      <c r="Q8853" s="119"/>
    </row>
    <row r="8854" spans="14:17" x14ac:dyDescent="0.25">
      <c r="N8854" s="142"/>
      <c r="O8854" s="132"/>
      <c r="Q8854" s="119"/>
    </row>
    <row r="8855" spans="14:17" x14ac:dyDescent="0.25">
      <c r="N8855" s="142"/>
      <c r="O8855" s="132"/>
      <c r="Q8855" s="119"/>
    </row>
    <row r="8856" spans="14:17" x14ac:dyDescent="0.25">
      <c r="N8856" s="142"/>
      <c r="O8856" s="132"/>
      <c r="Q8856" s="119"/>
    </row>
    <row r="8857" spans="14:17" x14ac:dyDescent="0.25">
      <c r="N8857" s="142"/>
      <c r="O8857" s="132"/>
      <c r="Q8857" s="119"/>
    </row>
    <row r="8858" spans="14:17" x14ac:dyDescent="0.25">
      <c r="N8858" s="142"/>
      <c r="O8858" s="132"/>
      <c r="Q8858" s="119"/>
    </row>
    <row r="8859" spans="14:17" x14ac:dyDescent="0.25">
      <c r="N8859" s="142"/>
      <c r="O8859" s="132"/>
      <c r="Q8859" s="119"/>
    </row>
    <row r="8860" spans="14:17" x14ac:dyDescent="0.25">
      <c r="N8860" s="142"/>
      <c r="O8860" s="132"/>
      <c r="Q8860" s="119"/>
    </row>
    <row r="8861" spans="14:17" x14ac:dyDescent="0.25">
      <c r="N8861" s="142"/>
      <c r="O8861" s="132"/>
      <c r="Q8861" s="119"/>
    </row>
    <row r="8862" spans="14:17" x14ac:dyDescent="0.25">
      <c r="N8862" s="142"/>
      <c r="O8862" s="132"/>
      <c r="Q8862" s="119"/>
    </row>
    <row r="8863" spans="14:17" x14ac:dyDescent="0.25">
      <c r="N8863" s="142"/>
      <c r="O8863" s="132"/>
      <c r="Q8863" s="119"/>
    </row>
    <row r="8864" spans="14:17" x14ac:dyDescent="0.25">
      <c r="N8864" s="142"/>
      <c r="O8864" s="132"/>
      <c r="Q8864" s="119"/>
    </row>
    <row r="8865" spans="14:17" x14ac:dyDescent="0.25">
      <c r="N8865" s="142"/>
      <c r="O8865" s="132"/>
      <c r="Q8865" s="119"/>
    </row>
    <row r="8866" spans="14:17" x14ac:dyDescent="0.25">
      <c r="N8866" s="142"/>
      <c r="O8866" s="132"/>
      <c r="Q8866" s="119"/>
    </row>
    <row r="8867" spans="14:17" x14ac:dyDescent="0.25">
      <c r="N8867" s="142"/>
      <c r="O8867" s="132"/>
      <c r="Q8867" s="119"/>
    </row>
    <row r="8868" spans="14:17" x14ac:dyDescent="0.25">
      <c r="N8868" s="142"/>
      <c r="O8868" s="132"/>
      <c r="Q8868" s="119"/>
    </row>
    <row r="8869" spans="14:17" x14ac:dyDescent="0.25">
      <c r="N8869" s="142"/>
      <c r="O8869" s="132"/>
      <c r="Q8869" s="119"/>
    </row>
    <row r="8870" spans="14:17" x14ac:dyDescent="0.25">
      <c r="N8870" s="142"/>
      <c r="O8870" s="132"/>
      <c r="Q8870" s="119"/>
    </row>
    <row r="8871" spans="14:17" x14ac:dyDescent="0.25">
      <c r="N8871" s="142"/>
      <c r="O8871" s="132"/>
      <c r="Q8871" s="119"/>
    </row>
    <row r="8872" spans="14:17" x14ac:dyDescent="0.25">
      <c r="N8872" s="142"/>
      <c r="O8872" s="132"/>
      <c r="Q8872" s="119"/>
    </row>
    <row r="8873" spans="14:17" x14ac:dyDescent="0.25">
      <c r="N8873" s="142"/>
      <c r="O8873" s="132"/>
      <c r="Q8873" s="119"/>
    </row>
    <row r="8874" spans="14:17" x14ac:dyDescent="0.25">
      <c r="N8874" s="142"/>
      <c r="O8874" s="132"/>
      <c r="Q8874" s="119"/>
    </row>
    <row r="8875" spans="14:17" x14ac:dyDescent="0.25">
      <c r="N8875" s="142"/>
      <c r="O8875" s="132"/>
      <c r="Q8875" s="119"/>
    </row>
    <row r="8876" spans="14:17" x14ac:dyDescent="0.25">
      <c r="N8876" s="142"/>
      <c r="O8876" s="132"/>
      <c r="Q8876" s="119"/>
    </row>
    <row r="8877" spans="14:17" x14ac:dyDescent="0.25">
      <c r="N8877" s="142"/>
      <c r="O8877" s="132"/>
      <c r="Q8877" s="119"/>
    </row>
    <row r="8878" spans="14:17" x14ac:dyDescent="0.25">
      <c r="N8878" s="142"/>
      <c r="O8878" s="132"/>
      <c r="Q8878" s="119"/>
    </row>
    <row r="8879" spans="14:17" x14ac:dyDescent="0.25">
      <c r="N8879" s="142"/>
      <c r="O8879" s="132"/>
      <c r="Q8879" s="119"/>
    </row>
    <row r="8880" spans="14:17" x14ac:dyDescent="0.25">
      <c r="N8880" s="142"/>
      <c r="O8880" s="132"/>
      <c r="Q8880" s="119"/>
    </row>
    <row r="8881" spans="14:17" x14ac:dyDescent="0.25">
      <c r="N8881" s="142"/>
      <c r="O8881" s="132"/>
      <c r="Q8881" s="119"/>
    </row>
    <row r="8882" spans="14:17" x14ac:dyDescent="0.25">
      <c r="N8882" s="142"/>
      <c r="O8882" s="132"/>
      <c r="Q8882" s="119"/>
    </row>
    <row r="8883" spans="14:17" x14ac:dyDescent="0.25">
      <c r="N8883" s="142"/>
      <c r="O8883" s="132"/>
      <c r="Q8883" s="119"/>
    </row>
    <row r="8884" spans="14:17" x14ac:dyDescent="0.25">
      <c r="N8884" s="142"/>
      <c r="O8884" s="132"/>
      <c r="Q8884" s="119"/>
    </row>
    <row r="8885" spans="14:17" x14ac:dyDescent="0.25">
      <c r="N8885" s="142"/>
      <c r="O8885" s="132"/>
      <c r="Q8885" s="119"/>
    </row>
    <row r="8886" spans="14:17" x14ac:dyDescent="0.25">
      <c r="N8886" s="142"/>
      <c r="O8886" s="132"/>
      <c r="Q8886" s="119"/>
    </row>
    <row r="8887" spans="14:17" x14ac:dyDescent="0.25">
      <c r="N8887" s="142"/>
      <c r="O8887" s="132"/>
      <c r="Q8887" s="119"/>
    </row>
    <row r="8888" spans="14:17" x14ac:dyDescent="0.25">
      <c r="N8888" s="142"/>
      <c r="O8888" s="132"/>
      <c r="Q8888" s="119"/>
    </row>
    <row r="8889" spans="14:17" x14ac:dyDescent="0.25">
      <c r="N8889" s="142"/>
      <c r="O8889" s="132"/>
      <c r="Q8889" s="119"/>
    </row>
    <row r="8890" spans="14:17" x14ac:dyDescent="0.25">
      <c r="N8890" s="142"/>
      <c r="O8890" s="132"/>
      <c r="Q8890" s="119"/>
    </row>
    <row r="8891" spans="14:17" x14ac:dyDescent="0.25">
      <c r="N8891" s="142"/>
      <c r="O8891" s="132"/>
      <c r="Q8891" s="119"/>
    </row>
    <row r="8892" spans="14:17" x14ac:dyDescent="0.25">
      <c r="N8892" s="142"/>
      <c r="O8892" s="132"/>
      <c r="Q8892" s="119"/>
    </row>
    <row r="8893" spans="14:17" x14ac:dyDescent="0.25">
      <c r="N8893" s="142"/>
      <c r="O8893" s="132"/>
      <c r="Q8893" s="119"/>
    </row>
    <row r="8894" spans="14:17" x14ac:dyDescent="0.25">
      <c r="N8894" s="142"/>
      <c r="O8894" s="132"/>
      <c r="Q8894" s="119"/>
    </row>
    <row r="8895" spans="14:17" x14ac:dyDescent="0.25">
      <c r="N8895" s="142"/>
      <c r="O8895" s="132"/>
      <c r="Q8895" s="119"/>
    </row>
    <row r="8896" spans="14:17" x14ac:dyDescent="0.25">
      <c r="N8896" s="142"/>
      <c r="O8896" s="132"/>
      <c r="Q8896" s="119"/>
    </row>
    <row r="8897" spans="14:17" x14ac:dyDescent="0.25">
      <c r="N8897" s="142"/>
      <c r="O8897" s="132"/>
      <c r="Q8897" s="119"/>
    </row>
    <row r="8898" spans="14:17" x14ac:dyDescent="0.25">
      <c r="N8898" s="142"/>
      <c r="O8898" s="132"/>
      <c r="Q8898" s="119"/>
    </row>
    <row r="8899" spans="14:17" x14ac:dyDescent="0.25">
      <c r="N8899" s="142"/>
      <c r="O8899" s="132"/>
      <c r="Q8899" s="119"/>
    </row>
    <row r="8900" spans="14:17" x14ac:dyDescent="0.25">
      <c r="N8900" s="142"/>
      <c r="O8900" s="132"/>
      <c r="Q8900" s="119"/>
    </row>
    <row r="8901" spans="14:17" x14ac:dyDescent="0.25">
      <c r="N8901" s="142"/>
      <c r="O8901" s="132"/>
      <c r="Q8901" s="119"/>
    </row>
    <row r="8902" spans="14:17" x14ac:dyDescent="0.25">
      <c r="N8902" s="142"/>
      <c r="O8902" s="132"/>
      <c r="Q8902" s="119"/>
    </row>
    <row r="8903" spans="14:17" x14ac:dyDescent="0.25">
      <c r="N8903" s="142"/>
      <c r="O8903" s="132"/>
      <c r="Q8903" s="119"/>
    </row>
    <row r="8904" spans="14:17" x14ac:dyDescent="0.25">
      <c r="N8904" s="142"/>
      <c r="O8904" s="132"/>
      <c r="Q8904" s="119"/>
    </row>
    <row r="8905" spans="14:17" x14ac:dyDescent="0.25">
      <c r="N8905" s="142"/>
      <c r="O8905" s="132"/>
      <c r="Q8905" s="119"/>
    </row>
    <row r="8906" spans="14:17" x14ac:dyDescent="0.25">
      <c r="N8906" s="142"/>
      <c r="O8906" s="132"/>
      <c r="Q8906" s="119"/>
    </row>
    <row r="8907" spans="14:17" x14ac:dyDescent="0.25">
      <c r="N8907" s="142"/>
      <c r="O8907" s="132"/>
      <c r="Q8907" s="119"/>
    </row>
    <row r="8908" spans="14:17" x14ac:dyDescent="0.25">
      <c r="N8908" s="142"/>
      <c r="O8908" s="132"/>
      <c r="Q8908" s="119"/>
    </row>
    <row r="8909" spans="14:17" x14ac:dyDescent="0.25">
      <c r="N8909" s="142"/>
      <c r="O8909" s="132"/>
      <c r="Q8909" s="119"/>
    </row>
    <row r="8910" spans="14:17" x14ac:dyDescent="0.25">
      <c r="N8910" s="142"/>
      <c r="O8910" s="132"/>
      <c r="Q8910" s="119"/>
    </row>
    <row r="8911" spans="14:17" x14ac:dyDescent="0.25">
      <c r="N8911" s="142"/>
      <c r="O8911" s="132"/>
      <c r="Q8911" s="119"/>
    </row>
    <row r="8912" spans="14:17" x14ac:dyDescent="0.25">
      <c r="N8912" s="142"/>
      <c r="O8912" s="132"/>
      <c r="Q8912" s="119"/>
    </row>
    <row r="8913" spans="14:17" x14ac:dyDescent="0.25">
      <c r="N8913" s="142"/>
      <c r="O8913" s="132"/>
      <c r="Q8913" s="119"/>
    </row>
    <row r="8914" spans="14:17" x14ac:dyDescent="0.25">
      <c r="N8914" s="142"/>
      <c r="O8914" s="132"/>
      <c r="Q8914" s="119"/>
    </row>
    <row r="8915" spans="14:17" x14ac:dyDescent="0.25">
      <c r="N8915" s="142"/>
      <c r="O8915" s="132"/>
      <c r="Q8915" s="119"/>
    </row>
    <row r="8916" spans="14:17" x14ac:dyDescent="0.25">
      <c r="N8916" s="142"/>
      <c r="O8916" s="132"/>
      <c r="Q8916" s="119"/>
    </row>
    <row r="8917" spans="14:17" x14ac:dyDescent="0.25">
      <c r="N8917" s="142"/>
      <c r="O8917" s="132"/>
      <c r="Q8917" s="119"/>
    </row>
    <row r="8918" spans="14:17" x14ac:dyDescent="0.25">
      <c r="N8918" s="142"/>
      <c r="O8918" s="132"/>
      <c r="Q8918" s="119"/>
    </row>
    <row r="8919" spans="14:17" x14ac:dyDescent="0.25">
      <c r="N8919" s="142"/>
      <c r="O8919" s="132"/>
      <c r="Q8919" s="119"/>
    </row>
    <row r="8920" spans="14:17" x14ac:dyDescent="0.25">
      <c r="N8920" s="142"/>
      <c r="O8920" s="132"/>
      <c r="Q8920" s="119"/>
    </row>
    <row r="8921" spans="14:17" x14ac:dyDescent="0.25">
      <c r="N8921" s="142"/>
      <c r="O8921" s="132"/>
      <c r="Q8921" s="119"/>
    </row>
    <row r="8922" spans="14:17" x14ac:dyDescent="0.25">
      <c r="N8922" s="142"/>
      <c r="O8922" s="132"/>
      <c r="Q8922" s="119"/>
    </row>
    <row r="8923" spans="14:17" x14ac:dyDescent="0.25">
      <c r="N8923" s="142"/>
      <c r="O8923" s="132"/>
      <c r="Q8923" s="119"/>
    </row>
    <row r="8924" spans="14:17" x14ac:dyDescent="0.25">
      <c r="N8924" s="142"/>
      <c r="O8924" s="132"/>
      <c r="Q8924" s="119"/>
    </row>
    <row r="8925" spans="14:17" x14ac:dyDescent="0.25">
      <c r="N8925" s="142"/>
      <c r="O8925" s="132"/>
      <c r="Q8925" s="119"/>
    </row>
    <row r="8926" spans="14:17" x14ac:dyDescent="0.25">
      <c r="N8926" s="142"/>
      <c r="O8926" s="132"/>
      <c r="Q8926" s="119"/>
    </row>
    <row r="8927" spans="14:17" x14ac:dyDescent="0.25">
      <c r="N8927" s="142"/>
      <c r="O8927" s="132"/>
      <c r="Q8927" s="11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L740"/>
  <sheetViews>
    <sheetView workbookViewId="0">
      <selection activeCell="I15" sqref="I15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style="283" bestFit="1" customWidth="1"/>
    <col min="10" max="10" width="13.42578125" bestFit="1" customWidth="1"/>
    <col min="11" max="11" width="11.85546875" bestFit="1" customWidth="1"/>
    <col min="12" max="12" width="18.7109375" bestFit="1" customWidth="1"/>
    <col min="13" max="13" width="12.28515625" bestFit="1" customWidth="1"/>
  </cols>
  <sheetData>
    <row r="1" spans="1:12" x14ac:dyDescent="0.25">
      <c r="A1" t="s">
        <v>100</v>
      </c>
      <c r="B1" t="s">
        <v>101</v>
      </c>
      <c r="C1" t="s">
        <v>110</v>
      </c>
      <c r="D1" t="s">
        <v>109</v>
      </c>
      <c r="E1" s="118" t="s">
        <v>39</v>
      </c>
      <c r="F1" t="s">
        <v>111</v>
      </c>
      <c r="G1" t="s">
        <v>112</v>
      </c>
      <c r="H1" t="s">
        <v>113</v>
      </c>
      <c r="I1" s="283" t="s">
        <v>114</v>
      </c>
      <c r="J1" t="s">
        <v>115</v>
      </c>
      <c r="K1" t="s">
        <v>116</v>
      </c>
      <c r="L1" t="s">
        <v>184</v>
      </c>
    </row>
    <row r="2" spans="1:12" x14ac:dyDescent="0.25">
      <c r="A2" s="123"/>
      <c r="B2" s="123"/>
      <c r="C2" s="124"/>
      <c r="D2" s="124"/>
      <c r="E2" s="125"/>
      <c r="F2" s="124"/>
      <c r="G2" s="126"/>
      <c r="H2" s="126"/>
      <c r="I2" s="284"/>
      <c r="J2" s="127"/>
      <c r="K2" s="128"/>
    </row>
    <row r="3" spans="1:12" x14ac:dyDescent="0.25">
      <c r="A3" s="123"/>
      <c r="B3" s="123"/>
      <c r="C3" s="124"/>
      <c r="D3" s="124"/>
      <c r="E3" s="125"/>
      <c r="F3" s="124"/>
      <c r="G3" s="126"/>
      <c r="H3" s="126"/>
      <c r="I3" s="284"/>
      <c r="J3" s="127"/>
      <c r="K3" s="128"/>
    </row>
    <row r="4" spans="1:12" x14ac:dyDescent="0.25">
      <c r="A4" s="123"/>
      <c r="B4" s="123"/>
      <c r="C4" s="124"/>
      <c r="D4" s="124"/>
      <c r="E4" s="125"/>
      <c r="F4" s="124"/>
      <c r="G4" s="126"/>
      <c r="H4" s="126"/>
      <c r="I4" s="284"/>
      <c r="J4" s="127"/>
      <c r="K4" s="128"/>
    </row>
    <row r="5" spans="1:12" x14ac:dyDescent="0.25">
      <c r="A5" s="123"/>
      <c r="B5" s="123"/>
      <c r="C5" s="124"/>
      <c r="D5" s="124"/>
      <c r="E5" s="125"/>
      <c r="F5" s="124"/>
      <c r="G5" s="126"/>
      <c r="H5" s="126"/>
      <c r="I5" s="284"/>
      <c r="J5" s="127"/>
      <c r="K5" s="128"/>
    </row>
    <row r="6" spans="1:12" x14ac:dyDescent="0.25">
      <c r="A6" s="123"/>
      <c r="B6" s="123"/>
      <c r="C6" s="124"/>
      <c r="D6" s="124"/>
      <c r="E6" s="125"/>
      <c r="F6" s="124"/>
      <c r="G6" s="126"/>
      <c r="H6" s="126"/>
      <c r="I6" s="284"/>
      <c r="J6" s="127"/>
      <c r="K6" s="128"/>
    </row>
    <row r="7" spans="1:12" x14ac:dyDescent="0.25">
      <c r="A7" s="123"/>
      <c r="B7" s="123"/>
      <c r="C7" s="124"/>
      <c r="D7" s="124"/>
      <c r="E7" s="125"/>
      <c r="F7" s="124"/>
      <c r="G7" s="126"/>
      <c r="H7" s="126"/>
      <c r="I7" s="284"/>
      <c r="J7" s="127"/>
      <c r="K7" s="128"/>
    </row>
    <row r="8" spans="1:12" x14ac:dyDescent="0.25">
      <c r="A8" s="123"/>
      <c r="B8" s="123"/>
      <c r="C8" s="124"/>
      <c r="D8" s="124"/>
      <c r="E8" s="125"/>
      <c r="F8" s="124"/>
      <c r="G8" s="126"/>
      <c r="H8" s="126"/>
      <c r="I8" s="284"/>
      <c r="J8" s="127"/>
      <c r="K8" s="128"/>
    </row>
    <row r="9" spans="1:12" x14ac:dyDescent="0.25">
      <c r="A9" s="123"/>
      <c r="B9" s="123"/>
      <c r="C9" s="124"/>
      <c r="D9" s="124"/>
      <c r="E9" s="125"/>
      <c r="F9" s="124"/>
      <c r="G9" s="126"/>
      <c r="H9" s="126"/>
      <c r="I9" s="284"/>
      <c r="J9" s="127"/>
      <c r="K9" s="128"/>
    </row>
    <row r="10" spans="1:12" x14ac:dyDescent="0.25">
      <c r="A10" s="123"/>
      <c r="B10" s="123"/>
      <c r="C10" s="124"/>
      <c r="D10" s="124"/>
      <c r="E10" s="125"/>
      <c r="F10" s="124"/>
      <c r="G10" s="126"/>
      <c r="H10" s="126"/>
      <c r="I10" s="284"/>
      <c r="J10" s="127"/>
      <c r="K10" s="128"/>
    </row>
    <row r="11" spans="1:12" x14ac:dyDescent="0.25">
      <c r="A11" s="123"/>
      <c r="B11" s="123"/>
      <c r="C11" s="124"/>
      <c r="D11" s="124"/>
      <c r="E11" s="125"/>
      <c r="F11" s="124"/>
      <c r="G11" s="126"/>
      <c r="H11" s="126"/>
      <c r="I11" s="284"/>
      <c r="J11" s="127"/>
      <c r="K11" s="128"/>
    </row>
    <row r="12" spans="1:12" x14ac:dyDescent="0.25">
      <c r="A12" s="123"/>
      <c r="B12" s="123"/>
      <c r="C12" s="124"/>
      <c r="D12" s="124"/>
      <c r="E12" s="125"/>
      <c r="F12" s="124"/>
      <c r="G12" s="126"/>
      <c r="H12" s="126"/>
      <c r="I12" s="284"/>
      <c r="J12" s="127"/>
      <c r="K12" s="128"/>
    </row>
    <row r="13" spans="1:12" x14ac:dyDescent="0.25">
      <c r="A13" s="123"/>
      <c r="B13" s="123"/>
      <c r="C13" s="124"/>
      <c r="D13" s="124"/>
      <c r="E13" s="125"/>
      <c r="F13" s="124"/>
      <c r="G13" s="126"/>
      <c r="H13" s="126"/>
      <c r="I13" s="284"/>
      <c r="J13" s="127"/>
      <c r="K13" s="128"/>
    </row>
    <row r="14" spans="1:12" x14ac:dyDescent="0.25">
      <c r="A14" s="123"/>
      <c r="B14" s="123"/>
      <c r="C14" s="124"/>
      <c r="D14" s="124"/>
      <c r="E14" s="125"/>
      <c r="F14" s="124"/>
      <c r="G14" s="126"/>
      <c r="H14" s="126"/>
      <c r="I14" s="284"/>
      <c r="J14" s="127"/>
      <c r="K14" s="128"/>
    </row>
    <row r="15" spans="1:12" x14ac:dyDescent="0.25">
      <c r="A15" s="123"/>
      <c r="B15" s="123"/>
      <c r="C15" s="124"/>
      <c r="D15" s="124"/>
      <c r="E15" s="125"/>
      <c r="F15" s="124"/>
      <c r="G15" s="126"/>
      <c r="H15" s="126"/>
      <c r="I15" s="284"/>
      <c r="J15" s="127"/>
      <c r="K15" s="128"/>
    </row>
    <row r="16" spans="1:12" x14ac:dyDescent="0.25">
      <c r="A16" s="123"/>
      <c r="B16" s="123"/>
      <c r="C16" s="124"/>
      <c r="D16" s="124"/>
      <c r="E16" s="125"/>
      <c r="F16" s="124"/>
      <c r="G16" s="126"/>
      <c r="H16" s="126"/>
      <c r="I16" s="284"/>
      <c r="J16" s="127"/>
      <c r="K16" s="128"/>
    </row>
    <row r="17" spans="1:11" x14ac:dyDescent="0.25">
      <c r="A17" s="123"/>
      <c r="B17" s="123"/>
      <c r="C17" s="124"/>
      <c r="D17" s="124"/>
      <c r="E17" s="125"/>
      <c r="F17" s="124"/>
      <c r="G17" s="126"/>
      <c r="H17" s="126"/>
      <c r="I17" s="284"/>
      <c r="J17" s="127"/>
      <c r="K17" s="128"/>
    </row>
    <row r="18" spans="1:11" x14ac:dyDescent="0.25">
      <c r="A18" s="123"/>
      <c r="B18" s="123"/>
      <c r="C18" s="124"/>
      <c r="D18" s="124"/>
      <c r="E18" s="125"/>
      <c r="F18" s="124"/>
      <c r="G18" s="126"/>
      <c r="H18" s="126"/>
      <c r="I18" s="284"/>
      <c r="J18" s="127"/>
      <c r="K18" s="128"/>
    </row>
    <row r="19" spans="1:11" x14ac:dyDescent="0.25">
      <c r="A19" s="123"/>
      <c r="B19" s="123"/>
      <c r="C19" s="124"/>
      <c r="D19" s="124"/>
      <c r="E19" s="125"/>
      <c r="F19" s="124"/>
      <c r="G19" s="126"/>
      <c r="H19" s="126"/>
      <c r="I19" s="284"/>
      <c r="J19" s="127"/>
      <c r="K19" s="128"/>
    </row>
    <row r="20" spans="1:11" x14ac:dyDescent="0.25">
      <c r="A20" s="123"/>
      <c r="B20" s="123"/>
      <c r="C20" s="124"/>
      <c r="D20" s="124"/>
      <c r="E20" s="125"/>
      <c r="F20" s="124"/>
      <c r="G20" s="126"/>
      <c r="H20" s="126"/>
      <c r="I20" s="284"/>
      <c r="J20" s="127"/>
      <c r="K20" s="128"/>
    </row>
    <row r="21" spans="1:11" x14ac:dyDescent="0.25">
      <c r="A21" s="123"/>
      <c r="B21" s="123"/>
      <c r="C21" s="124"/>
      <c r="D21" s="124"/>
      <c r="E21" s="125"/>
      <c r="F21" s="124"/>
      <c r="G21" s="126"/>
      <c r="H21" s="126"/>
      <c r="I21" s="284"/>
      <c r="J21" s="127"/>
      <c r="K21" s="128"/>
    </row>
    <row r="22" spans="1:11" x14ac:dyDescent="0.25">
      <c r="A22" s="123"/>
      <c r="B22" s="123"/>
      <c r="C22" s="124"/>
      <c r="D22" s="124"/>
      <c r="E22" s="125"/>
      <c r="F22" s="124"/>
      <c r="G22" s="126"/>
      <c r="H22" s="126"/>
      <c r="I22" s="284"/>
      <c r="J22" s="127"/>
      <c r="K22" s="128"/>
    </row>
    <row r="23" spans="1:11" x14ac:dyDescent="0.25">
      <c r="A23" s="123"/>
      <c r="B23" s="123"/>
      <c r="C23" s="124"/>
      <c r="D23" s="124"/>
      <c r="E23" s="125"/>
      <c r="F23" s="124"/>
      <c r="G23" s="126"/>
      <c r="H23" s="126"/>
      <c r="I23" s="284"/>
      <c r="J23" s="127"/>
      <c r="K23" s="128"/>
    </row>
    <row r="24" spans="1:11" x14ac:dyDescent="0.25">
      <c r="A24" s="123"/>
      <c r="B24" s="123"/>
      <c r="C24" s="124"/>
      <c r="D24" s="124"/>
      <c r="E24" s="125"/>
      <c r="F24" s="124"/>
      <c r="G24" s="126"/>
      <c r="H24" s="126"/>
      <c r="I24" s="284"/>
      <c r="J24" s="127"/>
      <c r="K24" s="128"/>
    </row>
    <row r="25" spans="1:11" x14ac:dyDescent="0.25">
      <c r="A25" s="123"/>
      <c r="B25" s="123"/>
      <c r="C25" s="124"/>
      <c r="D25" s="124"/>
      <c r="E25" s="125"/>
      <c r="F25" s="124"/>
      <c r="G25" s="126"/>
      <c r="H25" s="126"/>
      <c r="I25" s="284"/>
      <c r="J25" s="127"/>
      <c r="K25" s="128"/>
    </row>
    <row r="26" spans="1:11" x14ac:dyDescent="0.25">
      <c r="A26" s="123"/>
      <c r="B26" s="123"/>
      <c r="C26" s="124"/>
      <c r="D26" s="124"/>
      <c r="E26" s="125"/>
      <c r="F26" s="124"/>
      <c r="G26" s="126"/>
      <c r="H26" s="126"/>
      <c r="I26" s="284"/>
      <c r="J26" s="127"/>
      <c r="K26" s="128"/>
    </row>
    <row r="27" spans="1:11" x14ac:dyDescent="0.25">
      <c r="A27" s="123"/>
      <c r="B27" s="123"/>
      <c r="C27" s="124"/>
      <c r="D27" s="124"/>
      <c r="E27" s="125"/>
      <c r="F27" s="124"/>
      <c r="G27" s="126"/>
      <c r="H27" s="126"/>
      <c r="I27" s="284"/>
      <c r="J27" s="127"/>
      <c r="K27" s="128"/>
    </row>
    <row r="28" spans="1:11" x14ac:dyDescent="0.25">
      <c r="A28" s="123"/>
      <c r="B28" s="123"/>
      <c r="C28" s="124"/>
      <c r="D28" s="124"/>
      <c r="E28" s="125"/>
      <c r="F28" s="124"/>
      <c r="G28" s="126"/>
      <c r="H28" s="126"/>
      <c r="I28" s="284"/>
      <c r="J28" s="127"/>
      <c r="K28" s="128"/>
    </row>
    <row r="29" spans="1:11" x14ac:dyDescent="0.25">
      <c r="A29" s="123"/>
      <c r="B29" s="123"/>
      <c r="C29" s="124"/>
      <c r="D29" s="124"/>
      <c r="E29" s="125"/>
      <c r="F29" s="124"/>
      <c r="G29" s="126"/>
      <c r="H29" s="126"/>
      <c r="I29" s="284"/>
      <c r="J29" s="127"/>
      <c r="K29" s="128"/>
    </row>
    <row r="30" spans="1:11" x14ac:dyDescent="0.25">
      <c r="A30" s="123"/>
      <c r="B30" s="123"/>
      <c r="C30" s="124"/>
      <c r="D30" s="124"/>
      <c r="E30" s="125"/>
      <c r="F30" s="124"/>
      <c r="G30" s="126"/>
      <c r="H30" s="126"/>
      <c r="I30" s="284"/>
      <c r="J30" s="127"/>
      <c r="K30" s="128"/>
    </row>
    <row r="31" spans="1:11" x14ac:dyDescent="0.25">
      <c r="A31" s="123"/>
      <c r="B31" s="123"/>
      <c r="C31" s="124"/>
      <c r="D31" s="124"/>
      <c r="E31" s="125"/>
      <c r="F31" s="124"/>
      <c r="G31" s="126"/>
      <c r="H31" s="126"/>
      <c r="I31" s="284"/>
      <c r="J31" s="127"/>
      <c r="K31" s="128"/>
    </row>
    <row r="32" spans="1:11" x14ac:dyDescent="0.25">
      <c r="A32" s="123"/>
      <c r="B32" s="123"/>
      <c r="C32" s="124"/>
      <c r="D32" s="124"/>
      <c r="E32" s="125"/>
      <c r="F32" s="124"/>
      <c r="G32" s="126"/>
      <c r="H32" s="126"/>
      <c r="I32" s="284"/>
      <c r="J32" s="127"/>
      <c r="K32" s="128"/>
    </row>
    <row r="33" spans="1:11" x14ac:dyDescent="0.25">
      <c r="A33" s="123"/>
      <c r="B33" s="123"/>
      <c r="C33" s="124"/>
      <c r="D33" s="124"/>
      <c r="E33" s="125"/>
      <c r="F33" s="124"/>
      <c r="G33" s="126"/>
      <c r="H33" s="126"/>
      <c r="I33" s="284"/>
      <c r="J33" s="127"/>
      <c r="K33" s="128"/>
    </row>
    <row r="34" spans="1:11" x14ac:dyDescent="0.25">
      <c r="A34" s="123"/>
      <c r="B34" s="123"/>
      <c r="C34" s="124"/>
      <c r="D34" s="124"/>
      <c r="E34" s="125"/>
      <c r="F34" s="124"/>
      <c r="G34" s="126"/>
      <c r="H34" s="126"/>
      <c r="I34" s="284"/>
      <c r="J34" s="127"/>
      <c r="K34" s="128"/>
    </row>
    <row r="35" spans="1:11" x14ac:dyDescent="0.25">
      <c r="A35" s="123"/>
      <c r="B35" s="123"/>
      <c r="C35" s="124"/>
      <c r="D35" s="124"/>
      <c r="E35" s="125"/>
      <c r="F35" s="124"/>
      <c r="G35" s="126"/>
      <c r="H35" s="126"/>
      <c r="I35" s="284"/>
      <c r="J35" s="127"/>
      <c r="K35" s="128"/>
    </row>
    <row r="36" spans="1:11" x14ac:dyDescent="0.25">
      <c r="A36" s="123"/>
      <c r="B36" s="123"/>
      <c r="C36" s="124"/>
      <c r="D36" s="124"/>
      <c r="E36" s="125"/>
      <c r="F36" s="124"/>
      <c r="G36" s="126"/>
      <c r="H36" s="126"/>
      <c r="I36" s="284"/>
      <c r="J36" s="127"/>
      <c r="K36" s="128"/>
    </row>
    <row r="37" spans="1:11" x14ac:dyDescent="0.25">
      <c r="A37" s="123"/>
      <c r="B37" s="123"/>
      <c r="C37" s="124"/>
      <c r="D37" s="124"/>
      <c r="E37" s="125"/>
      <c r="F37" s="124"/>
      <c r="G37" s="126"/>
      <c r="H37" s="126"/>
      <c r="I37" s="284"/>
      <c r="J37" s="127"/>
      <c r="K37" s="128"/>
    </row>
    <row r="38" spans="1:11" x14ac:dyDescent="0.25">
      <c r="A38" s="123"/>
      <c r="B38" s="123"/>
      <c r="C38" s="124"/>
      <c r="D38" s="124"/>
      <c r="E38" s="125"/>
      <c r="F38" s="124"/>
      <c r="G38" s="126"/>
      <c r="H38" s="126"/>
      <c r="I38" s="284"/>
      <c r="J38" s="127"/>
      <c r="K38" s="128"/>
    </row>
    <row r="39" spans="1:11" x14ac:dyDescent="0.25">
      <c r="A39" s="123"/>
      <c r="B39" s="123"/>
      <c r="C39" s="124"/>
      <c r="D39" s="124"/>
      <c r="E39" s="125"/>
      <c r="F39" s="124"/>
      <c r="G39" s="126"/>
      <c r="H39" s="126"/>
      <c r="I39" s="284"/>
      <c r="J39" s="127"/>
      <c r="K39" s="128"/>
    </row>
    <row r="40" spans="1:11" x14ac:dyDescent="0.25">
      <c r="A40" s="123"/>
      <c r="B40" s="123"/>
      <c r="C40" s="124"/>
      <c r="D40" s="124"/>
      <c r="E40" s="125"/>
      <c r="F40" s="124"/>
      <c r="G40" s="126"/>
      <c r="H40" s="126"/>
      <c r="I40" s="284"/>
      <c r="J40" s="127"/>
      <c r="K40" s="128"/>
    </row>
    <row r="41" spans="1:11" x14ac:dyDescent="0.25">
      <c r="A41" s="123"/>
      <c r="B41" s="123"/>
      <c r="C41" s="124"/>
      <c r="D41" s="124"/>
      <c r="E41" s="125"/>
      <c r="F41" s="124"/>
      <c r="G41" s="126"/>
      <c r="H41" s="126"/>
      <c r="I41" s="284"/>
      <c r="J41" s="127"/>
      <c r="K41" s="128"/>
    </row>
    <row r="42" spans="1:11" x14ac:dyDescent="0.25">
      <c r="A42" s="123"/>
      <c r="B42" s="123"/>
      <c r="C42" s="124"/>
      <c r="D42" s="124"/>
      <c r="E42" s="125"/>
      <c r="F42" s="124"/>
      <c r="G42" s="126"/>
      <c r="H42" s="126"/>
      <c r="I42" s="284"/>
      <c r="J42" s="127"/>
      <c r="K42" s="128"/>
    </row>
    <row r="43" spans="1:11" x14ac:dyDescent="0.25">
      <c r="A43" s="123"/>
      <c r="B43" s="123"/>
      <c r="C43" s="124"/>
      <c r="D43" s="124"/>
      <c r="E43" s="125"/>
      <c r="F43" s="124"/>
      <c r="G43" s="126"/>
      <c r="H43" s="126"/>
      <c r="I43" s="284"/>
      <c r="J43" s="127"/>
      <c r="K43" s="128"/>
    </row>
    <row r="44" spans="1:11" x14ac:dyDescent="0.25">
      <c r="A44" s="123"/>
      <c r="B44" s="123"/>
      <c r="C44" s="124"/>
      <c r="D44" s="124"/>
      <c r="E44" s="125"/>
      <c r="F44" s="124"/>
      <c r="G44" s="126"/>
      <c r="H44" s="126"/>
      <c r="I44" s="284"/>
      <c r="J44" s="127"/>
      <c r="K44" s="128"/>
    </row>
    <row r="45" spans="1:11" x14ac:dyDescent="0.25">
      <c r="A45" s="123"/>
      <c r="B45" s="123"/>
      <c r="C45" s="124"/>
      <c r="D45" s="124"/>
      <c r="E45" s="125"/>
      <c r="F45" s="124"/>
      <c r="G45" s="126"/>
      <c r="H45" s="126"/>
      <c r="I45" s="284"/>
      <c r="J45" s="127"/>
      <c r="K45" s="128"/>
    </row>
    <row r="46" spans="1:11" x14ac:dyDescent="0.25">
      <c r="A46" s="123"/>
      <c r="B46" s="123"/>
      <c r="C46" s="124"/>
      <c r="D46" s="124"/>
      <c r="E46" s="125"/>
      <c r="F46" s="124"/>
      <c r="G46" s="126"/>
      <c r="H46" s="126"/>
      <c r="I46" s="284"/>
      <c r="J46" s="127"/>
      <c r="K46" s="128"/>
    </row>
    <row r="47" spans="1:11" x14ac:dyDescent="0.25">
      <c r="A47" s="123"/>
      <c r="B47" s="123"/>
      <c r="C47" s="124"/>
      <c r="D47" s="124"/>
      <c r="E47" s="125"/>
      <c r="F47" s="124"/>
      <c r="G47" s="126"/>
      <c r="H47" s="126"/>
      <c r="I47" s="284"/>
      <c r="J47" s="127"/>
      <c r="K47" s="128"/>
    </row>
    <row r="48" spans="1:11" x14ac:dyDescent="0.25">
      <c r="A48" s="123"/>
      <c r="B48" s="123"/>
      <c r="C48" s="124"/>
      <c r="D48" s="124"/>
      <c r="E48" s="125"/>
      <c r="F48" s="124"/>
      <c r="G48" s="126"/>
      <c r="H48" s="126"/>
      <c r="I48" s="284"/>
      <c r="J48" s="127"/>
      <c r="K48" s="128"/>
    </row>
    <row r="49" spans="1:11" x14ac:dyDescent="0.25">
      <c r="A49" s="123"/>
      <c r="B49" s="123"/>
      <c r="C49" s="124"/>
      <c r="D49" s="124"/>
      <c r="E49" s="125"/>
      <c r="F49" s="124"/>
      <c r="G49" s="126"/>
      <c r="H49" s="126"/>
      <c r="I49" s="284"/>
      <c r="J49" s="127"/>
      <c r="K49" s="128"/>
    </row>
    <row r="50" spans="1:11" x14ac:dyDescent="0.25">
      <c r="A50" s="123"/>
      <c r="B50" s="123"/>
      <c r="C50" s="124"/>
      <c r="D50" s="124"/>
      <c r="E50" s="125"/>
      <c r="F50" s="124"/>
      <c r="G50" s="126"/>
      <c r="H50" s="126"/>
      <c r="I50" s="284"/>
      <c r="J50" s="127"/>
      <c r="K50" s="128"/>
    </row>
    <row r="51" spans="1:11" x14ac:dyDescent="0.25">
      <c r="A51" s="123"/>
      <c r="B51" s="123"/>
      <c r="C51" s="124"/>
      <c r="D51" s="124"/>
      <c r="E51" s="125"/>
      <c r="F51" s="124"/>
      <c r="G51" s="126"/>
      <c r="H51" s="126"/>
      <c r="I51" s="284"/>
      <c r="J51" s="127"/>
      <c r="K51" s="128"/>
    </row>
    <row r="52" spans="1:11" x14ac:dyDescent="0.25">
      <c r="A52" s="123"/>
      <c r="B52" s="123"/>
      <c r="C52" s="124"/>
      <c r="D52" s="124"/>
      <c r="E52" s="125"/>
      <c r="F52" s="124"/>
      <c r="G52" s="126"/>
      <c r="H52" s="126"/>
      <c r="I52" s="284"/>
      <c r="J52" s="127"/>
      <c r="K52" s="128"/>
    </row>
    <row r="53" spans="1:11" x14ac:dyDescent="0.25">
      <c r="A53" s="123"/>
      <c r="B53" s="123"/>
      <c r="C53" s="124"/>
      <c r="D53" s="124"/>
      <c r="E53" s="125"/>
      <c r="F53" s="124"/>
      <c r="G53" s="126"/>
      <c r="H53" s="126"/>
      <c r="I53" s="284"/>
      <c r="J53" s="127"/>
      <c r="K53" s="128"/>
    </row>
    <row r="54" spans="1:11" x14ac:dyDescent="0.25">
      <c r="A54" s="123"/>
      <c r="B54" s="123"/>
      <c r="C54" s="124"/>
      <c r="D54" s="124"/>
      <c r="E54" s="125"/>
      <c r="F54" s="124"/>
      <c r="G54" s="126"/>
      <c r="H54" s="126"/>
      <c r="I54" s="284"/>
      <c r="J54" s="127"/>
      <c r="K54" s="128"/>
    </row>
    <row r="55" spans="1:11" x14ac:dyDescent="0.25">
      <c r="A55" s="123"/>
      <c r="B55" s="123"/>
      <c r="C55" s="124"/>
      <c r="D55" s="124"/>
      <c r="E55" s="125"/>
      <c r="F55" s="124"/>
      <c r="G55" s="126"/>
      <c r="H55" s="126"/>
      <c r="I55" s="284"/>
      <c r="J55" s="127"/>
      <c r="K55" s="128"/>
    </row>
    <row r="56" spans="1:11" x14ac:dyDescent="0.25">
      <c r="A56" s="123"/>
      <c r="B56" s="123"/>
      <c r="C56" s="124"/>
      <c r="D56" s="124"/>
      <c r="E56" s="125"/>
      <c r="F56" s="124"/>
      <c r="G56" s="126"/>
      <c r="H56" s="126"/>
      <c r="I56" s="284"/>
      <c r="J56" s="127"/>
      <c r="K56" s="128"/>
    </row>
    <row r="57" spans="1:11" x14ac:dyDescent="0.25">
      <c r="A57" s="123"/>
      <c r="B57" s="123"/>
      <c r="C57" s="124"/>
      <c r="D57" s="124"/>
      <c r="E57" s="125"/>
      <c r="F57" s="124"/>
      <c r="G57" s="126"/>
      <c r="H57" s="126"/>
      <c r="I57" s="284"/>
      <c r="J57" s="127"/>
      <c r="K57" s="128"/>
    </row>
    <row r="58" spans="1:11" x14ac:dyDescent="0.25">
      <c r="A58" s="123"/>
      <c r="B58" s="123"/>
      <c r="C58" s="124"/>
      <c r="D58" s="124"/>
      <c r="E58" s="125"/>
      <c r="F58" s="124"/>
      <c r="G58" s="126"/>
      <c r="H58" s="126"/>
      <c r="I58" s="284"/>
      <c r="J58" s="127"/>
      <c r="K58" s="128"/>
    </row>
    <row r="59" spans="1:11" x14ac:dyDescent="0.25">
      <c r="A59" s="123"/>
      <c r="B59" s="123"/>
      <c r="C59" s="124"/>
      <c r="D59" s="124"/>
      <c r="E59" s="125"/>
      <c r="F59" s="124"/>
      <c r="G59" s="126"/>
      <c r="H59" s="126"/>
      <c r="I59" s="284"/>
      <c r="J59" s="127"/>
      <c r="K59" s="128"/>
    </row>
    <row r="60" spans="1:11" x14ac:dyDescent="0.25">
      <c r="A60" s="123"/>
      <c r="B60" s="123"/>
      <c r="C60" s="124"/>
      <c r="D60" s="124"/>
      <c r="E60" s="125"/>
      <c r="F60" s="124"/>
      <c r="G60" s="126"/>
      <c r="H60" s="126"/>
      <c r="I60" s="284"/>
      <c r="J60" s="127"/>
      <c r="K60" s="128"/>
    </row>
    <row r="61" spans="1:11" x14ac:dyDescent="0.25">
      <c r="A61" s="123"/>
      <c r="B61" s="123"/>
      <c r="C61" s="124"/>
      <c r="D61" s="124"/>
      <c r="E61" s="125"/>
      <c r="F61" s="124"/>
      <c r="G61" s="126"/>
      <c r="H61" s="126"/>
      <c r="I61" s="284"/>
      <c r="J61" s="127"/>
      <c r="K61" s="128"/>
    </row>
    <row r="62" spans="1:11" x14ac:dyDescent="0.25">
      <c r="A62" s="123"/>
      <c r="B62" s="123"/>
      <c r="C62" s="124"/>
      <c r="D62" s="124"/>
      <c r="E62" s="125"/>
      <c r="F62" s="124"/>
      <c r="G62" s="126"/>
      <c r="H62" s="126"/>
      <c r="I62" s="284"/>
      <c r="J62" s="127"/>
      <c r="K62" s="128"/>
    </row>
    <row r="63" spans="1:11" x14ac:dyDescent="0.25">
      <c r="A63" s="123"/>
      <c r="B63" s="123"/>
      <c r="C63" s="124"/>
      <c r="D63" s="124"/>
      <c r="E63" s="125"/>
      <c r="F63" s="124"/>
      <c r="G63" s="126"/>
      <c r="H63" s="126"/>
      <c r="I63" s="284"/>
      <c r="J63" s="127"/>
      <c r="K63" s="128"/>
    </row>
    <row r="64" spans="1:11" x14ac:dyDescent="0.25">
      <c r="A64" s="123"/>
      <c r="B64" s="123"/>
      <c r="C64" s="124"/>
      <c r="D64" s="124"/>
      <c r="E64" s="125"/>
      <c r="F64" s="124"/>
      <c r="G64" s="126"/>
      <c r="H64" s="126"/>
      <c r="I64" s="284"/>
      <c r="J64" s="127"/>
      <c r="K64" s="128"/>
    </row>
    <row r="65" spans="1:11" x14ac:dyDescent="0.25">
      <c r="A65" s="123"/>
      <c r="B65" s="123"/>
      <c r="C65" s="124"/>
      <c r="D65" s="124"/>
      <c r="E65" s="125"/>
      <c r="F65" s="124"/>
      <c r="G65" s="126"/>
      <c r="H65" s="126"/>
      <c r="I65" s="284"/>
      <c r="J65" s="127"/>
      <c r="K65" s="128"/>
    </row>
    <row r="66" spans="1:11" x14ac:dyDescent="0.25">
      <c r="A66" s="123"/>
      <c r="B66" s="123"/>
      <c r="C66" s="124"/>
      <c r="D66" s="124"/>
      <c r="E66" s="125"/>
      <c r="F66" s="124"/>
      <c r="G66" s="126"/>
      <c r="H66" s="126"/>
      <c r="I66" s="284"/>
      <c r="J66" s="127"/>
      <c r="K66" s="128"/>
    </row>
    <row r="67" spans="1:11" x14ac:dyDescent="0.25">
      <c r="A67" s="123"/>
      <c r="B67" s="123"/>
      <c r="C67" s="124"/>
      <c r="D67" s="124"/>
      <c r="E67" s="125"/>
      <c r="F67" s="124"/>
      <c r="G67" s="126"/>
      <c r="H67" s="126"/>
      <c r="I67" s="284"/>
      <c r="J67" s="127"/>
      <c r="K67" s="128"/>
    </row>
    <row r="68" spans="1:11" x14ac:dyDescent="0.25">
      <c r="A68" s="123"/>
      <c r="B68" s="123"/>
      <c r="C68" s="124"/>
      <c r="D68" s="124"/>
      <c r="E68" s="125"/>
      <c r="F68" s="124"/>
      <c r="G68" s="126"/>
      <c r="H68" s="126"/>
      <c r="I68" s="284"/>
      <c r="J68" s="127"/>
      <c r="K68" s="128"/>
    </row>
    <row r="69" spans="1:11" x14ac:dyDescent="0.25">
      <c r="A69" s="123"/>
      <c r="B69" s="123"/>
      <c r="C69" s="124"/>
      <c r="D69" s="124"/>
      <c r="E69" s="125"/>
      <c r="F69" s="124"/>
      <c r="G69" s="126"/>
      <c r="H69" s="126"/>
      <c r="I69" s="284"/>
      <c r="J69" s="127"/>
      <c r="K69" s="128"/>
    </row>
    <row r="70" spans="1:11" x14ac:dyDescent="0.25">
      <c r="A70" s="123"/>
      <c r="B70" s="123"/>
      <c r="C70" s="124"/>
      <c r="D70" s="124"/>
      <c r="E70" s="125"/>
      <c r="F70" s="124"/>
      <c r="G70" s="126"/>
      <c r="H70" s="126"/>
      <c r="I70" s="284"/>
      <c r="J70" s="127"/>
      <c r="K70" s="128"/>
    </row>
    <row r="71" spans="1:11" x14ac:dyDescent="0.25">
      <c r="A71" s="123"/>
      <c r="B71" s="123"/>
      <c r="C71" s="124"/>
      <c r="D71" s="124"/>
      <c r="E71" s="125"/>
      <c r="F71" s="124"/>
      <c r="G71" s="126"/>
      <c r="H71" s="126"/>
      <c r="I71" s="284"/>
      <c r="J71" s="127"/>
      <c r="K71" s="128"/>
    </row>
    <row r="72" spans="1:11" x14ac:dyDescent="0.25">
      <c r="A72" s="123"/>
      <c r="B72" s="123"/>
      <c r="C72" s="124"/>
      <c r="D72" s="124"/>
      <c r="E72" s="125"/>
      <c r="F72" s="124"/>
      <c r="G72" s="126"/>
      <c r="H72" s="126"/>
      <c r="I72" s="284"/>
      <c r="J72" s="127"/>
      <c r="K72" s="128"/>
    </row>
    <row r="73" spans="1:11" x14ac:dyDescent="0.25">
      <c r="A73" s="123"/>
      <c r="B73" s="123"/>
      <c r="C73" s="124"/>
      <c r="D73" s="124"/>
      <c r="E73" s="125"/>
      <c r="F73" s="124"/>
      <c r="G73" s="126"/>
      <c r="H73" s="126"/>
      <c r="I73" s="284"/>
      <c r="J73" s="127"/>
      <c r="K73" s="128"/>
    </row>
    <row r="74" spans="1:11" x14ac:dyDescent="0.25">
      <c r="A74" s="123"/>
      <c r="B74" s="123"/>
      <c r="C74" s="124"/>
      <c r="D74" s="124"/>
      <c r="E74" s="125"/>
      <c r="F74" s="124"/>
      <c r="G74" s="126"/>
      <c r="H74" s="126"/>
      <c r="I74" s="284"/>
      <c r="J74" s="127"/>
      <c r="K74" s="128"/>
    </row>
    <row r="75" spans="1:11" x14ac:dyDescent="0.25">
      <c r="A75" s="123"/>
      <c r="B75" s="123"/>
      <c r="C75" s="124"/>
      <c r="D75" s="124"/>
      <c r="E75" s="125"/>
      <c r="F75" s="124"/>
      <c r="G75" s="126"/>
      <c r="H75" s="126"/>
      <c r="I75" s="284"/>
      <c r="J75" s="127"/>
      <c r="K75" s="128"/>
    </row>
    <row r="76" spans="1:11" x14ac:dyDescent="0.25">
      <c r="A76" s="123"/>
      <c r="B76" s="123"/>
      <c r="C76" s="124"/>
      <c r="D76" s="124"/>
      <c r="E76" s="125"/>
      <c r="F76" s="124"/>
      <c r="G76" s="126"/>
      <c r="H76" s="126"/>
      <c r="I76" s="284"/>
      <c r="J76" s="127"/>
      <c r="K76" s="128"/>
    </row>
    <row r="77" spans="1:11" x14ac:dyDescent="0.25">
      <c r="A77" s="123"/>
      <c r="B77" s="123"/>
      <c r="C77" s="124"/>
      <c r="D77" s="124"/>
      <c r="E77" s="125"/>
      <c r="F77" s="124"/>
      <c r="G77" s="126"/>
      <c r="H77" s="126"/>
      <c r="I77" s="284"/>
      <c r="J77" s="127"/>
      <c r="K77" s="128"/>
    </row>
    <row r="78" spans="1:11" x14ac:dyDescent="0.25">
      <c r="A78" s="123"/>
      <c r="B78" s="123"/>
      <c r="C78" s="124"/>
      <c r="D78" s="124"/>
      <c r="E78" s="125"/>
      <c r="F78" s="124"/>
      <c r="G78" s="126"/>
      <c r="H78" s="126"/>
      <c r="I78" s="284"/>
      <c r="J78" s="127"/>
      <c r="K78" s="128"/>
    </row>
    <row r="79" spans="1:11" x14ac:dyDescent="0.25">
      <c r="A79" s="123"/>
      <c r="B79" s="123"/>
      <c r="C79" s="124"/>
      <c r="D79" s="124"/>
      <c r="E79" s="125"/>
      <c r="F79" s="124"/>
      <c r="G79" s="126"/>
      <c r="H79" s="126"/>
      <c r="I79" s="284"/>
      <c r="J79" s="127"/>
      <c r="K79" s="128"/>
    </row>
    <row r="80" spans="1:11" x14ac:dyDescent="0.25">
      <c r="A80" s="123"/>
      <c r="B80" s="123"/>
      <c r="C80" s="124"/>
      <c r="D80" s="124"/>
      <c r="E80" s="125"/>
      <c r="F80" s="124"/>
      <c r="G80" s="126"/>
      <c r="H80" s="126"/>
      <c r="I80" s="284"/>
      <c r="J80" s="127"/>
      <c r="K80" s="128"/>
    </row>
    <row r="81" spans="1:11" x14ac:dyDescent="0.25">
      <c r="A81" s="123"/>
      <c r="B81" s="123"/>
      <c r="C81" s="124"/>
      <c r="D81" s="124"/>
      <c r="E81" s="125"/>
      <c r="F81" s="124"/>
      <c r="G81" s="126"/>
      <c r="H81" s="126"/>
      <c r="I81" s="284"/>
      <c r="J81" s="127"/>
      <c r="K81" s="128"/>
    </row>
    <row r="82" spans="1:11" x14ac:dyDescent="0.25">
      <c r="A82" s="123"/>
      <c r="B82" s="123"/>
      <c r="C82" s="124"/>
      <c r="D82" s="124"/>
      <c r="E82" s="125"/>
      <c r="F82" s="124"/>
      <c r="G82" s="126"/>
      <c r="H82" s="126"/>
      <c r="I82" s="284"/>
      <c r="J82" s="127"/>
      <c r="K82" s="128"/>
    </row>
    <row r="83" spans="1:11" x14ac:dyDescent="0.25">
      <c r="A83" s="123"/>
      <c r="B83" s="123"/>
      <c r="C83" s="124"/>
      <c r="D83" s="124"/>
      <c r="E83" s="125"/>
      <c r="F83" s="124"/>
      <c r="G83" s="126"/>
      <c r="H83" s="126"/>
      <c r="I83" s="284"/>
      <c r="J83" s="127"/>
      <c r="K83" s="128"/>
    </row>
    <row r="84" spans="1:11" x14ac:dyDescent="0.25">
      <c r="A84" s="123"/>
      <c r="B84" s="123"/>
      <c r="C84" s="124"/>
      <c r="D84" s="124"/>
      <c r="E84" s="125"/>
      <c r="F84" s="124"/>
      <c r="G84" s="126"/>
      <c r="H84" s="126"/>
      <c r="I84" s="284"/>
      <c r="J84" s="127"/>
      <c r="K84" s="128"/>
    </row>
    <row r="85" spans="1:11" x14ac:dyDescent="0.25">
      <c r="A85" s="123"/>
      <c r="B85" s="123"/>
      <c r="C85" s="124"/>
      <c r="D85" s="124"/>
      <c r="E85" s="125"/>
      <c r="F85" s="124"/>
      <c r="G85" s="126"/>
      <c r="H85" s="126"/>
      <c r="I85" s="284"/>
      <c r="J85" s="127"/>
      <c r="K85" s="128"/>
    </row>
    <row r="86" spans="1:11" x14ac:dyDescent="0.25">
      <c r="A86" s="123"/>
      <c r="B86" s="123"/>
      <c r="C86" s="124"/>
      <c r="D86" s="124"/>
      <c r="E86" s="125"/>
      <c r="F86" s="124"/>
      <c r="G86" s="126"/>
      <c r="H86" s="126"/>
      <c r="I86" s="284"/>
      <c r="J86" s="127"/>
      <c r="K86" s="128"/>
    </row>
    <row r="87" spans="1:11" x14ac:dyDescent="0.25">
      <c r="A87" s="123"/>
      <c r="B87" s="123"/>
      <c r="C87" s="124"/>
      <c r="D87" s="124"/>
      <c r="E87" s="125"/>
      <c r="F87" s="124"/>
      <c r="G87" s="126"/>
      <c r="H87" s="126"/>
      <c r="I87" s="284"/>
      <c r="J87" s="127"/>
      <c r="K87" s="128"/>
    </row>
    <row r="88" spans="1:11" x14ac:dyDescent="0.25">
      <c r="A88" s="123"/>
      <c r="B88" s="123"/>
      <c r="C88" s="124"/>
      <c r="D88" s="124"/>
      <c r="E88" s="125"/>
      <c r="F88" s="124"/>
      <c r="G88" s="126"/>
      <c r="H88" s="126"/>
      <c r="I88" s="284"/>
      <c r="J88" s="127"/>
      <c r="K88" s="128"/>
    </row>
    <row r="89" spans="1:11" x14ac:dyDescent="0.25">
      <c r="A89" s="123"/>
      <c r="B89" s="123"/>
      <c r="C89" s="124"/>
      <c r="D89" s="124"/>
      <c r="E89" s="125"/>
      <c r="F89" s="124"/>
      <c r="G89" s="126"/>
      <c r="H89" s="126"/>
      <c r="I89" s="284"/>
      <c r="J89" s="127"/>
      <c r="K89" s="128"/>
    </row>
    <row r="90" spans="1:11" x14ac:dyDescent="0.25">
      <c r="A90" s="123"/>
      <c r="B90" s="123"/>
      <c r="C90" s="124"/>
      <c r="D90" s="124"/>
      <c r="E90" s="125"/>
      <c r="F90" s="124"/>
      <c r="G90" s="126"/>
      <c r="H90" s="126"/>
      <c r="I90" s="284"/>
      <c r="J90" s="127"/>
      <c r="K90" s="128"/>
    </row>
    <row r="91" spans="1:11" x14ac:dyDescent="0.25">
      <c r="A91" s="123"/>
      <c r="B91" s="123"/>
      <c r="C91" s="124"/>
      <c r="D91" s="124"/>
      <c r="E91" s="125"/>
      <c r="F91" s="124"/>
      <c r="G91" s="126"/>
      <c r="H91" s="126"/>
      <c r="I91" s="284"/>
      <c r="J91" s="127"/>
      <c r="K91" s="128"/>
    </row>
    <row r="92" spans="1:11" x14ac:dyDescent="0.25">
      <c r="A92" s="123"/>
      <c r="B92" s="123"/>
      <c r="C92" s="124"/>
      <c r="D92" s="124"/>
      <c r="E92" s="125"/>
      <c r="F92" s="124"/>
      <c r="G92" s="126"/>
      <c r="H92" s="126"/>
      <c r="I92" s="284"/>
      <c r="J92" s="127"/>
      <c r="K92" s="128"/>
    </row>
    <row r="93" spans="1:11" x14ac:dyDescent="0.25">
      <c r="A93" s="123"/>
      <c r="B93" s="123"/>
      <c r="C93" s="124"/>
      <c r="D93" s="124"/>
      <c r="E93" s="125"/>
      <c r="F93" s="124"/>
      <c r="G93" s="126"/>
      <c r="H93" s="126"/>
      <c r="I93" s="284"/>
      <c r="J93" s="127"/>
      <c r="K93" s="128"/>
    </row>
    <row r="94" spans="1:11" x14ac:dyDescent="0.25">
      <c r="A94" s="123"/>
      <c r="B94" s="123"/>
      <c r="C94" s="124"/>
      <c r="D94" s="124"/>
      <c r="E94" s="125"/>
      <c r="F94" s="124"/>
      <c r="G94" s="126"/>
      <c r="H94" s="126"/>
      <c r="I94" s="284"/>
      <c r="J94" s="127"/>
      <c r="K94" s="128"/>
    </row>
    <row r="95" spans="1:11" x14ac:dyDescent="0.25">
      <c r="A95" s="123"/>
      <c r="B95" s="123"/>
      <c r="C95" s="124"/>
      <c r="D95" s="124"/>
      <c r="E95" s="125"/>
      <c r="F95" s="124"/>
      <c r="G95" s="126"/>
      <c r="H95" s="126"/>
      <c r="I95" s="284"/>
      <c r="J95" s="127"/>
      <c r="K95" s="128"/>
    </row>
    <row r="96" spans="1:11" x14ac:dyDescent="0.25">
      <c r="A96" s="123"/>
      <c r="B96" s="123"/>
      <c r="C96" s="124"/>
      <c r="D96" s="124"/>
      <c r="E96" s="125"/>
      <c r="F96" s="124"/>
      <c r="G96" s="126"/>
      <c r="H96" s="126"/>
      <c r="I96" s="284"/>
      <c r="J96" s="127"/>
      <c r="K96" s="128"/>
    </row>
    <row r="97" spans="1:11" x14ac:dyDescent="0.25">
      <c r="A97" s="123"/>
      <c r="B97" s="123"/>
      <c r="C97" s="124"/>
      <c r="D97" s="124"/>
      <c r="E97" s="125"/>
      <c r="F97" s="124"/>
      <c r="G97" s="126"/>
      <c r="H97" s="126"/>
      <c r="I97" s="284"/>
      <c r="J97" s="127"/>
      <c r="K97" s="128"/>
    </row>
    <row r="98" spans="1:11" x14ac:dyDescent="0.25">
      <c r="A98" s="123"/>
      <c r="B98" s="123"/>
      <c r="C98" s="124"/>
      <c r="D98" s="124"/>
      <c r="E98" s="125"/>
      <c r="F98" s="124"/>
      <c r="G98" s="126"/>
      <c r="H98" s="126"/>
      <c r="I98" s="284"/>
      <c r="J98" s="127"/>
      <c r="K98" s="128"/>
    </row>
    <row r="99" spans="1:11" x14ac:dyDescent="0.25">
      <c r="A99" s="123"/>
      <c r="B99" s="123"/>
      <c r="C99" s="124"/>
      <c r="D99" s="124"/>
      <c r="E99" s="125"/>
      <c r="F99" s="124"/>
      <c r="G99" s="126"/>
      <c r="H99" s="126"/>
      <c r="I99" s="284"/>
      <c r="J99" s="127"/>
      <c r="K99" s="128"/>
    </row>
    <row r="100" spans="1:11" x14ac:dyDescent="0.25">
      <c r="A100" s="123"/>
      <c r="B100" s="123"/>
      <c r="C100" s="124"/>
      <c r="D100" s="124"/>
      <c r="E100" s="125"/>
      <c r="F100" s="124"/>
      <c r="G100" s="126"/>
      <c r="H100" s="126"/>
      <c r="I100" s="284"/>
      <c r="J100" s="127"/>
      <c r="K100" s="128"/>
    </row>
    <row r="101" spans="1:11" x14ac:dyDescent="0.25">
      <c r="A101" s="123"/>
      <c r="B101" s="123"/>
      <c r="C101" s="124"/>
      <c r="D101" s="124"/>
      <c r="E101" s="125"/>
      <c r="F101" s="124"/>
      <c r="G101" s="126"/>
      <c r="H101" s="126"/>
      <c r="I101" s="284"/>
      <c r="J101" s="127"/>
      <c r="K101" s="128"/>
    </row>
    <row r="102" spans="1:11" x14ac:dyDescent="0.25">
      <c r="A102" s="123"/>
      <c r="B102" s="123"/>
      <c r="C102" s="124"/>
      <c r="D102" s="124"/>
      <c r="E102" s="125"/>
      <c r="F102" s="124"/>
      <c r="G102" s="126"/>
      <c r="H102" s="126"/>
      <c r="I102" s="284"/>
      <c r="J102" s="127"/>
      <c r="K102" s="128"/>
    </row>
    <row r="103" spans="1:11" x14ac:dyDescent="0.25">
      <c r="A103" s="123"/>
      <c r="B103" s="123"/>
      <c r="C103" s="124"/>
      <c r="D103" s="124"/>
      <c r="E103" s="125"/>
      <c r="F103" s="124"/>
      <c r="G103" s="126"/>
      <c r="H103" s="126"/>
      <c r="I103" s="284"/>
      <c r="J103" s="127"/>
      <c r="K103" s="128"/>
    </row>
    <row r="104" spans="1:11" x14ac:dyDescent="0.25">
      <c r="A104" s="123"/>
      <c r="B104" s="123"/>
      <c r="C104" s="124"/>
      <c r="D104" s="124"/>
      <c r="E104" s="125"/>
      <c r="F104" s="124"/>
      <c r="G104" s="126"/>
      <c r="H104" s="126"/>
      <c r="I104" s="284"/>
      <c r="J104" s="127"/>
      <c r="K104" s="128"/>
    </row>
    <row r="105" spans="1:11" x14ac:dyDescent="0.25">
      <c r="A105" s="123"/>
      <c r="B105" s="123"/>
      <c r="C105" s="124"/>
      <c r="D105" s="124"/>
      <c r="E105" s="125"/>
      <c r="F105" s="124"/>
      <c r="G105" s="126"/>
      <c r="H105" s="126"/>
      <c r="I105" s="284"/>
      <c r="J105" s="127"/>
      <c r="K105" s="128"/>
    </row>
    <row r="106" spans="1:11" x14ac:dyDescent="0.25">
      <c r="A106" s="123"/>
      <c r="B106" s="123"/>
      <c r="C106" s="124"/>
      <c r="D106" s="124"/>
      <c r="E106" s="125"/>
      <c r="F106" s="124"/>
      <c r="G106" s="126"/>
      <c r="H106" s="126"/>
      <c r="I106" s="284"/>
      <c r="J106" s="127"/>
      <c r="K106" s="128"/>
    </row>
    <row r="107" spans="1:11" x14ac:dyDescent="0.25">
      <c r="A107" s="123"/>
      <c r="B107" s="123"/>
      <c r="C107" s="124"/>
      <c r="D107" s="124"/>
      <c r="E107" s="125"/>
      <c r="F107" s="124"/>
      <c r="G107" s="126"/>
      <c r="H107" s="126"/>
      <c r="I107" s="284"/>
      <c r="J107" s="127"/>
      <c r="K107" s="128"/>
    </row>
    <row r="108" spans="1:11" x14ac:dyDescent="0.25">
      <c r="A108" s="123"/>
      <c r="B108" s="123"/>
      <c r="C108" s="124"/>
      <c r="D108" s="124"/>
      <c r="E108" s="125"/>
      <c r="F108" s="124"/>
      <c r="G108" s="126"/>
      <c r="H108" s="126"/>
      <c r="I108" s="284"/>
      <c r="J108" s="127"/>
      <c r="K108" s="128"/>
    </row>
    <row r="109" spans="1:11" x14ac:dyDescent="0.25">
      <c r="A109" s="123"/>
      <c r="B109" s="123"/>
      <c r="C109" s="124"/>
      <c r="D109" s="124"/>
      <c r="E109" s="125"/>
      <c r="F109" s="124"/>
      <c r="G109" s="126"/>
      <c r="H109" s="126"/>
      <c r="I109" s="284"/>
      <c r="J109" s="127"/>
      <c r="K109" s="128"/>
    </row>
    <row r="110" spans="1:11" x14ac:dyDescent="0.25">
      <c r="A110" s="123"/>
      <c r="B110" s="123"/>
      <c r="C110" s="124"/>
      <c r="D110" s="124"/>
      <c r="E110" s="125"/>
      <c r="F110" s="124"/>
      <c r="G110" s="126"/>
      <c r="H110" s="126"/>
      <c r="I110" s="284"/>
      <c r="J110" s="127"/>
      <c r="K110" s="128"/>
    </row>
    <row r="111" spans="1:11" x14ac:dyDescent="0.25">
      <c r="A111" s="123"/>
      <c r="B111" s="123"/>
      <c r="C111" s="124"/>
      <c r="D111" s="124"/>
      <c r="E111" s="125"/>
      <c r="F111" s="124"/>
      <c r="G111" s="126"/>
      <c r="H111" s="126"/>
      <c r="I111" s="284"/>
      <c r="J111" s="127"/>
      <c r="K111" s="128"/>
    </row>
    <row r="112" spans="1:11" x14ac:dyDescent="0.25">
      <c r="A112" s="123"/>
      <c r="B112" s="123"/>
      <c r="C112" s="124"/>
      <c r="D112" s="124"/>
      <c r="E112" s="125"/>
      <c r="F112" s="124"/>
      <c r="G112" s="126"/>
      <c r="H112" s="126"/>
      <c r="I112" s="284"/>
      <c r="J112" s="127"/>
      <c r="K112" s="128"/>
    </row>
    <row r="113" spans="1:11" x14ac:dyDescent="0.25">
      <c r="A113" s="123"/>
      <c r="B113" s="123"/>
      <c r="C113" s="124"/>
      <c r="D113" s="124"/>
      <c r="E113" s="125"/>
      <c r="F113" s="124"/>
      <c r="G113" s="126"/>
      <c r="H113" s="126"/>
      <c r="I113" s="284"/>
      <c r="J113" s="127"/>
      <c r="K113" s="128"/>
    </row>
    <row r="114" spans="1:11" x14ac:dyDescent="0.25">
      <c r="A114" s="123"/>
      <c r="B114" s="123"/>
      <c r="C114" s="124"/>
      <c r="D114" s="124"/>
      <c r="E114" s="125"/>
      <c r="F114" s="124"/>
      <c r="G114" s="126"/>
      <c r="H114" s="126"/>
      <c r="I114" s="284"/>
      <c r="J114" s="127"/>
      <c r="K114" s="128"/>
    </row>
    <row r="115" spans="1:11" x14ac:dyDescent="0.25">
      <c r="A115" s="123"/>
      <c r="B115" s="123"/>
      <c r="C115" s="124"/>
      <c r="D115" s="124"/>
      <c r="E115" s="125"/>
      <c r="F115" s="124"/>
      <c r="G115" s="126"/>
      <c r="H115" s="126"/>
      <c r="I115" s="284"/>
      <c r="J115" s="127"/>
      <c r="K115" s="128"/>
    </row>
    <row r="116" spans="1:11" x14ac:dyDescent="0.25">
      <c r="A116" s="123"/>
      <c r="B116" s="123"/>
      <c r="C116" s="124"/>
      <c r="D116" s="124"/>
      <c r="E116" s="125"/>
      <c r="F116" s="124"/>
      <c r="G116" s="126"/>
      <c r="H116" s="126"/>
      <c r="I116" s="284"/>
      <c r="J116" s="127"/>
      <c r="K116" s="128"/>
    </row>
    <row r="117" spans="1:11" x14ac:dyDescent="0.25">
      <c r="A117" s="123"/>
      <c r="B117" s="123"/>
      <c r="C117" s="124"/>
      <c r="D117" s="124"/>
      <c r="E117" s="125"/>
      <c r="F117" s="124"/>
      <c r="G117" s="126"/>
      <c r="H117" s="126"/>
      <c r="I117" s="284"/>
      <c r="J117" s="127"/>
      <c r="K117" s="128"/>
    </row>
    <row r="118" spans="1:11" x14ac:dyDescent="0.25">
      <c r="A118" s="123"/>
      <c r="B118" s="123"/>
      <c r="C118" s="124"/>
      <c r="D118" s="124"/>
      <c r="E118" s="125"/>
      <c r="F118" s="124"/>
      <c r="G118" s="126"/>
      <c r="H118" s="126"/>
      <c r="I118" s="284"/>
      <c r="J118" s="127"/>
      <c r="K118" s="128"/>
    </row>
    <row r="119" spans="1:11" x14ac:dyDescent="0.25">
      <c r="A119" s="123"/>
      <c r="B119" s="123"/>
      <c r="C119" s="124"/>
      <c r="D119" s="124"/>
      <c r="E119" s="125"/>
      <c r="F119" s="124"/>
      <c r="G119" s="126"/>
      <c r="H119" s="126"/>
      <c r="I119" s="284"/>
      <c r="J119" s="127"/>
      <c r="K119" s="128"/>
    </row>
    <row r="120" spans="1:11" x14ac:dyDescent="0.25">
      <c r="A120" s="123"/>
      <c r="B120" s="123"/>
      <c r="C120" s="124"/>
      <c r="D120" s="124"/>
      <c r="E120" s="125"/>
      <c r="F120" s="124"/>
      <c r="G120" s="126"/>
      <c r="H120" s="126"/>
      <c r="I120" s="284"/>
      <c r="J120" s="127"/>
      <c r="K120" s="128"/>
    </row>
    <row r="121" spans="1:11" x14ac:dyDescent="0.25">
      <c r="A121" s="123"/>
      <c r="B121" s="123"/>
      <c r="C121" s="124"/>
      <c r="D121" s="124"/>
      <c r="E121" s="125"/>
      <c r="F121" s="124"/>
      <c r="G121" s="126"/>
      <c r="H121" s="126"/>
      <c r="I121" s="284"/>
      <c r="J121" s="127"/>
      <c r="K121" s="128"/>
    </row>
    <row r="122" spans="1:11" x14ac:dyDescent="0.25">
      <c r="A122" s="123"/>
      <c r="B122" s="123"/>
      <c r="C122" s="124"/>
      <c r="D122" s="124"/>
      <c r="E122" s="125"/>
      <c r="F122" s="124"/>
      <c r="G122" s="126"/>
      <c r="H122" s="126"/>
      <c r="I122" s="284"/>
      <c r="J122" s="127"/>
      <c r="K122" s="128"/>
    </row>
    <row r="123" spans="1:11" x14ac:dyDescent="0.25">
      <c r="A123" s="123"/>
      <c r="B123" s="123"/>
      <c r="C123" s="124"/>
      <c r="D123" s="124"/>
      <c r="E123" s="125"/>
      <c r="F123" s="124"/>
      <c r="G123" s="126"/>
      <c r="H123" s="126"/>
      <c r="I123" s="284"/>
      <c r="J123" s="127"/>
      <c r="K123" s="128"/>
    </row>
    <row r="124" spans="1:11" x14ac:dyDescent="0.25">
      <c r="A124" s="123"/>
      <c r="B124" s="123"/>
      <c r="C124" s="124"/>
      <c r="D124" s="124"/>
      <c r="E124" s="125"/>
      <c r="F124" s="124"/>
      <c r="G124" s="126"/>
      <c r="H124" s="126"/>
      <c r="I124" s="284"/>
      <c r="J124" s="127"/>
      <c r="K124" s="128"/>
    </row>
    <row r="125" spans="1:11" x14ac:dyDescent="0.25">
      <c r="A125" s="123"/>
      <c r="B125" s="123"/>
      <c r="C125" s="124"/>
      <c r="D125" s="124"/>
      <c r="E125" s="125"/>
      <c r="F125" s="124"/>
      <c r="G125" s="126"/>
      <c r="H125" s="126"/>
      <c r="I125" s="284"/>
      <c r="J125" s="127"/>
      <c r="K125" s="128"/>
    </row>
    <row r="126" spans="1:11" x14ac:dyDescent="0.25">
      <c r="A126" s="123"/>
      <c r="B126" s="123"/>
      <c r="C126" s="124"/>
      <c r="D126" s="124"/>
      <c r="E126" s="125"/>
      <c r="F126" s="124"/>
      <c r="G126" s="126"/>
      <c r="H126" s="126"/>
      <c r="I126" s="284"/>
      <c r="J126" s="127"/>
      <c r="K126" s="128"/>
    </row>
    <row r="127" spans="1:11" x14ac:dyDescent="0.25">
      <c r="A127" s="123"/>
      <c r="B127" s="123"/>
      <c r="C127" s="124"/>
      <c r="D127" s="124"/>
      <c r="E127" s="125"/>
      <c r="F127" s="124"/>
      <c r="G127" s="126"/>
      <c r="H127" s="126"/>
      <c r="I127" s="284"/>
      <c r="J127" s="127"/>
      <c r="K127" s="128"/>
    </row>
    <row r="128" spans="1:11" x14ac:dyDescent="0.25">
      <c r="A128" s="123"/>
      <c r="B128" s="123"/>
      <c r="C128" s="124"/>
      <c r="D128" s="124"/>
      <c r="E128" s="125"/>
      <c r="F128" s="124"/>
      <c r="G128" s="126"/>
      <c r="H128" s="126"/>
      <c r="I128" s="284"/>
      <c r="J128" s="127"/>
      <c r="K128" s="128"/>
    </row>
    <row r="129" spans="1:11" x14ac:dyDescent="0.25">
      <c r="A129" s="123"/>
      <c r="B129" s="123"/>
      <c r="C129" s="124"/>
      <c r="D129" s="124"/>
      <c r="E129" s="125"/>
      <c r="F129" s="124"/>
      <c r="G129" s="126"/>
      <c r="H129" s="126"/>
      <c r="I129" s="284"/>
      <c r="J129" s="127"/>
      <c r="K129" s="128"/>
    </row>
    <row r="130" spans="1:11" x14ac:dyDescent="0.25">
      <c r="A130" s="123"/>
      <c r="B130" s="123"/>
      <c r="C130" s="124"/>
      <c r="D130" s="124"/>
      <c r="E130" s="125"/>
      <c r="F130" s="124"/>
      <c r="G130" s="126"/>
      <c r="H130" s="126"/>
      <c r="I130" s="284"/>
      <c r="J130" s="127"/>
      <c r="K130" s="128"/>
    </row>
    <row r="131" spans="1:11" x14ac:dyDescent="0.25">
      <c r="A131" s="123"/>
      <c r="B131" s="123"/>
      <c r="C131" s="124"/>
      <c r="D131" s="124"/>
      <c r="E131" s="125"/>
      <c r="F131" s="124"/>
      <c r="G131" s="126"/>
      <c r="H131" s="126"/>
      <c r="I131" s="284"/>
      <c r="J131" s="127"/>
      <c r="K131" s="128"/>
    </row>
    <row r="132" spans="1:11" x14ac:dyDescent="0.25">
      <c r="A132" s="123"/>
      <c r="B132" s="123"/>
      <c r="C132" s="124"/>
      <c r="D132" s="124"/>
      <c r="E132" s="125"/>
      <c r="F132" s="124"/>
      <c r="G132" s="126"/>
      <c r="H132" s="126"/>
      <c r="I132" s="284"/>
      <c r="J132" s="127"/>
      <c r="K132" s="128"/>
    </row>
    <row r="133" spans="1:11" x14ac:dyDescent="0.25">
      <c r="A133" s="123"/>
      <c r="B133" s="123"/>
      <c r="C133" s="124"/>
      <c r="D133" s="124"/>
      <c r="E133" s="125"/>
      <c r="F133" s="124"/>
      <c r="G133" s="126"/>
      <c r="H133" s="126"/>
      <c r="I133" s="284"/>
      <c r="J133" s="127"/>
      <c r="K133" s="128"/>
    </row>
    <row r="134" spans="1:11" x14ac:dyDescent="0.25">
      <c r="A134" s="123"/>
      <c r="B134" s="123"/>
      <c r="C134" s="124"/>
      <c r="D134" s="124"/>
      <c r="E134" s="125"/>
      <c r="F134" s="124"/>
      <c r="G134" s="126"/>
      <c r="H134" s="126"/>
      <c r="I134" s="284"/>
      <c r="J134" s="127"/>
      <c r="K134" s="128"/>
    </row>
    <row r="135" spans="1:11" x14ac:dyDescent="0.25">
      <c r="A135" s="123"/>
      <c r="B135" s="123"/>
      <c r="C135" s="124"/>
      <c r="D135" s="124"/>
      <c r="E135" s="125"/>
      <c r="F135" s="124"/>
      <c r="G135" s="126"/>
      <c r="H135" s="126"/>
      <c r="I135" s="284"/>
      <c r="J135" s="127"/>
      <c r="K135" s="128"/>
    </row>
    <row r="136" spans="1:11" x14ac:dyDescent="0.25">
      <c r="A136" s="123"/>
      <c r="B136" s="123"/>
      <c r="C136" s="124"/>
      <c r="D136" s="124"/>
      <c r="E136" s="125"/>
      <c r="F136" s="124"/>
      <c r="G136" s="126"/>
      <c r="H136" s="126"/>
      <c r="I136" s="284"/>
      <c r="J136" s="127"/>
      <c r="K136" s="128"/>
    </row>
    <row r="137" spans="1:11" x14ac:dyDescent="0.25">
      <c r="A137" s="123"/>
      <c r="B137" s="123"/>
      <c r="C137" s="124"/>
      <c r="D137" s="124"/>
      <c r="E137" s="125"/>
      <c r="F137" s="124"/>
      <c r="G137" s="126"/>
      <c r="H137" s="126"/>
      <c r="I137" s="284"/>
      <c r="J137" s="127"/>
      <c r="K137" s="128"/>
    </row>
    <row r="138" spans="1:11" x14ac:dyDescent="0.25">
      <c r="A138" s="123"/>
      <c r="B138" s="123"/>
      <c r="C138" s="124"/>
      <c r="D138" s="124"/>
      <c r="E138" s="125"/>
      <c r="F138" s="124"/>
      <c r="G138" s="126"/>
      <c r="H138" s="126"/>
      <c r="I138" s="284"/>
      <c r="J138" s="127"/>
      <c r="K138" s="128"/>
    </row>
    <row r="139" spans="1:11" x14ac:dyDescent="0.25">
      <c r="A139" s="123"/>
      <c r="B139" s="123"/>
      <c r="C139" s="124"/>
      <c r="D139" s="124"/>
      <c r="E139" s="125"/>
      <c r="F139" s="124"/>
      <c r="G139" s="126"/>
      <c r="H139" s="126"/>
      <c r="I139" s="284"/>
      <c r="J139" s="127"/>
      <c r="K139" s="128"/>
    </row>
    <row r="140" spans="1:11" x14ac:dyDescent="0.25">
      <c r="A140" s="123"/>
      <c r="B140" s="123"/>
      <c r="C140" s="124"/>
      <c r="D140" s="124"/>
      <c r="E140" s="125"/>
      <c r="F140" s="124"/>
      <c r="G140" s="126"/>
      <c r="H140" s="126"/>
      <c r="I140" s="284"/>
      <c r="J140" s="127"/>
      <c r="K140" s="128"/>
    </row>
    <row r="141" spans="1:11" x14ac:dyDescent="0.25">
      <c r="A141" s="123"/>
      <c r="B141" s="123"/>
      <c r="C141" s="124"/>
      <c r="D141" s="124"/>
      <c r="E141" s="125"/>
      <c r="F141" s="124"/>
      <c r="G141" s="126"/>
      <c r="H141" s="126"/>
      <c r="I141" s="284"/>
      <c r="J141" s="127"/>
      <c r="K141" s="128"/>
    </row>
    <row r="142" spans="1:11" x14ac:dyDescent="0.25">
      <c r="A142" s="123"/>
      <c r="B142" s="123"/>
      <c r="C142" s="124"/>
      <c r="D142" s="124"/>
      <c r="E142" s="125"/>
      <c r="F142" s="124"/>
      <c r="G142" s="126"/>
      <c r="H142" s="126"/>
      <c r="I142" s="284"/>
      <c r="J142" s="127"/>
      <c r="K142" s="128"/>
    </row>
    <row r="143" spans="1:11" x14ac:dyDescent="0.25">
      <c r="A143" s="123"/>
      <c r="B143" s="123"/>
      <c r="C143" s="124"/>
      <c r="D143" s="124"/>
      <c r="E143" s="125"/>
      <c r="F143" s="124"/>
      <c r="G143" s="126"/>
      <c r="H143" s="126"/>
      <c r="I143" s="284"/>
      <c r="J143" s="127"/>
      <c r="K143" s="128"/>
    </row>
    <row r="144" spans="1:11" x14ac:dyDescent="0.25">
      <c r="A144" s="123"/>
      <c r="B144" s="123"/>
      <c r="C144" s="124"/>
      <c r="D144" s="124"/>
      <c r="E144" s="125"/>
      <c r="F144" s="124"/>
      <c r="G144" s="126"/>
      <c r="H144" s="126"/>
      <c r="I144" s="284"/>
      <c r="J144" s="127"/>
      <c r="K144" s="128"/>
    </row>
    <row r="145" spans="1:11" x14ac:dyDescent="0.25">
      <c r="A145" s="123"/>
      <c r="B145" s="123"/>
      <c r="C145" s="124"/>
      <c r="D145" s="124"/>
      <c r="E145" s="125"/>
      <c r="F145" s="124"/>
      <c r="G145" s="126"/>
      <c r="H145" s="126"/>
      <c r="I145" s="284"/>
      <c r="J145" s="127"/>
      <c r="K145" s="128"/>
    </row>
    <row r="146" spans="1:11" x14ac:dyDescent="0.25">
      <c r="A146" s="123"/>
      <c r="B146" s="123"/>
      <c r="C146" s="124"/>
      <c r="D146" s="124"/>
      <c r="E146" s="125"/>
      <c r="F146" s="124"/>
      <c r="G146" s="126"/>
      <c r="H146" s="126"/>
      <c r="I146" s="284"/>
      <c r="J146" s="127"/>
      <c r="K146" s="128"/>
    </row>
    <row r="147" spans="1:11" x14ac:dyDescent="0.25">
      <c r="A147" s="123"/>
      <c r="B147" s="123"/>
      <c r="C147" s="124"/>
      <c r="D147" s="124"/>
      <c r="E147" s="125"/>
      <c r="F147" s="124"/>
      <c r="G147" s="126"/>
      <c r="H147" s="126"/>
      <c r="I147" s="284"/>
      <c r="J147" s="127"/>
      <c r="K147" s="128"/>
    </row>
    <row r="148" spans="1:11" x14ac:dyDescent="0.25">
      <c r="A148" s="123"/>
      <c r="B148" s="123"/>
      <c r="C148" s="124"/>
      <c r="D148" s="124"/>
      <c r="E148" s="125"/>
      <c r="F148" s="124"/>
      <c r="G148" s="126"/>
      <c r="H148" s="126"/>
      <c r="I148" s="284"/>
      <c r="J148" s="127"/>
      <c r="K148" s="128"/>
    </row>
    <row r="149" spans="1:11" x14ac:dyDescent="0.25">
      <c r="A149" s="123"/>
      <c r="B149" s="123"/>
      <c r="C149" s="124"/>
      <c r="D149" s="124"/>
      <c r="E149" s="125"/>
      <c r="F149" s="124"/>
      <c r="G149" s="126"/>
      <c r="H149" s="126"/>
      <c r="I149" s="284"/>
      <c r="J149" s="127"/>
      <c r="K149" s="128"/>
    </row>
    <row r="150" spans="1:11" x14ac:dyDescent="0.25">
      <c r="A150" s="123"/>
      <c r="B150" s="123"/>
      <c r="C150" s="124"/>
      <c r="D150" s="124"/>
      <c r="E150" s="125"/>
      <c r="F150" s="124"/>
      <c r="G150" s="126"/>
      <c r="H150" s="126"/>
      <c r="I150" s="284"/>
      <c r="J150" s="127"/>
      <c r="K150" s="128"/>
    </row>
    <row r="151" spans="1:11" x14ac:dyDescent="0.25">
      <c r="A151" s="123"/>
      <c r="B151" s="123"/>
      <c r="C151" s="124"/>
      <c r="D151" s="124"/>
      <c r="E151" s="125"/>
      <c r="F151" s="124"/>
      <c r="G151" s="126"/>
      <c r="H151" s="126"/>
      <c r="I151" s="284"/>
      <c r="J151" s="127"/>
      <c r="K151" s="128"/>
    </row>
    <row r="152" spans="1:11" x14ac:dyDescent="0.25">
      <c r="A152" s="123"/>
      <c r="B152" s="123"/>
      <c r="C152" s="124"/>
      <c r="D152" s="124"/>
      <c r="E152" s="125"/>
      <c r="F152" s="124"/>
      <c r="G152" s="126"/>
      <c r="H152" s="126"/>
      <c r="I152" s="284"/>
      <c r="J152" s="127"/>
      <c r="K152" s="128"/>
    </row>
    <row r="153" spans="1:11" x14ac:dyDescent="0.25">
      <c r="A153" s="123"/>
      <c r="B153" s="123"/>
      <c r="C153" s="124"/>
      <c r="D153" s="124"/>
      <c r="E153" s="125"/>
      <c r="F153" s="124"/>
      <c r="G153" s="126"/>
      <c r="H153" s="126"/>
      <c r="I153" s="284"/>
      <c r="J153" s="127"/>
      <c r="K153" s="128"/>
    </row>
    <row r="154" spans="1:11" x14ac:dyDescent="0.25">
      <c r="A154" s="123"/>
      <c r="B154" s="123"/>
      <c r="C154" s="124"/>
      <c r="D154" s="124"/>
      <c r="E154" s="125"/>
      <c r="F154" s="124"/>
      <c r="G154" s="126"/>
      <c r="H154" s="126"/>
      <c r="I154" s="284"/>
      <c r="J154" s="127"/>
      <c r="K154" s="128"/>
    </row>
    <row r="155" spans="1:11" x14ac:dyDescent="0.25">
      <c r="A155" s="123"/>
      <c r="B155" s="123"/>
      <c r="C155" s="124"/>
      <c r="D155" s="124"/>
      <c r="E155" s="125"/>
      <c r="F155" s="124"/>
      <c r="G155" s="126"/>
      <c r="H155" s="126"/>
      <c r="I155" s="284"/>
      <c r="J155" s="127"/>
      <c r="K155" s="128"/>
    </row>
    <row r="156" spans="1:11" x14ac:dyDescent="0.25">
      <c r="A156" s="123"/>
      <c r="B156" s="123"/>
      <c r="C156" s="124"/>
      <c r="D156" s="124"/>
      <c r="E156" s="125"/>
      <c r="F156" s="124"/>
      <c r="G156" s="126"/>
      <c r="H156" s="126"/>
      <c r="I156" s="284"/>
      <c r="J156" s="127"/>
      <c r="K156" s="128"/>
    </row>
    <row r="157" spans="1:11" x14ac:dyDescent="0.25">
      <c r="A157" s="123"/>
      <c r="B157" s="123"/>
      <c r="C157" s="124"/>
      <c r="D157" s="124"/>
      <c r="E157" s="125"/>
      <c r="F157" s="124"/>
      <c r="G157" s="126"/>
      <c r="H157" s="126"/>
      <c r="I157" s="284"/>
      <c r="J157" s="127"/>
      <c r="K157" s="128"/>
    </row>
    <row r="158" spans="1:11" x14ac:dyDescent="0.25">
      <c r="A158" s="123"/>
      <c r="B158" s="123"/>
      <c r="C158" s="124"/>
      <c r="D158" s="124"/>
      <c r="E158" s="125"/>
      <c r="F158" s="124"/>
      <c r="G158" s="126"/>
      <c r="H158" s="126"/>
      <c r="I158" s="284"/>
      <c r="J158" s="127"/>
      <c r="K158" s="128"/>
    </row>
    <row r="159" spans="1:11" x14ac:dyDescent="0.25">
      <c r="A159" s="123"/>
      <c r="B159" s="123"/>
      <c r="C159" s="124"/>
      <c r="D159" s="124"/>
      <c r="E159" s="125"/>
      <c r="F159" s="124"/>
      <c r="G159" s="126"/>
      <c r="H159" s="126"/>
      <c r="I159" s="284"/>
      <c r="J159" s="127"/>
      <c r="K159" s="128"/>
    </row>
    <row r="160" spans="1:11" x14ac:dyDescent="0.25">
      <c r="A160" s="123"/>
      <c r="B160" s="123"/>
      <c r="C160" s="124"/>
      <c r="D160" s="124"/>
      <c r="E160" s="125"/>
      <c r="F160" s="124"/>
      <c r="G160" s="126"/>
      <c r="H160" s="126"/>
      <c r="I160" s="284"/>
      <c r="J160" s="127"/>
      <c r="K160" s="128"/>
    </row>
    <row r="161" spans="1:11" x14ac:dyDescent="0.25">
      <c r="A161" s="123"/>
      <c r="B161" s="123"/>
      <c r="C161" s="124"/>
      <c r="D161" s="124"/>
      <c r="E161" s="125"/>
      <c r="F161" s="124"/>
      <c r="G161" s="126"/>
      <c r="H161" s="126"/>
      <c r="I161" s="284"/>
      <c r="J161" s="127"/>
      <c r="K161" s="128"/>
    </row>
    <row r="162" spans="1:11" x14ac:dyDescent="0.25">
      <c r="A162" s="123"/>
      <c r="B162" s="123"/>
      <c r="C162" s="124"/>
      <c r="D162" s="124"/>
      <c r="E162" s="125"/>
      <c r="F162" s="124"/>
      <c r="G162" s="126"/>
      <c r="H162" s="126"/>
      <c r="I162" s="284"/>
      <c r="J162" s="127"/>
      <c r="K162" s="128"/>
    </row>
    <row r="163" spans="1:11" x14ac:dyDescent="0.25">
      <c r="A163" s="123"/>
      <c r="B163" s="123"/>
      <c r="C163" s="124"/>
      <c r="D163" s="124"/>
      <c r="E163" s="125"/>
      <c r="F163" s="124"/>
      <c r="G163" s="126"/>
      <c r="H163" s="126"/>
      <c r="I163" s="284"/>
      <c r="J163" s="127"/>
      <c r="K163" s="128"/>
    </row>
    <row r="164" spans="1:11" x14ac:dyDescent="0.25">
      <c r="A164" s="123"/>
      <c r="B164" s="123"/>
      <c r="C164" s="124"/>
      <c r="D164" s="124"/>
      <c r="E164" s="125"/>
      <c r="F164" s="124"/>
      <c r="G164" s="126"/>
      <c r="H164" s="126"/>
      <c r="I164" s="284"/>
      <c r="J164" s="127"/>
      <c r="K164" s="128"/>
    </row>
    <row r="165" spans="1:11" x14ac:dyDescent="0.25">
      <c r="A165" s="123"/>
      <c r="B165" s="123"/>
      <c r="C165" s="124"/>
      <c r="D165" s="124"/>
      <c r="E165" s="125"/>
      <c r="F165" s="124"/>
      <c r="G165" s="126"/>
      <c r="H165" s="126"/>
      <c r="I165" s="284"/>
      <c r="J165" s="127"/>
      <c r="K165" s="128"/>
    </row>
    <row r="166" spans="1:11" x14ac:dyDescent="0.25">
      <c r="A166" s="123"/>
      <c r="B166" s="123"/>
      <c r="C166" s="124"/>
      <c r="D166" s="124"/>
      <c r="E166" s="125"/>
      <c r="F166" s="124"/>
      <c r="G166" s="126"/>
      <c r="H166" s="126"/>
      <c r="I166" s="284"/>
      <c r="J166" s="127"/>
      <c r="K166" s="128"/>
    </row>
    <row r="167" spans="1:11" x14ac:dyDescent="0.25">
      <c r="A167" s="123"/>
      <c r="B167" s="123"/>
      <c r="C167" s="124"/>
      <c r="D167" s="124"/>
      <c r="E167" s="125"/>
      <c r="F167" s="124"/>
      <c r="G167" s="126"/>
      <c r="H167" s="126"/>
      <c r="I167" s="284"/>
      <c r="J167" s="127"/>
      <c r="K167" s="128"/>
    </row>
    <row r="168" spans="1:11" x14ac:dyDescent="0.25">
      <c r="A168" s="123"/>
      <c r="B168" s="123"/>
      <c r="C168" s="124"/>
      <c r="D168" s="124"/>
      <c r="E168" s="125"/>
      <c r="F168" s="124"/>
      <c r="G168" s="126"/>
      <c r="H168" s="126"/>
      <c r="I168" s="284"/>
      <c r="J168" s="127"/>
      <c r="K168" s="128"/>
    </row>
    <row r="169" spans="1:11" x14ac:dyDescent="0.25">
      <c r="A169" s="123"/>
      <c r="B169" s="123"/>
      <c r="C169" s="124"/>
      <c r="D169" s="124"/>
      <c r="E169" s="125"/>
      <c r="F169" s="124"/>
      <c r="G169" s="126"/>
      <c r="H169" s="126"/>
      <c r="I169" s="284"/>
      <c r="J169" s="127"/>
      <c r="K169" s="128"/>
    </row>
    <row r="170" spans="1:11" x14ac:dyDescent="0.25">
      <c r="A170" s="123"/>
      <c r="B170" s="123"/>
      <c r="C170" s="124"/>
      <c r="D170" s="124"/>
      <c r="E170" s="125"/>
      <c r="F170" s="124"/>
      <c r="G170" s="126"/>
      <c r="H170" s="126"/>
      <c r="I170" s="284"/>
      <c r="J170" s="127"/>
      <c r="K170" s="128"/>
    </row>
    <row r="171" spans="1:11" x14ac:dyDescent="0.25">
      <c r="A171" s="123"/>
      <c r="B171" s="123"/>
      <c r="C171" s="124"/>
      <c r="D171" s="124"/>
      <c r="E171" s="125"/>
      <c r="F171" s="124"/>
      <c r="G171" s="126"/>
      <c r="H171" s="126"/>
      <c r="I171" s="284"/>
      <c r="J171" s="127"/>
      <c r="K171" s="128"/>
    </row>
    <row r="172" spans="1:11" x14ac:dyDescent="0.25">
      <c r="A172" s="123"/>
      <c r="B172" s="123"/>
      <c r="C172" s="124"/>
      <c r="D172" s="124"/>
      <c r="E172" s="125"/>
      <c r="F172" s="124"/>
      <c r="G172" s="126"/>
      <c r="H172" s="126"/>
      <c r="I172" s="284"/>
      <c r="J172" s="127"/>
      <c r="K172" s="128"/>
    </row>
    <row r="173" spans="1:11" x14ac:dyDescent="0.25">
      <c r="A173" s="123"/>
      <c r="B173" s="123"/>
      <c r="C173" s="124"/>
      <c r="D173" s="124"/>
      <c r="E173" s="125"/>
      <c r="F173" s="124"/>
      <c r="G173" s="126"/>
      <c r="H173" s="126"/>
      <c r="I173" s="284"/>
      <c r="J173" s="127"/>
      <c r="K173" s="128"/>
    </row>
    <row r="174" spans="1:11" x14ac:dyDescent="0.25">
      <c r="A174" s="123"/>
      <c r="B174" s="123"/>
      <c r="C174" s="124"/>
      <c r="D174" s="124"/>
      <c r="E174" s="125"/>
      <c r="F174" s="124"/>
      <c r="G174" s="126"/>
      <c r="H174" s="126"/>
      <c r="I174" s="284"/>
      <c r="J174" s="127"/>
      <c r="K174" s="128"/>
    </row>
    <row r="175" spans="1:11" x14ac:dyDescent="0.25">
      <c r="A175" s="123"/>
      <c r="B175" s="123"/>
      <c r="C175" s="124"/>
      <c r="D175" s="124"/>
      <c r="E175" s="125"/>
      <c r="F175" s="124"/>
      <c r="G175" s="126"/>
      <c r="H175" s="126"/>
      <c r="I175" s="284"/>
      <c r="J175" s="127"/>
      <c r="K175" s="128"/>
    </row>
    <row r="176" spans="1:11" x14ac:dyDescent="0.25">
      <c r="A176" s="123"/>
      <c r="B176" s="123"/>
      <c r="C176" s="124"/>
      <c r="D176" s="124"/>
      <c r="E176" s="125"/>
      <c r="F176" s="124"/>
      <c r="G176" s="126"/>
      <c r="H176" s="126"/>
      <c r="I176" s="284"/>
      <c r="J176" s="127"/>
      <c r="K176" s="128"/>
    </row>
    <row r="177" spans="1:11" x14ac:dyDescent="0.25">
      <c r="A177" s="123"/>
      <c r="B177" s="123"/>
      <c r="C177" s="124"/>
      <c r="D177" s="124"/>
      <c r="E177" s="125"/>
      <c r="F177" s="124"/>
      <c r="G177" s="126"/>
      <c r="H177" s="126"/>
      <c r="I177" s="284"/>
      <c r="J177" s="127"/>
      <c r="K177" s="128"/>
    </row>
    <row r="178" spans="1:11" x14ac:dyDescent="0.25">
      <c r="A178" s="123"/>
      <c r="B178" s="123"/>
      <c r="C178" s="124"/>
      <c r="D178" s="124"/>
      <c r="E178" s="125"/>
      <c r="F178" s="124"/>
      <c r="G178" s="126"/>
      <c r="H178" s="126"/>
      <c r="I178" s="284"/>
      <c r="J178" s="127"/>
      <c r="K178" s="128"/>
    </row>
    <row r="179" spans="1:11" x14ac:dyDescent="0.25">
      <c r="A179" s="123"/>
      <c r="B179" s="123"/>
      <c r="C179" s="124"/>
      <c r="D179" s="124"/>
      <c r="E179" s="125"/>
      <c r="F179" s="124"/>
      <c r="G179" s="126"/>
      <c r="H179" s="126"/>
      <c r="I179" s="284"/>
      <c r="J179" s="127"/>
      <c r="K179" s="128"/>
    </row>
    <row r="180" spans="1:11" x14ac:dyDescent="0.25">
      <c r="A180" s="123"/>
      <c r="B180" s="123"/>
      <c r="C180" s="124"/>
      <c r="D180" s="124"/>
      <c r="E180" s="125"/>
      <c r="F180" s="124"/>
      <c r="G180" s="126"/>
      <c r="H180" s="126"/>
      <c r="I180" s="284"/>
      <c r="J180" s="127"/>
      <c r="K180" s="128"/>
    </row>
    <row r="181" spans="1:11" x14ac:dyDescent="0.25">
      <c r="A181" s="123"/>
      <c r="B181" s="123"/>
      <c r="C181" s="124"/>
      <c r="D181" s="124"/>
      <c r="E181" s="125"/>
      <c r="F181" s="124"/>
      <c r="G181" s="126"/>
      <c r="H181" s="126"/>
      <c r="I181" s="284"/>
      <c r="J181" s="127"/>
      <c r="K181" s="128"/>
    </row>
    <row r="182" spans="1:11" x14ac:dyDescent="0.25">
      <c r="A182" s="123"/>
      <c r="B182" s="123"/>
      <c r="C182" s="124"/>
      <c r="D182" s="124"/>
      <c r="E182" s="125"/>
      <c r="F182" s="124"/>
      <c r="G182" s="126"/>
      <c r="H182" s="126"/>
      <c r="I182" s="284"/>
      <c r="J182" s="127"/>
      <c r="K182" s="128"/>
    </row>
    <row r="183" spans="1:11" x14ac:dyDescent="0.25">
      <c r="A183" s="123"/>
      <c r="B183" s="123"/>
      <c r="C183" s="124"/>
      <c r="D183" s="124"/>
      <c r="E183" s="125"/>
      <c r="F183" s="124"/>
      <c r="G183" s="126"/>
      <c r="H183" s="126"/>
      <c r="I183" s="284"/>
      <c r="J183" s="127"/>
      <c r="K183" s="128"/>
    </row>
    <row r="184" spans="1:11" x14ac:dyDescent="0.25">
      <c r="A184" s="123"/>
      <c r="B184" s="123"/>
      <c r="C184" s="124"/>
      <c r="D184" s="124"/>
      <c r="E184" s="125"/>
      <c r="F184" s="124"/>
      <c r="G184" s="126"/>
      <c r="H184" s="126"/>
      <c r="I184" s="284"/>
      <c r="J184" s="127"/>
      <c r="K184" s="128"/>
    </row>
    <row r="185" spans="1:11" x14ac:dyDescent="0.25">
      <c r="A185" s="123"/>
      <c r="B185" s="123"/>
      <c r="C185" s="124"/>
      <c r="D185" s="124"/>
      <c r="E185" s="125"/>
      <c r="F185" s="124"/>
      <c r="G185" s="126"/>
      <c r="H185" s="126"/>
      <c r="I185" s="284"/>
      <c r="J185" s="127"/>
      <c r="K185" s="128"/>
    </row>
    <row r="186" spans="1:11" x14ac:dyDescent="0.25">
      <c r="A186" s="123"/>
      <c r="B186" s="123"/>
      <c r="C186" s="124"/>
      <c r="D186" s="124"/>
      <c r="E186" s="125"/>
      <c r="F186" s="124"/>
      <c r="G186" s="126"/>
      <c r="H186" s="126"/>
      <c r="I186" s="284"/>
      <c r="J186" s="127"/>
      <c r="K186" s="128"/>
    </row>
    <row r="187" spans="1:11" x14ac:dyDescent="0.25">
      <c r="A187" s="123"/>
      <c r="B187" s="123"/>
      <c r="C187" s="124"/>
      <c r="D187" s="124"/>
      <c r="E187" s="125"/>
      <c r="F187" s="124"/>
      <c r="G187" s="126"/>
      <c r="H187" s="126"/>
      <c r="I187" s="284"/>
      <c r="J187" s="127"/>
      <c r="K187" s="128"/>
    </row>
    <row r="188" spans="1:11" x14ac:dyDescent="0.25">
      <c r="A188" s="123"/>
      <c r="B188" s="123"/>
      <c r="C188" s="124"/>
      <c r="D188" s="124"/>
      <c r="E188" s="125"/>
      <c r="F188" s="124"/>
      <c r="G188" s="126"/>
      <c r="H188" s="126"/>
      <c r="I188" s="284"/>
      <c r="J188" s="127"/>
      <c r="K188" s="128"/>
    </row>
    <row r="189" spans="1:11" x14ac:dyDescent="0.25">
      <c r="A189" s="123"/>
      <c r="B189" s="123"/>
      <c r="C189" s="124"/>
      <c r="D189" s="124"/>
      <c r="E189" s="125"/>
      <c r="F189" s="124"/>
      <c r="G189" s="126"/>
      <c r="H189" s="126"/>
      <c r="I189" s="284"/>
      <c r="J189" s="127"/>
      <c r="K189" s="128"/>
    </row>
    <row r="190" spans="1:11" x14ac:dyDescent="0.25">
      <c r="A190" s="123"/>
      <c r="B190" s="123"/>
      <c r="C190" s="124"/>
      <c r="D190" s="124"/>
      <c r="E190" s="125"/>
      <c r="F190" s="124"/>
      <c r="G190" s="126"/>
      <c r="H190" s="126"/>
      <c r="I190" s="284"/>
      <c r="J190" s="127"/>
      <c r="K190" s="128"/>
    </row>
    <row r="191" spans="1:11" x14ac:dyDescent="0.25">
      <c r="A191" s="123"/>
      <c r="B191" s="123"/>
      <c r="C191" s="124"/>
      <c r="D191" s="124"/>
      <c r="E191" s="125"/>
      <c r="F191" s="124"/>
      <c r="G191" s="126"/>
      <c r="H191" s="126"/>
      <c r="I191" s="284"/>
      <c r="J191" s="127"/>
      <c r="K191" s="128"/>
    </row>
    <row r="192" spans="1:11" x14ac:dyDescent="0.25">
      <c r="A192" s="123"/>
      <c r="B192" s="123"/>
      <c r="C192" s="124"/>
      <c r="D192" s="124"/>
      <c r="E192" s="125"/>
      <c r="F192" s="124"/>
      <c r="G192" s="126"/>
      <c r="H192" s="126"/>
      <c r="I192" s="284"/>
      <c r="J192" s="127"/>
      <c r="K192" s="128"/>
    </row>
    <row r="193" spans="1:11" x14ac:dyDescent="0.25">
      <c r="A193" s="123"/>
      <c r="B193" s="123"/>
      <c r="C193" s="124"/>
      <c r="D193" s="124"/>
      <c r="E193" s="125"/>
      <c r="F193" s="124"/>
      <c r="G193" s="126"/>
      <c r="H193" s="126"/>
      <c r="I193" s="284"/>
      <c r="J193" s="127"/>
      <c r="K193" s="128"/>
    </row>
    <row r="194" spans="1:11" x14ac:dyDescent="0.25">
      <c r="A194" s="123"/>
      <c r="B194" s="123"/>
      <c r="C194" s="124"/>
      <c r="D194" s="124"/>
      <c r="E194" s="125"/>
      <c r="F194" s="124"/>
      <c r="G194" s="126"/>
      <c r="H194" s="126"/>
      <c r="I194" s="284"/>
      <c r="J194" s="127"/>
      <c r="K194" s="128"/>
    </row>
    <row r="195" spans="1:11" x14ac:dyDescent="0.25">
      <c r="A195" s="123"/>
      <c r="B195" s="123"/>
      <c r="C195" s="124"/>
      <c r="D195" s="124"/>
      <c r="E195" s="125"/>
      <c r="F195" s="124"/>
      <c r="G195" s="126"/>
      <c r="H195" s="126"/>
      <c r="I195" s="284"/>
      <c r="J195" s="127"/>
      <c r="K195" s="128"/>
    </row>
    <row r="196" spans="1:11" x14ac:dyDescent="0.25">
      <c r="A196" s="123"/>
      <c r="B196" s="123"/>
      <c r="C196" s="124"/>
      <c r="D196" s="124"/>
      <c r="E196" s="125"/>
      <c r="F196" s="124"/>
      <c r="G196" s="126"/>
      <c r="H196" s="126"/>
      <c r="I196" s="284"/>
      <c r="J196" s="127"/>
      <c r="K196" s="128"/>
    </row>
    <row r="197" spans="1:11" x14ac:dyDescent="0.25">
      <c r="A197" s="123"/>
      <c r="B197" s="123"/>
      <c r="C197" s="124"/>
      <c r="D197" s="124"/>
      <c r="E197" s="125"/>
      <c r="F197" s="124"/>
      <c r="G197" s="126"/>
      <c r="H197" s="126"/>
      <c r="I197" s="284"/>
      <c r="J197" s="127"/>
      <c r="K197" s="128"/>
    </row>
    <row r="198" spans="1:11" x14ac:dyDescent="0.25">
      <c r="A198" s="123"/>
      <c r="B198" s="123"/>
      <c r="C198" s="124"/>
      <c r="D198" s="124"/>
      <c r="E198" s="125"/>
      <c r="F198" s="124"/>
      <c r="G198" s="126"/>
      <c r="H198" s="126"/>
      <c r="I198" s="284"/>
      <c r="J198" s="127"/>
      <c r="K198" s="128"/>
    </row>
    <row r="199" spans="1:11" x14ac:dyDescent="0.25">
      <c r="A199" s="123"/>
      <c r="B199" s="123"/>
      <c r="C199" s="124"/>
      <c r="D199" s="124"/>
      <c r="E199" s="125"/>
      <c r="F199" s="124"/>
      <c r="G199" s="126"/>
      <c r="H199" s="126"/>
      <c r="I199" s="284"/>
      <c r="J199" s="127"/>
      <c r="K199" s="128"/>
    </row>
    <row r="200" spans="1:11" x14ac:dyDescent="0.25">
      <c r="A200" s="123"/>
      <c r="B200" s="123"/>
      <c r="C200" s="124"/>
      <c r="D200" s="124"/>
      <c r="E200" s="125"/>
      <c r="F200" s="124"/>
      <c r="G200" s="126"/>
      <c r="H200" s="126"/>
      <c r="I200" s="284"/>
      <c r="J200" s="127"/>
      <c r="K200" s="128"/>
    </row>
    <row r="201" spans="1:11" x14ac:dyDescent="0.25">
      <c r="A201" s="123"/>
      <c r="B201" s="123"/>
      <c r="C201" s="124"/>
      <c r="D201" s="124"/>
      <c r="E201" s="125"/>
      <c r="F201" s="124"/>
      <c r="G201" s="126"/>
      <c r="H201" s="126"/>
      <c r="I201" s="284"/>
      <c r="J201" s="127"/>
      <c r="K201" s="128"/>
    </row>
    <row r="202" spans="1:11" x14ac:dyDescent="0.25">
      <c r="A202" s="123"/>
      <c r="B202" s="123"/>
      <c r="C202" s="124"/>
      <c r="D202" s="124"/>
      <c r="E202" s="125"/>
      <c r="F202" s="124"/>
      <c r="G202" s="126"/>
      <c r="H202" s="126"/>
      <c r="I202" s="284"/>
      <c r="J202" s="127"/>
      <c r="K202" s="128"/>
    </row>
    <row r="203" spans="1:11" x14ac:dyDescent="0.25">
      <c r="A203" s="123"/>
      <c r="B203" s="123"/>
      <c r="C203" s="124"/>
      <c r="D203" s="124"/>
      <c r="E203" s="125"/>
      <c r="F203" s="124"/>
      <c r="G203" s="126"/>
      <c r="H203" s="126"/>
      <c r="I203" s="284"/>
      <c r="J203" s="127"/>
      <c r="K203" s="128"/>
    </row>
    <row r="204" spans="1:11" x14ac:dyDescent="0.25">
      <c r="A204" s="123"/>
      <c r="B204" s="123"/>
      <c r="C204" s="124"/>
      <c r="D204" s="124"/>
      <c r="E204" s="125"/>
      <c r="F204" s="124"/>
      <c r="G204" s="126"/>
      <c r="H204" s="126"/>
      <c r="I204" s="284"/>
      <c r="J204" s="127"/>
      <c r="K204" s="128"/>
    </row>
    <row r="205" spans="1:11" x14ac:dyDescent="0.25">
      <c r="A205" s="123"/>
      <c r="B205" s="123"/>
      <c r="C205" s="124"/>
      <c r="D205" s="124"/>
      <c r="E205" s="125"/>
      <c r="F205" s="124"/>
      <c r="G205" s="126"/>
      <c r="H205" s="126"/>
      <c r="I205" s="284"/>
      <c r="J205" s="127"/>
      <c r="K205" s="128"/>
    </row>
    <row r="206" spans="1:11" x14ac:dyDescent="0.25">
      <c r="A206" s="123"/>
      <c r="B206" s="123"/>
      <c r="C206" s="124"/>
      <c r="D206" s="124"/>
      <c r="E206" s="125"/>
      <c r="F206" s="124"/>
      <c r="G206" s="126"/>
      <c r="H206" s="126"/>
      <c r="I206" s="284"/>
      <c r="J206" s="127"/>
      <c r="K206" s="128"/>
    </row>
    <row r="207" spans="1:11" x14ac:dyDescent="0.25">
      <c r="A207" s="123"/>
      <c r="B207" s="123"/>
      <c r="C207" s="124"/>
      <c r="D207" s="124"/>
      <c r="E207" s="125"/>
      <c r="F207" s="124"/>
      <c r="G207" s="126"/>
      <c r="H207" s="126"/>
      <c r="I207" s="284"/>
      <c r="J207" s="127"/>
      <c r="K207" s="128"/>
    </row>
    <row r="208" spans="1:11" x14ac:dyDescent="0.25">
      <c r="A208" s="123"/>
      <c r="B208" s="123"/>
      <c r="C208" s="124"/>
      <c r="D208" s="124"/>
      <c r="E208" s="125"/>
      <c r="F208" s="124"/>
      <c r="G208" s="126"/>
      <c r="H208" s="126"/>
      <c r="I208" s="284"/>
      <c r="J208" s="127"/>
      <c r="K208" s="128"/>
    </row>
    <row r="209" spans="1:11" x14ac:dyDescent="0.25">
      <c r="A209" s="123"/>
      <c r="B209" s="123"/>
      <c r="C209" s="124"/>
      <c r="D209" s="124"/>
      <c r="E209" s="125"/>
      <c r="F209" s="124"/>
      <c r="G209" s="126"/>
      <c r="H209" s="126"/>
      <c r="I209" s="284"/>
      <c r="J209" s="127"/>
      <c r="K209" s="128"/>
    </row>
    <row r="210" spans="1:11" x14ac:dyDescent="0.25">
      <c r="A210" s="123"/>
      <c r="B210" s="123"/>
      <c r="C210" s="124"/>
      <c r="D210" s="124"/>
      <c r="E210" s="125"/>
      <c r="F210" s="124"/>
      <c r="G210" s="126"/>
      <c r="H210" s="126"/>
      <c r="I210" s="284"/>
      <c r="J210" s="127"/>
      <c r="K210" s="128"/>
    </row>
    <row r="211" spans="1:11" x14ac:dyDescent="0.25">
      <c r="A211" s="123"/>
      <c r="B211" s="123"/>
      <c r="C211" s="124"/>
      <c r="D211" s="124"/>
      <c r="E211" s="125"/>
      <c r="F211" s="124"/>
      <c r="G211" s="126"/>
      <c r="H211" s="126"/>
      <c r="I211" s="284"/>
      <c r="J211" s="127"/>
      <c r="K211" s="128"/>
    </row>
    <row r="212" spans="1:11" x14ac:dyDescent="0.25">
      <c r="A212" s="123"/>
      <c r="B212" s="123"/>
      <c r="C212" s="124"/>
      <c r="D212" s="124"/>
      <c r="E212" s="125"/>
      <c r="F212" s="124"/>
      <c r="G212" s="126"/>
      <c r="H212" s="126"/>
      <c r="I212" s="284"/>
      <c r="J212" s="127"/>
      <c r="K212" s="128"/>
    </row>
    <row r="213" spans="1:11" x14ac:dyDescent="0.25">
      <c r="A213" s="123"/>
      <c r="B213" s="123"/>
      <c r="C213" s="124"/>
      <c r="D213" s="124"/>
      <c r="E213" s="125"/>
      <c r="F213" s="124"/>
      <c r="G213" s="126"/>
      <c r="H213" s="126"/>
      <c r="I213" s="284"/>
      <c r="J213" s="127"/>
      <c r="K213" s="128"/>
    </row>
    <row r="214" spans="1:11" x14ac:dyDescent="0.25">
      <c r="A214" s="123"/>
      <c r="B214" s="123"/>
      <c r="C214" s="124"/>
      <c r="D214" s="124"/>
      <c r="E214" s="125"/>
      <c r="F214" s="124"/>
      <c r="G214" s="126"/>
      <c r="H214" s="126"/>
      <c r="I214" s="284"/>
      <c r="J214" s="127"/>
      <c r="K214" s="128"/>
    </row>
    <row r="215" spans="1:11" x14ac:dyDescent="0.25">
      <c r="A215" s="123"/>
      <c r="B215" s="123"/>
      <c r="C215" s="124"/>
      <c r="D215" s="124"/>
      <c r="E215" s="125"/>
      <c r="F215" s="124"/>
      <c r="G215" s="126"/>
      <c r="H215" s="126"/>
      <c r="I215" s="284"/>
      <c r="J215" s="127"/>
      <c r="K215" s="128"/>
    </row>
    <row r="216" spans="1:11" x14ac:dyDescent="0.25">
      <c r="A216" s="123"/>
      <c r="B216" s="123"/>
      <c r="C216" s="124"/>
      <c r="D216" s="124"/>
      <c r="E216" s="125"/>
      <c r="F216" s="124"/>
      <c r="G216" s="126"/>
      <c r="H216" s="126"/>
      <c r="I216" s="284"/>
      <c r="J216" s="127"/>
      <c r="K216" s="128"/>
    </row>
    <row r="217" spans="1:11" x14ac:dyDescent="0.25">
      <c r="A217" s="123"/>
      <c r="B217" s="123"/>
      <c r="C217" s="124"/>
      <c r="D217" s="124"/>
      <c r="E217" s="125"/>
      <c r="F217" s="124"/>
      <c r="G217" s="126"/>
      <c r="H217" s="126"/>
      <c r="I217" s="284"/>
      <c r="J217" s="127"/>
      <c r="K217" s="128"/>
    </row>
    <row r="218" spans="1:11" x14ac:dyDescent="0.25">
      <c r="A218" s="123"/>
      <c r="B218" s="123"/>
      <c r="C218" s="124"/>
      <c r="D218" s="124"/>
      <c r="E218" s="125"/>
      <c r="F218" s="124"/>
      <c r="G218" s="126"/>
      <c r="H218" s="126"/>
      <c r="I218" s="284"/>
      <c r="J218" s="127"/>
      <c r="K218" s="128"/>
    </row>
    <row r="219" spans="1:11" x14ac:dyDescent="0.25">
      <c r="A219" s="123"/>
      <c r="B219" s="123"/>
      <c r="C219" s="124"/>
      <c r="D219" s="124"/>
      <c r="E219" s="125"/>
      <c r="F219" s="124"/>
      <c r="G219" s="126"/>
      <c r="H219" s="126"/>
      <c r="I219" s="284"/>
      <c r="J219" s="127"/>
      <c r="K219" s="128"/>
    </row>
    <row r="220" spans="1:11" x14ac:dyDescent="0.25">
      <c r="A220" s="123"/>
      <c r="B220" s="123"/>
      <c r="C220" s="124"/>
      <c r="D220" s="124"/>
      <c r="E220" s="125"/>
      <c r="F220" s="124"/>
      <c r="G220" s="126"/>
      <c r="H220" s="126"/>
      <c r="I220" s="284"/>
      <c r="J220" s="127"/>
      <c r="K220" s="128"/>
    </row>
    <row r="221" spans="1:11" x14ac:dyDescent="0.25">
      <c r="A221" s="123"/>
      <c r="B221" s="123"/>
      <c r="C221" s="124"/>
      <c r="D221" s="124"/>
      <c r="E221" s="125"/>
      <c r="F221" s="124"/>
      <c r="G221" s="126"/>
      <c r="H221" s="126"/>
      <c r="I221" s="284"/>
      <c r="J221" s="127"/>
      <c r="K221" s="128"/>
    </row>
    <row r="222" spans="1:11" x14ac:dyDescent="0.25">
      <c r="A222" s="123"/>
      <c r="B222" s="123"/>
      <c r="C222" s="124"/>
      <c r="D222" s="124"/>
      <c r="E222" s="125"/>
      <c r="F222" s="124"/>
      <c r="G222" s="126"/>
      <c r="H222" s="126"/>
      <c r="I222" s="284"/>
      <c r="J222" s="127"/>
      <c r="K222" s="128"/>
    </row>
    <row r="223" spans="1:11" x14ac:dyDescent="0.25">
      <c r="A223" s="123"/>
      <c r="B223" s="123"/>
      <c r="C223" s="124"/>
      <c r="D223" s="124"/>
      <c r="E223" s="125"/>
      <c r="F223" s="124"/>
      <c r="G223" s="126"/>
      <c r="H223" s="126"/>
      <c r="I223" s="284"/>
      <c r="J223" s="127"/>
      <c r="K223" s="128"/>
    </row>
    <row r="224" spans="1:11" x14ac:dyDescent="0.25">
      <c r="A224" s="123"/>
      <c r="B224" s="123"/>
      <c r="C224" s="124"/>
      <c r="D224" s="124"/>
      <c r="E224" s="125"/>
      <c r="F224" s="124"/>
      <c r="G224" s="126"/>
      <c r="H224" s="126"/>
      <c r="I224" s="284"/>
      <c r="J224" s="127"/>
      <c r="K224" s="128"/>
    </row>
    <row r="225" spans="1:11" x14ac:dyDescent="0.25">
      <c r="A225" s="123"/>
      <c r="B225" s="123"/>
      <c r="C225" s="124"/>
      <c r="D225" s="124"/>
      <c r="E225" s="125"/>
      <c r="F225" s="124"/>
      <c r="G225" s="126"/>
      <c r="H225" s="126"/>
      <c r="I225" s="284"/>
      <c r="J225" s="127"/>
      <c r="K225" s="128"/>
    </row>
    <row r="226" spans="1:11" x14ac:dyDescent="0.25">
      <c r="A226" s="123"/>
      <c r="B226" s="123"/>
      <c r="C226" s="124"/>
      <c r="D226" s="124"/>
      <c r="E226" s="125"/>
      <c r="F226" s="124"/>
      <c r="G226" s="126"/>
      <c r="H226" s="126"/>
      <c r="I226" s="284"/>
      <c r="J226" s="127"/>
      <c r="K226" s="128"/>
    </row>
    <row r="227" spans="1:11" x14ac:dyDescent="0.25">
      <c r="A227" s="123"/>
      <c r="B227" s="123"/>
      <c r="C227" s="124"/>
      <c r="D227" s="124"/>
      <c r="E227" s="125"/>
      <c r="F227" s="124"/>
      <c r="G227" s="126"/>
      <c r="H227" s="126"/>
      <c r="I227" s="284"/>
      <c r="J227" s="127"/>
      <c r="K227" s="128"/>
    </row>
    <row r="228" spans="1:11" x14ac:dyDescent="0.25">
      <c r="A228" s="123"/>
      <c r="B228" s="123"/>
      <c r="C228" s="124"/>
      <c r="D228" s="124"/>
      <c r="E228" s="125"/>
      <c r="F228" s="124"/>
      <c r="G228" s="126"/>
      <c r="H228" s="126"/>
      <c r="I228" s="284"/>
      <c r="J228" s="127"/>
      <c r="K228" s="128"/>
    </row>
    <row r="229" spans="1:11" x14ac:dyDescent="0.25">
      <c r="A229" s="123"/>
      <c r="B229" s="123"/>
      <c r="C229" s="124"/>
      <c r="D229" s="124"/>
      <c r="E229" s="125"/>
      <c r="F229" s="124"/>
      <c r="G229" s="126"/>
      <c r="H229" s="126"/>
      <c r="I229" s="284"/>
      <c r="J229" s="127"/>
      <c r="K229" s="128"/>
    </row>
    <row r="230" spans="1:11" x14ac:dyDescent="0.25">
      <c r="A230" s="123"/>
      <c r="B230" s="123"/>
      <c r="C230" s="124"/>
      <c r="D230" s="124"/>
      <c r="E230" s="125"/>
      <c r="F230" s="124"/>
      <c r="G230" s="126"/>
      <c r="H230" s="126"/>
      <c r="I230" s="284"/>
      <c r="J230" s="127"/>
      <c r="K230" s="128"/>
    </row>
    <row r="231" spans="1:11" x14ac:dyDescent="0.25">
      <c r="A231" s="123"/>
      <c r="B231" s="123"/>
      <c r="C231" s="124"/>
      <c r="D231" s="124"/>
      <c r="E231" s="125"/>
      <c r="F231" s="124"/>
      <c r="G231" s="126"/>
      <c r="H231" s="126"/>
      <c r="I231" s="284"/>
      <c r="J231" s="127"/>
      <c r="K231" s="128"/>
    </row>
    <row r="232" spans="1:11" x14ac:dyDescent="0.25">
      <c r="A232" s="123"/>
      <c r="B232" s="123"/>
      <c r="C232" s="124"/>
      <c r="D232" s="124"/>
      <c r="E232" s="125"/>
      <c r="F232" s="124"/>
      <c r="G232" s="126"/>
      <c r="H232" s="126"/>
      <c r="I232" s="284"/>
      <c r="J232" s="127"/>
      <c r="K232" s="128"/>
    </row>
    <row r="233" spans="1:11" x14ac:dyDescent="0.25">
      <c r="A233" s="123"/>
      <c r="B233" s="123"/>
      <c r="C233" s="124"/>
      <c r="D233" s="124"/>
      <c r="E233" s="125"/>
      <c r="F233" s="124"/>
      <c r="G233" s="126"/>
      <c r="H233" s="126"/>
      <c r="I233" s="284"/>
      <c r="J233" s="127"/>
      <c r="K233" s="128"/>
    </row>
    <row r="234" spans="1:11" x14ac:dyDescent="0.25">
      <c r="A234" s="123"/>
      <c r="B234" s="123"/>
      <c r="C234" s="124"/>
      <c r="D234" s="124"/>
      <c r="E234" s="125"/>
      <c r="F234" s="124"/>
      <c r="G234" s="126"/>
      <c r="H234" s="126"/>
      <c r="I234" s="284"/>
      <c r="J234" s="127"/>
      <c r="K234" s="128"/>
    </row>
    <row r="235" spans="1:11" x14ac:dyDescent="0.25">
      <c r="A235" s="123"/>
      <c r="B235" s="123"/>
      <c r="C235" s="124"/>
      <c r="D235" s="124"/>
      <c r="E235" s="125"/>
      <c r="F235" s="124"/>
      <c r="G235" s="126"/>
      <c r="H235" s="126"/>
      <c r="I235" s="284"/>
      <c r="J235" s="127"/>
      <c r="K235" s="128"/>
    </row>
    <row r="236" spans="1:11" x14ac:dyDescent="0.25">
      <c r="A236" s="123"/>
      <c r="B236" s="123"/>
      <c r="C236" s="124"/>
      <c r="D236" s="124"/>
      <c r="E236" s="125"/>
      <c r="F236" s="124"/>
      <c r="G236" s="126"/>
      <c r="H236" s="126"/>
      <c r="I236" s="284"/>
      <c r="J236" s="127"/>
      <c r="K236" s="128"/>
    </row>
    <row r="237" spans="1:11" x14ac:dyDescent="0.25">
      <c r="A237" s="123"/>
      <c r="B237" s="123"/>
      <c r="C237" s="124"/>
      <c r="D237" s="124"/>
      <c r="E237" s="125"/>
      <c r="F237" s="124"/>
      <c r="G237" s="126"/>
      <c r="H237" s="126"/>
      <c r="I237" s="284"/>
      <c r="J237" s="127"/>
      <c r="K237" s="128"/>
    </row>
    <row r="238" spans="1:11" x14ac:dyDescent="0.25">
      <c r="A238" s="123"/>
      <c r="B238" s="123"/>
      <c r="C238" s="124"/>
      <c r="D238" s="124"/>
      <c r="E238" s="125"/>
      <c r="F238" s="124"/>
      <c r="G238" s="126"/>
      <c r="H238" s="126"/>
      <c r="I238" s="284"/>
      <c r="J238" s="127"/>
      <c r="K238" s="128"/>
    </row>
    <row r="239" spans="1:11" x14ac:dyDescent="0.25">
      <c r="A239" s="123"/>
      <c r="B239" s="123"/>
      <c r="C239" s="124"/>
      <c r="D239" s="124"/>
      <c r="E239" s="125"/>
      <c r="F239" s="124"/>
      <c r="G239" s="126"/>
      <c r="H239" s="126"/>
      <c r="I239" s="284"/>
      <c r="J239" s="127"/>
      <c r="K239" s="128"/>
    </row>
    <row r="240" spans="1:11" x14ac:dyDescent="0.25">
      <c r="A240" s="123"/>
      <c r="B240" s="123"/>
      <c r="C240" s="124"/>
      <c r="D240" s="124"/>
      <c r="E240" s="125"/>
      <c r="F240" s="124"/>
      <c r="G240" s="126"/>
      <c r="H240" s="126"/>
      <c r="I240" s="284"/>
      <c r="J240" s="127"/>
      <c r="K240" s="128"/>
    </row>
    <row r="241" spans="1:11" x14ac:dyDescent="0.25">
      <c r="A241" s="123"/>
      <c r="B241" s="123"/>
      <c r="C241" s="124"/>
      <c r="D241" s="124"/>
      <c r="E241" s="125"/>
      <c r="F241" s="124"/>
      <c r="G241" s="126"/>
      <c r="H241" s="126"/>
      <c r="I241" s="284"/>
      <c r="J241" s="127"/>
      <c r="K241" s="128"/>
    </row>
    <row r="242" spans="1:11" x14ac:dyDescent="0.25">
      <c r="A242" s="123"/>
      <c r="B242" s="123"/>
      <c r="C242" s="124"/>
      <c r="D242" s="124"/>
      <c r="E242" s="125"/>
      <c r="F242" s="124"/>
      <c r="G242" s="126"/>
      <c r="H242" s="126"/>
      <c r="I242" s="284"/>
      <c r="J242" s="127"/>
      <c r="K242" s="128"/>
    </row>
    <row r="243" spans="1:11" x14ac:dyDescent="0.25">
      <c r="A243" s="123"/>
      <c r="B243" s="123"/>
      <c r="C243" s="124"/>
      <c r="D243" s="124"/>
      <c r="E243" s="125"/>
      <c r="F243" s="124"/>
      <c r="G243" s="126"/>
      <c r="H243" s="126"/>
      <c r="I243" s="284"/>
      <c r="J243" s="127"/>
      <c r="K243" s="128"/>
    </row>
    <row r="244" spans="1:11" x14ac:dyDescent="0.25">
      <c r="A244" s="123"/>
      <c r="B244" s="123"/>
      <c r="C244" s="124"/>
      <c r="D244" s="124"/>
      <c r="E244" s="125"/>
      <c r="F244" s="124"/>
      <c r="G244" s="126"/>
      <c r="H244" s="126"/>
      <c r="I244" s="284"/>
      <c r="J244" s="127"/>
      <c r="K244" s="128"/>
    </row>
    <row r="245" spans="1:11" x14ac:dyDescent="0.25">
      <c r="A245" s="123"/>
      <c r="B245" s="123"/>
      <c r="C245" s="124"/>
      <c r="D245" s="124"/>
      <c r="E245" s="125"/>
      <c r="F245" s="124"/>
      <c r="G245" s="126"/>
      <c r="H245" s="126"/>
      <c r="I245" s="284"/>
      <c r="J245" s="127"/>
      <c r="K245" s="128"/>
    </row>
    <row r="246" spans="1:11" x14ac:dyDescent="0.25">
      <c r="A246" s="123"/>
      <c r="B246" s="123"/>
      <c r="C246" s="124"/>
      <c r="D246" s="124"/>
      <c r="E246" s="125"/>
      <c r="F246" s="124"/>
      <c r="G246" s="126"/>
      <c r="H246" s="126"/>
      <c r="I246" s="284"/>
      <c r="J246" s="127"/>
      <c r="K246" s="128"/>
    </row>
    <row r="247" spans="1:11" x14ac:dyDescent="0.25">
      <c r="A247" s="123"/>
      <c r="B247" s="123"/>
      <c r="C247" s="124"/>
      <c r="D247" s="124"/>
      <c r="E247" s="125"/>
      <c r="F247" s="124"/>
      <c r="G247" s="126"/>
      <c r="H247" s="126"/>
      <c r="I247" s="284"/>
      <c r="J247" s="127"/>
      <c r="K247" s="128"/>
    </row>
    <row r="248" spans="1:11" x14ac:dyDescent="0.25">
      <c r="A248" s="123"/>
      <c r="B248" s="123"/>
      <c r="C248" s="124"/>
      <c r="D248" s="124"/>
      <c r="E248" s="125"/>
      <c r="F248" s="124"/>
      <c r="G248" s="126"/>
      <c r="H248" s="126"/>
      <c r="I248" s="284"/>
      <c r="J248" s="127"/>
      <c r="K248" s="128"/>
    </row>
    <row r="249" spans="1:11" x14ac:dyDescent="0.25">
      <c r="A249" s="123"/>
      <c r="B249" s="123"/>
      <c r="C249" s="124"/>
      <c r="D249" s="124"/>
      <c r="E249" s="125"/>
      <c r="F249" s="124"/>
      <c r="G249" s="126"/>
      <c r="H249" s="126"/>
      <c r="I249" s="284"/>
      <c r="J249" s="127"/>
      <c r="K249" s="128"/>
    </row>
    <row r="250" spans="1:11" x14ac:dyDescent="0.25">
      <c r="A250" s="123"/>
      <c r="B250" s="123"/>
      <c r="C250" s="124"/>
      <c r="D250" s="124"/>
      <c r="E250" s="125"/>
      <c r="F250" s="124"/>
      <c r="G250" s="126"/>
      <c r="H250" s="126"/>
      <c r="I250" s="284"/>
      <c r="J250" s="127"/>
      <c r="K250" s="128"/>
    </row>
    <row r="251" spans="1:11" x14ac:dyDescent="0.25">
      <c r="A251" s="123"/>
      <c r="B251" s="123"/>
      <c r="C251" s="124"/>
      <c r="D251" s="124"/>
      <c r="E251" s="125"/>
      <c r="F251" s="124"/>
      <c r="G251" s="126"/>
      <c r="H251" s="126"/>
      <c r="I251" s="284"/>
      <c r="J251" s="127"/>
      <c r="K251" s="128"/>
    </row>
    <row r="252" spans="1:11" x14ac:dyDescent="0.25">
      <c r="A252" s="123"/>
      <c r="B252" s="123"/>
      <c r="C252" s="124"/>
      <c r="D252" s="124"/>
      <c r="E252" s="125"/>
      <c r="F252" s="124"/>
      <c r="G252" s="126"/>
      <c r="H252" s="126"/>
      <c r="I252" s="284"/>
      <c r="J252" s="127"/>
      <c r="K252" s="128"/>
    </row>
    <row r="253" spans="1:11" x14ac:dyDescent="0.25">
      <c r="A253" s="123"/>
      <c r="B253" s="123"/>
      <c r="C253" s="124"/>
      <c r="D253" s="124"/>
      <c r="E253" s="125"/>
      <c r="F253" s="124"/>
      <c r="G253" s="126"/>
      <c r="H253" s="126"/>
      <c r="I253" s="284"/>
      <c r="J253" s="127"/>
      <c r="K253" s="128"/>
    </row>
    <row r="254" spans="1:11" x14ac:dyDescent="0.25">
      <c r="A254" s="123"/>
      <c r="B254" s="123"/>
      <c r="C254" s="124"/>
      <c r="D254" s="124"/>
      <c r="E254" s="125"/>
      <c r="F254" s="124"/>
      <c r="G254" s="126"/>
      <c r="H254" s="126"/>
      <c r="I254" s="284"/>
      <c r="J254" s="127"/>
      <c r="K254" s="128"/>
    </row>
    <row r="255" spans="1:11" x14ac:dyDescent="0.25">
      <c r="A255" s="123"/>
      <c r="B255" s="123"/>
      <c r="C255" s="124"/>
      <c r="D255" s="124"/>
      <c r="E255" s="125"/>
      <c r="F255" s="124"/>
      <c r="G255" s="126"/>
      <c r="H255" s="126"/>
      <c r="I255" s="284"/>
      <c r="J255" s="127"/>
      <c r="K255" s="128"/>
    </row>
    <row r="256" spans="1:11" x14ac:dyDescent="0.25">
      <c r="A256" s="123"/>
      <c r="B256" s="123"/>
      <c r="C256" s="124"/>
      <c r="D256" s="124"/>
      <c r="E256" s="125"/>
      <c r="F256" s="124"/>
      <c r="G256" s="126"/>
      <c r="H256" s="126"/>
      <c r="I256" s="284"/>
      <c r="J256" s="127"/>
      <c r="K256" s="128"/>
    </row>
    <row r="257" spans="1:11" x14ac:dyDescent="0.25">
      <c r="A257" s="123"/>
      <c r="B257" s="123"/>
      <c r="C257" s="124"/>
      <c r="D257" s="124"/>
      <c r="E257" s="125"/>
      <c r="F257" s="124"/>
      <c r="G257" s="126"/>
      <c r="H257" s="126"/>
      <c r="I257" s="284"/>
      <c r="J257" s="127"/>
      <c r="K257" s="128"/>
    </row>
    <row r="258" spans="1:11" x14ac:dyDescent="0.25">
      <c r="A258" s="123"/>
      <c r="B258" s="123"/>
      <c r="C258" s="124"/>
      <c r="D258" s="124"/>
      <c r="E258" s="125"/>
      <c r="F258" s="124"/>
      <c r="G258" s="126"/>
      <c r="H258" s="126"/>
      <c r="I258" s="284"/>
      <c r="J258" s="127"/>
      <c r="K258" s="128"/>
    </row>
    <row r="259" spans="1:11" x14ac:dyDescent="0.25">
      <c r="A259" s="123"/>
      <c r="B259" s="123"/>
      <c r="C259" s="124"/>
      <c r="D259" s="124"/>
      <c r="E259" s="125"/>
      <c r="F259" s="124"/>
      <c r="G259" s="126"/>
      <c r="H259" s="126"/>
      <c r="I259" s="284"/>
      <c r="J259" s="127"/>
      <c r="K259" s="128"/>
    </row>
    <row r="260" spans="1:11" x14ac:dyDescent="0.25">
      <c r="A260" s="123"/>
      <c r="B260" s="123"/>
      <c r="C260" s="124"/>
      <c r="D260" s="124"/>
      <c r="E260" s="125"/>
      <c r="F260" s="124"/>
      <c r="G260" s="126"/>
      <c r="H260" s="126"/>
      <c r="I260" s="284"/>
      <c r="J260" s="127"/>
      <c r="K260" s="128"/>
    </row>
    <row r="261" spans="1:11" x14ac:dyDescent="0.25">
      <c r="A261" s="123"/>
      <c r="B261" s="123"/>
      <c r="C261" s="124"/>
      <c r="D261" s="124"/>
      <c r="E261" s="125"/>
      <c r="F261" s="124"/>
      <c r="G261" s="126"/>
      <c r="H261" s="126"/>
      <c r="I261" s="284"/>
      <c r="J261" s="127"/>
      <c r="K261" s="128"/>
    </row>
    <row r="262" spans="1:11" x14ac:dyDescent="0.25">
      <c r="A262" s="123"/>
      <c r="B262" s="123"/>
      <c r="C262" s="124"/>
      <c r="D262" s="124"/>
      <c r="E262" s="125"/>
      <c r="F262" s="124"/>
      <c r="G262" s="126"/>
      <c r="H262" s="126"/>
      <c r="I262" s="284"/>
      <c r="J262" s="127"/>
      <c r="K262" s="128"/>
    </row>
    <row r="263" spans="1:11" x14ac:dyDescent="0.25">
      <c r="A263" s="123"/>
      <c r="B263" s="123"/>
      <c r="C263" s="124"/>
      <c r="D263" s="124"/>
      <c r="E263" s="125"/>
      <c r="F263" s="124"/>
      <c r="G263" s="126"/>
      <c r="H263" s="126"/>
      <c r="I263" s="284"/>
      <c r="J263" s="127"/>
      <c r="K263" s="128"/>
    </row>
    <row r="264" spans="1:11" x14ac:dyDescent="0.25">
      <c r="A264" s="123"/>
      <c r="B264" s="123"/>
      <c r="C264" s="124"/>
      <c r="D264" s="124"/>
      <c r="E264" s="125"/>
      <c r="F264" s="124"/>
      <c r="G264" s="126"/>
      <c r="H264" s="126"/>
      <c r="I264" s="284"/>
      <c r="J264" s="127"/>
      <c r="K264" s="128"/>
    </row>
    <row r="265" spans="1:11" x14ac:dyDescent="0.25">
      <c r="A265" s="123"/>
      <c r="B265" s="123"/>
      <c r="C265" s="124"/>
      <c r="D265" s="124"/>
      <c r="E265" s="125"/>
      <c r="F265" s="124"/>
      <c r="G265" s="126"/>
      <c r="H265" s="126"/>
      <c r="I265" s="284"/>
      <c r="J265" s="127"/>
      <c r="K265" s="128"/>
    </row>
    <row r="266" spans="1:11" x14ac:dyDescent="0.25">
      <c r="A266" s="123"/>
      <c r="B266" s="123"/>
      <c r="C266" s="124"/>
      <c r="D266" s="124"/>
      <c r="E266" s="125"/>
      <c r="F266" s="124"/>
      <c r="G266" s="126"/>
      <c r="H266" s="126"/>
      <c r="I266" s="284"/>
      <c r="J266" s="127"/>
      <c r="K266" s="128"/>
    </row>
    <row r="267" spans="1:11" x14ac:dyDescent="0.25">
      <c r="A267" s="123"/>
      <c r="B267" s="123"/>
      <c r="C267" s="124"/>
      <c r="D267" s="124"/>
      <c r="E267" s="125"/>
      <c r="F267" s="124"/>
      <c r="G267" s="126"/>
      <c r="H267" s="126"/>
      <c r="I267" s="284"/>
      <c r="J267" s="127"/>
      <c r="K267" s="128"/>
    </row>
    <row r="268" spans="1:11" x14ac:dyDescent="0.25">
      <c r="A268" s="123"/>
      <c r="B268" s="123"/>
      <c r="C268" s="124"/>
      <c r="D268" s="124"/>
      <c r="E268" s="125"/>
      <c r="F268" s="124"/>
      <c r="G268" s="126"/>
      <c r="H268" s="126"/>
      <c r="I268" s="284"/>
      <c r="J268" s="127"/>
      <c r="K268" s="128"/>
    </row>
    <row r="269" spans="1:11" x14ac:dyDescent="0.25">
      <c r="A269" s="123"/>
      <c r="B269" s="123"/>
      <c r="C269" s="124"/>
      <c r="D269" s="124"/>
      <c r="E269" s="125"/>
      <c r="F269" s="124"/>
      <c r="G269" s="126"/>
      <c r="H269" s="126"/>
      <c r="I269" s="284"/>
      <c r="J269" s="127"/>
      <c r="K269" s="128"/>
    </row>
    <row r="270" spans="1:11" x14ac:dyDescent="0.25">
      <c r="A270" s="123"/>
      <c r="B270" s="123"/>
      <c r="C270" s="124"/>
      <c r="D270" s="124"/>
      <c r="E270" s="125"/>
      <c r="F270" s="124"/>
      <c r="G270" s="126"/>
      <c r="H270" s="126"/>
      <c r="I270" s="284"/>
      <c r="J270" s="127"/>
      <c r="K270" s="128"/>
    </row>
    <row r="271" spans="1:11" x14ac:dyDescent="0.25">
      <c r="A271" s="123"/>
      <c r="B271" s="123"/>
      <c r="C271" s="124"/>
      <c r="D271" s="124"/>
      <c r="E271" s="125"/>
      <c r="F271" s="124"/>
      <c r="G271" s="126"/>
      <c r="H271" s="126"/>
      <c r="I271" s="284"/>
      <c r="J271" s="127"/>
      <c r="K271" s="128"/>
    </row>
    <row r="272" spans="1:11" x14ac:dyDescent="0.25">
      <c r="A272" s="123"/>
      <c r="B272" s="123"/>
      <c r="C272" s="124"/>
      <c r="D272" s="124"/>
      <c r="E272" s="125"/>
      <c r="F272" s="124"/>
      <c r="G272" s="126"/>
      <c r="H272" s="126"/>
      <c r="I272" s="284"/>
      <c r="J272" s="127"/>
      <c r="K272" s="128"/>
    </row>
    <row r="273" spans="1:11" x14ac:dyDescent="0.25">
      <c r="A273" s="123"/>
      <c r="B273" s="123"/>
      <c r="C273" s="124"/>
      <c r="D273" s="124"/>
      <c r="E273" s="125"/>
      <c r="F273" s="124"/>
      <c r="G273" s="126"/>
      <c r="H273" s="126"/>
      <c r="I273" s="284"/>
      <c r="J273" s="127"/>
      <c r="K273" s="128"/>
    </row>
    <row r="274" spans="1:11" x14ac:dyDescent="0.25">
      <c r="A274" s="123"/>
      <c r="B274" s="123"/>
      <c r="C274" s="124"/>
      <c r="D274" s="124"/>
      <c r="E274" s="125"/>
      <c r="F274" s="124"/>
      <c r="G274" s="126"/>
      <c r="H274" s="126"/>
      <c r="I274" s="284"/>
      <c r="J274" s="127"/>
      <c r="K274" s="128"/>
    </row>
    <row r="275" spans="1:11" x14ac:dyDescent="0.25">
      <c r="A275" s="123"/>
      <c r="B275" s="123"/>
      <c r="C275" s="124"/>
      <c r="D275" s="124"/>
      <c r="E275" s="125"/>
      <c r="F275" s="124"/>
      <c r="G275" s="126"/>
      <c r="H275" s="126"/>
      <c r="I275" s="284"/>
      <c r="J275" s="127"/>
      <c r="K275" s="128"/>
    </row>
    <row r="276" spans="1:11" x14ac:dyDescent="0.25">
      <c r="A276" s="123"/>
      <c r="B276" s="123"/>
      <c r="C276" s="124"/>
      <c r="D276" s="124"/>
      <c r="E276" s="125"/>
      <c r="F276" s="124"/>
      <c r="G276" s="126"/>
      <c r="H276" s="126"/>
      <c r="I276" s="284"/>
      <c r="J276" s="127"/>
      <c r="K276" s="128"/>
    </row>
    <row r="277" spans="1:11" x14ac:dyDescent="0.25">
      <c r="A277" s="123"/>
      <c r="B277" s="123"/>
      <c r="C277" s="124"/>
      <c r="D277" s="124"/>
      <c r="E277" s="125"/>
      <c r="F277" s="124"/>
      <c r="G277" s="126"/>
      <c r="H277" s="126"/>
      <c r="I277" s="284"/>
      <c r="J277" s="127"/>
      <c r="K277" s="128"/>
    </row>
    <row r="278" spans="1:11" x14ac:dyDescent="0.25">
      <c r="A278" s="123"/>
      <c r="B278" s="123"/>
      <c r="C278" s="124"/>
      <c r="D278" s="124"/>
      <c r="E278" s="125"/>
      <c r="F278" s="124"/>
      <c r="G278" s="126"/>
      <c r="H278" s="126"/>
      <c r="I278" s="284"/>
      <c r="J278" s="127"/>
      <c r="K278" s="128"/>
    </row>
    <row r="279" spans="1:11" x14ac:dyDescent="0.25">
      <c r="A279" s="123"/>
      <c r="B279" s="123"/>
      <c r="C279" s="124"/>
      <c r="D279" s="124"/>
      <c r="E279" s="125"/>
      <c r="F279" s="124"/>
      <c r="G279" s="126"/>
      <c r="H279" s="126"/>
      <c r="I279" s="284"/>
      <c r="J279" s="127"/>
      <c r="K279" s="128"/>
    </row>
    <row r="280" spans="1:11" x14ac:dyDescent="0.25">
      <c r="A280" s="123"/>
      <c r="B280" s="123"/>
      <c r="C280" s="124"/>
      <c r="D280" s="124"/>
      <c r="E280" s="125"/>
      <c r="F280" s="124"/>
      <c r="G280" s="126"/>
      <c r="H280" s="126"/>
      <c r="I280" s="284"/>
      <c r="J280" s="127"/>
      <c r="K280" s="128"/>
    </row>
    <row r="281" spans="1:11" x14ac:dyDescent="0.25">
      <c r="A281" s="123"/>
      <c r="B281" s="123"/>
      <c r="C281" s="124"/>
      <c r="D281" s="124"/>
      <c r="E281" s="125"/>
      <c r="F281" s="124"/>
      <c r="G281" s="126"/>
      <c r="H281" s="126"/>
      <c r="I281" s="284"/>
      <c r="J281" s="127"/>
      <c r="K281" s="128"/>
    </row>
    <row r="282" spans="1:11" x14ac:dyDescent="0.25">
      <c r="A282" s="123"/>
      <c r="B282" s="123"/>
      <c r="C282" s="124"/>
      <c r="D282" s="124"/>
      <c r="E282" s="125"/>
      <c r="F282" s="124"/>
      <c r="G282" s="126"/>
      <c r="H282" s="126"/>
      <c r="I282" s="284"/>
      <c r="J282" s="127"/>
      <c r="K282" s="128"/>
    </row>
    <row r="283" spans="1:11" x14ac:dyDescent="0.25">
      <c r="A283" s="123"/>
      <c r="B283" s="123"/>
      <c r="C283" s="124"/>
      <c r="D283" s="124"/>
      <c r="E283" s="125"/>
      <c r="F283" s="124"/>
      <c r="G283" s="126"/>
      <c r="H283" s="126"/>
      <c r="I283" s="284"/>
      <c r="J283" s="127"/>
      <c r="K283" s="128"/>
    </row>
    <row r="284" spans="1:11" x14ac:dyDescent="0.25">
      <c r="A284" s="123"/>
      <c r="B284" s="123"/>
      <c r="C284" s="124"/>
      <c r="D284" s="124"/>
      <c r="E284" s="125"/>
      <c r="F284" s="124"/>
      <c r="G284" s="126"/>
      <c r="H284" s="126"/>
      <c r="I284" s="284"/>
      <c r="J284" s="127"/>
      <c r="K284" s="128"/>
    </row>
    <row r="285" spans="1:11" x14ac:dyDescent="0.25">
      <c r="A285" s="123"/>
      <c r="B285" s="123"/>
      <c r="C285" s="124"/>
      <c r="D285" s="124"/>
      <c r="E285" s="125"/>
      <c r="F285" s="124"/>
      <c r="G285" s="126"/>
      <c r="H285" s="126"/>
      <c r="I285" s="284"/>
      <c r="J285" s="127"/>
      <c r="K285" s="128"/>
    </row>
    <row r="286" spans="1:11" x14ac:dyDescent="0.25">
      <c r="A286" s="123"/>
      <c r="B286" s="123"/>
      <c r="C286" s="124"/>
      <c r="D286" s="124"/>
      <c r="E286" s="125"/>
      <c r="F286" s="124"/>
      <c r="G286" s="126"/>
      <c r="H286" s="126"/>
      <c r="I286" s="284"/>
      <c r="J286" s="127"/>
      <c r="K286" s="128"/>
    </row>
    <row r="287" spans="1:11" x14ac:dyDescent="0.25">
      <c r="A287" s="123"/>
      <c r="B287" s="123"/>
      <c r="C287" s="124"/>
      <c r="D287" s="124"/>
      <c r="E287" s="125"/>
      <c r="F287" s="124"/>
      <c r="G287" s="126"/>
      <c r="H287" s="126"/>
      <c r="I287" s="284"/>
      <c r="J287" s="127"/>
      <c r="K287" s="128"/>
    </row>
    <row r="288" spans="1:11" x14ac:dyDescent="0.25">
      <c r="A288" s="123"/>
      <c r="B288" s="123"/>
      <c r="C288" s="124"/>
      <c r="D288" s="124"/>
      <c r="E288" s="125"/>
      <c r="F288" s="124"/>
      <c r="G288" s="126"/>
      <c r="H288" s="126"/>
      <c r="I288" s="284"/>
      <c r="J288" s="127"/>
      <c r="K288" s="128"/>
    </row>
    <row r="289" spans="1:11" x14ac:dyDescent="0.25">
      <c r="A289" s="123"/>
      <c r="B289" s="123"/>
      <c r="C289" s="124"/>
      <c r="D289" s="124"/>
      <c r="E289" s="125"/>
      <c r="F289" s="124"/>
      <c r="G289" s="126"/>
      <c r="H289" s="126"/>
      <c r="I289" s="284"/>
      <c r="J289" s="127"/>
      <c r="K289" s="128"/>
    </row>
    <row r="290" spans="1:11" x14ac:dyDescent="0.25">
      <c r="A290" s="123"/>
      <c r="B290" s="123"/>
      <c r="C290" s="124"/>
      <c r="D290" s="124"/>
      <c r="E290" s="125"/>
      <c r="F290" s="124"/>
      <c r="G290" s="126"/>
      <c r="H290" s="126"/>
      <c r="I290" s="284"/>
      <c r="J290" s="127"/>
      <c r="K290" s="128"/>
    </row>
    <row r="291" spans="1:11" x14ac:dyDescent="0.25">
      <c r="A291" s="123"/>
      <c r="B291" s="123"/>
      <c r="C291" s="124"/>
      <c r="D291" s="124"/>
      <c r="E291" s="125"/>
      <c r="F291" s="124"/>
      <c r="G291" s="126"/>
      <c r="H291" s="126"/>
      <c r="I291" s="284"/>
      <c r="J291" s="127"/>
      <c r="K291" s="128"/>
    </row>
    <row r="292" spans="1:11" x14ac:dyDescent="0.25">
      <c r="A292" s="123"/>
      <c r="B292" s="123"/>
      <c r="C292" s="124"/>
      <c r="D292" s="124"/>
      <c r="E292" s="125"/>
      <c r="F292" s="124"/>
      <c r="G292" s="126"/>
      <c r="H292" s="126"/>
      <c r="I292" s="284"/>
      <c r="J292" s="127"/>
      <c r="K292" s="128"/>
    </row>
    <row r="293" spans="1:11" x14ac:dyDescent="0.25">
      <c r="A293" s="123"/>
      <c r="B293" s="123"/>
      <c r="C293" s="124"/>
      <c r="D293" s="124"/>
      <c r="E293" s="125"/>
      <c r="F293" s="124"/>
      <c r="G293" s="126"/>
      <c r="H293" s="126"/>
      <c r="I293" s="284"/>
      <c r="J293" s="127"/>
      <c r="K293" s="128"/>
    </row>
    <row r="294" spans="1:11" x14ac:dyDescent="0.25">
      <c r="A294" s="123"/>
      <c r="B294" s="123"/>
      <c r="C294" s="124"/>
      <c r="D294" s="124"/>
      <c r="E294" s="125"/>
      <c r="F294" s="124"/>
      <c r="G294" s="126"/>
      <c r="H294" s="126"/>
      <c r="I294" s="284"/>
      <c r="J294" s="127"/>
      <c r="K294" s="128"/>
    </row>
    <row r="295" spans="1:11" x14ac:dyDescent="0.25">
      <c r="A295" s="123"/>
      <c r="B295" s="123"/>
      <c r="C295" s="124"/>
      <c r="D295" s="124"/>
      <c r="E295" s="125"/>
      <c r="F295" s="124"/>
      <c r="G295" s="126"/>
      <c r="H295" s="126"/>
      <c r="I295" s="284"/>
      <c r="J295" s="127"/>
      <c r="K295" s="128"/>
    </row>
    <row r="296" spans="1:11" x14ac:dyDescent="0.25">
      <c r="A296" s="123"/>
      <c r="B296" s="123"/>
      <c r="C296" s="124"/>
      <c r="D296" s="124"/>
      <c r="E296" s="125"/>
      <c r="F296" s="124"/>
      <c r="G296" s="126"/>
      <c r="H296" s="126"/>
      <c r="I296" s="284"/>
      <c r="J296" s="127"/>
      <c r="K296" s="128"/>
    </row>
    <row r="297" spans="1:11" x14ac:dyDescent="0.25">
      <c r="A297" s="123"/>
      <c r="B297" s="123"/>
      <c r="C297" s="124"/>
      <c r="D297" s="124"/>
      <c r="E297" s="125"/>
      <c r="F297" s="124"/>
      <c r="G297" s="126"/>
      <c r="H297" s="126"/>
      <c r="I297" s="284"/>
      <c r="J297" s="127"/>
      <c r="K297" s="128"/>
    </row>
    <row r="298" spans="1:11" x14ac:dyDescent="0.25">
      <c r="A298" s="123"/>
      <c r="B298" s="123"/>
      <c r="C298" s="124"/>
      <c r="D298" s="124"/>
      <c r="E298" s="125"/>
      <c r="F298" s="124"/>
      <c r="G298" s="126"/>
      <c r="H298" s="126"/>
      <c r="I298" s="284"/>
      <c r="J298" s="127"/>
      <c r="K298" s="128"/>
    </row>
    <row r="299" spans="1:11" x14ac:dyDescent="0.25">
      <c r="A299" s="123"/>
      <c r="B299" s="123"/>
      <c r="C299" s="124"/>
      <c r="D299" s="124"/>
      <c r="E299" s="125"/>
      <c r="F299" s="124"/>
      <c r="G299" s="126"/>
      <c r="H299" s="126"/>
      <c r="I299" s="284"/>
      <c r="J299" s="127"/>
      <c r="K299" s="128"/>
    </row>
    <row r="300" spans="1:11" x14ac:dyDescent="0.25">
      <c r="A300" s="123"/>
      <c r="B300" s="123"/>
      <c r="C300" s="124"/>
      <c r="D300" s="124"/>
      <c r="E300" s="125"/>
      <c r="F300" s="124"/>
      <c r="G300" s="126"/>
      <c r="H300" s="126"/>
      <c r="I300" s="284"/>
      <c r="J300" s="127"/>
      <c r="K300" s="128"/>
    </row>
    <row r="301" spans="1:11" x14ac:dyDescent="0.25">
      <c r="A301" s="123"/>
      <c r="B301" s="123"/>
      <c r="C301" s="124"/>
      <c r="D301" s="124"/>
      <c r="E301" s="125"/>
      <c r="F301" s="124"/>
      <c r="G301" s="126"/>
      <c r="H301" s="126"/>
      <c r="I301" s="284"/>
      <c r="J301" s="127"/>
      <c r="K301" s="128"/>
    </row>
    <row r="302" spans="1:11" x14ac:dyDescent="0.25">
      <c r="A302" s="123"/>
      <c r="B302" s="123"/>
      <c r="C302" s="124"/>
      <c r="D302" s="124"/>
      <c r="E302" s="125"/>
      <c r="F302" s="124"/>
      <c r="G302" s="126"/>
      <c r="H302" s="126"/>
      <c r="I302" s="284"/>
      <c r="J302" s="127"/>
      <c r="K302" s="128"/>
    </row>
    <row r="303" spans="1:11" x14ac:dyDescent="0.25">
      <c r="A303" s="123"/>
      <c r="B303" s="123"/>
      <c r="C303" s="124"/>
      <c r="D303" s="124"/>
      <c r="E303" s="125"/>
      <c r="F303" s="124"/>
      <c r="G303" s="126"/>
      <c r="H303" s="126"/>
      <c r="I303" s="284"/>
      <c r="J303" s="127"/>
      <c r="K303" s="128"/>
    </row>
    <row r="304" spans="1:11" x14ac:dyDescent="0.25">
      <c r="A304" s="123"/>
      <c r="B304" s="123"/>
      <c r="C304" s="124"/>
      <c r="D304" s="124"/>
      <c r="E304" s="125"/>
      <c r="F304" s="124"/>
      <c r="G304" s="126"/>
      <c r="H304" s="126"/>
      <c r="I304" s="284"/>
      <c r="J304" s="127"/>
      <c r="K304" s="128"/>
    </row>
    <row r="305" spans="1:11" x14ac:dyDescent="0.25">
      <c r="A305" s="123"/>
      <c r="B305" s="123"/>
      <c r="C305" s="124"/>
      <c r="D305" s="124"/>
      <c r="E305" s="125"/>
      <c r="F305" s="124"/>
      <c r="G305" s="126"/>
      <c r="H305" s="126"/>
      <c r="I305" s="284"/>
      <c r="J305" s="127"/>
      <c r="K305" s="128"/>
    </row>
    <row r="306" spans="1:11" x14ac:dyDescent="0.25">
      <c r="A306" s="123"/>
      <c r="B306" s="123"/>
      <c r="C306" s="124"/>
      <c r="D306" s="124"/>
      <c r="E306" s="125"/>
      <c r="F306" s="124"/>
      <c r="G306" s="126"/>
      <c r="H306" s="126"/>
      <c r="I306" s="284"/>
      <c r="J306" s="127"/>
      <c r="K306" s="128"/>
    </row>
    <row r="307" spans="1:11" x14ac:dyDescent="0.25">
      <c r="A307" s="123"/>
      <c r="B307" s="123"/>
      <c r="C307" s="124"/>
      <c r="D307" s="124"/>
      <c r="E307" s="125"/>
      <c r="F307" s="124"/>
      <c r="G307" s="126"/>
      <c r="H307" s="126"/>
      <c r="I307" s="284"/>
      <c r="J307" s="127"/>
      <c r="K307" s="128"/>
    </row>
    <row r="308" spans="1:11" x14ac:dyDescent="0.25">
      <c r="A308" s="123"/>
      <c r="B308" s="123"/>
      <c r="C308" s="124"/>
      <c r="D308" s="124"/>
      <c r="E308" s="125"/>
      <c r="F308" s="124"/>
      <c r="G308" s="126"/>
      <c r="H308" s="126"/>
      <c r="I308" s="284"/>
      <c r="J308" s="127"/>
      <c r="K308" s="128"/>
    </row>
    <row r="309" spans="1:11" x14ac:dyDescent="0.25">
      <c r="A309" s="123"/>
      <c r="B309" s="123"/>
      <c r="C309" s="124"/>
      <c r="D309" s="124"/>
      <c r="E309" s="125"/>
      <c r="F309" s="124"/>
      <c r="G309" s="126"/>
      <c r="H309" s="126"/>
      <c r="I309" s="284"/>
      <c r="J309" s="127"/>
      <c r="K309" s="128"/>
    </row>
    <row r="310" spans="1:11" x14ac:dyDescent="0.25">
      <c r="A310" s="123"/>
      <c r="B310" s="123"/>
      <c r="C310" s="124"/>
      <c r="D310" s="124"/>
      <c r="E310" s="125"/>
      <c r="F310" s="124"/>
      <c r="G310" s="126"/>
      <c r="H310" s="126"/>
      <c r="I310" s="284"/>
      <c r="J310" s="127"/>
      <c r="K310" s="128"/>
    </row>
    <row r="311" spans="1:11" x14ac:dyDescent="0.25">
      <c r="A311" s="123"/>
      <c r="B311" s="123"/>
      <c r="C311" s="124"/>
      <c r="D311" s="124"/>
      <c r="E311" s="125"/>
      <c r="F311" s="124"/>
      <c r="G311" s="126"/>
      <c r="H311" s="126"/>
      <c r="I311" s="284"/>
      <c r="J311" s="127"/>
      <c r="K311" s="128"/>
    </row>
    <row r="312" spans="1:11" x14ac:dyDescent="0.25">
      <c r="A312" s="123"/>
      <c r="B312" s="123"/>
      <c r="C312" s="124"/>
      <c r="D312" s="124"/>
      <c r="E312" s="125"/>
      <c r="F312" s="124"/>
      <c r="G312" s="126"/>
      <c r="H312" s="126"/>
      <c r="I312" s="284"/>
      <c r="J312" s="127"/>
      <c r="K312" s="128"/>
    </row>
    <row r="313" spans="1:11" x14ac:dyDescent="0.25">
      <c r="A313" s="123"/>
      <c r="B313" s="123"/>
      <c r="C313" s="124"/>
      <c r="D313" s="124"/>
      <c r="E313" s="125"/>
      <c r="F313" s="124"/>
      <c r="G313" s="126"/>
      <c r="H313" s="126"/>
      <c r="I313" s="284"/>
      <c r="J313" s="127"/>
      <c r="K313" s="128"/>
    </row>
    <row r="314" spans="1:11" x14ac:dyDescent="0.25">
      <c r="A314" s="123"/>
      <c r="B314" s="123"/>
      <c r="C314" s="124"/>
      <c r="D314" s="124"/>
      <c r="E314" s="125"/>
      <c r="F314" s="124"/>
      <c r="G314" s="126"/>
      <c r="H314" s="126"/>
      <c r="I314" s="284"/>
      <c r="J314" s="127"/>
      <c r="K314" s="128"/>
    </row>
    <row r="315" spans="1:11" x14ac:dyDescent="0.25">
      <c r="A315" s="123"/>
      <c r="B315" s="123"/>
      <c r="C315" s="124"/>
      <c r="D315" s="124"/>
      <c r="E315" s="125"/>
      <c r="F315" s="124"/>
      <c r="G315" s="126"/>
      <c r="H315" s="126"/>
      <c r="I315" s="284"/>
      <c r="J315" s="127"/>
      <c r="K315" s="128"/>
    </row>
    <row r="316" spans="1:11" x14ac:dyDescent="0.25">
      <c r="A316" s="123"/>
      <c r="B316" s="123"/>
      <c r="C316" s="124"/>
      <c r="D316" s="124"/>
      <c r="E316" s="125"/>
      <c r="F316" s="124"/>
      <c r="G316" s="126"/>
      <c r="H316" s="126"/>
      <c r="I316" s="284"/>
      <c r="J316" s="127"/>
      <c r="K316" s="128"/>
    </row>
    <row r="317" spans="1:11" x14ac:dyDescent="0.25">
      <c r="A317" s="123"/>
      <c r="B317" s="123"/>
      <c r="C317" s="124"/>
      <c r="D317" s="124"/>
      <c r="E317" s="125"/>
      <c r="F317" s="124"/>
      <c r="G317" s="126"/>
      <c r="H317" s="126"/>
      <c r="I317" s="284"/>
      <c r="J317" s="127"/>
      <c r="K317" s="128"/>
    </row>
    <row r="318" spans="1:11" x14ac:dyDescent="0.25">
      <c r="A318" s="123"/>
      <c r="B318" s="123"/>
      <c r="C318" s="124"/>
      <c r="D318" s="124"/>
      <c r="E318" s="125"/>
      <c r="F318" s="124"/>
      <c r="G318" s="126"/>
      <c r="H318" s="126"/>
      <c r="I318" s="284"/>
      <c r="J318" s="127"/>
      <c r="K318" s="128"/>
    </row>
    <row r="319" spans="1:11" x14ac:dyDescent="0.25">
      <c r="A319" s="123"/>
      <c r="B319" s="123"/>
      <c r="C319" s="124"/>
      <c r="D319" s="124"/>
      <c r="E319" s="125"/>
      <c r="F319" s="124"/>
      <c r="G319" s="126"/>
      <c r="H319" s="126"/>
      <c r="I319" s="284"/>
      <c r="J319" s="127"/>
      <c r="K319" s="128"/>
    </row>
    <row r="320" spans="1:11" x14ac:dyDescent="0.25">
      <c r="A320" s="123"/>
      <c r="B320" s="123"/>
      <c r="C320" s="124"/>
      <c r="D320" s="124"/>
      <c r="E320" s="125"/>
      <c r="F320" s="124"/>
      <c r="G320" s="126"/>
      <c r="H320" s="126"/>
      <c r="I320" s="284"/>
      <c r="J320" s="127"/>
      <c r="K320" s="128"/>
    </row>
    <row r="321" spans="1:11" x14ac:dyDescent="0.25">
      <c r="A321" s="123"/>
      <c r="B321" s="123"/>
      <c r="C321" s="124"/>
      <c r="D321" s="124"/>
      <c r="E321" s="125"/>
      <c r="F321" s="124"/>
      <c r="G321" s="126"/>
      <c r="H321" s="126"/>
      <c r="I321" s="284"/>
      <c r="J321" s="127"/>
      <c r="K321" s="128"/>
    </row>
    <row r="322" spans="1:11" x14ac:dyDescent="0.25">
      <c r="A322" s="123"/>
      <c r="B322" s="123"/>
      <c r="C322" s="124"/>
      <c r="D322" s="124"/>
      <c r="E322" s="125"/>
      <c r="F322" s="124"/>
      <c r="G322" s="126"/>
      <c r="H322" s="126"/>
      <c r="I322" s="284"/>
      <c r="J322" s="127"/>
      <c r="K322" s="128"/>
    </row>
    <row r="323" spans="1:11" x14ac:dyDescent="0.25">
      <c r="A323" s="123"/>
      <c r="B323" s="123"/>
      <c r="C323" s="124"/>
      <c r="D323" s="124"/>
      <c r="E323" s="125"/>
      <c r="F323" s="124"/>
      <c r="G323" s="126"/>
      <c r="H323" s="126"/>
      <c r="I323" s="284"/>
      <c r="J323" s="127"/>
      <c r="K323" s="128"/>
    </row>
    <row r="324" spans="1:11" x14ac:dyDescent="0.25">
      <c r="A324" s="123"/>
      <c r="B324" s="123"/>
      <c r="C324" s="124"/>
      <c r="D324" s="124"/>
      <c r="E324" s="125"/>
      <c r="F324" s="124"/>
      <c r="G324" s="126"/>
      <c r="H324" s="126"/>
      <c r="I324" s="284"/>
      <c r="J324" s="127"/>
      <c r="K324" s="128"/>
    </row>
    <row r="325" spans="1:11" x14ac:dyDescent="0.25">
      <c r="A325" s="123"/>
      <c r="B325" s="123"/>
      <c r="C325" s="124"/>
      <c r="D325" s="124"/>
      <c r="E325" s="125"/>
      <c r="F325" s="124"/>
      <c r="G325" s="126"/>
      <c r="H325" s="126"/>
      <c r="I325" s="284"/>
      <c r="J325" s="127"/>
      <c r="K325" s="128"/>
    </row>
    <row r="326" spans="1:11" x14ac:dyDescent="0.25">
      <c r="A326" s="123"/>
      <c r="B326" s="123"/>
      <c r="C326" s="124"/>
      <c r="D326" s="124"/>
      <c r="E326" s="125"/>
      <c r="F326" s="124"/>
      <c r="G326" s="126"/>
      <c r="H326" s="126"/>
      <c r="I326" s="284"/>
      <c r="J326" s="127"/>
      <c r="K326" s="128"/>
    </row>
    <row r="327" spans="1:11" x14ac:dyDescent="0.25">
      <c r="A327" s="123"/>
      <c r="B327" s="123"/>
      <c r="C327" s="124"/>
      <c r="D327" s="124"/>
      <c r="E327" s="125"/>
      <c r="F327" s="124"/>
      <c r="G327" s="126"/>
      <c r="H327" s="126"/>
      <c r="I327" s="284"/>
      <c r="J327" s="127"/>
      <c r="K327" s="128"/>
    </row>
    <row r="328" spans="1:11" x14ac:dyDescent="0.25">
      <c r="A328" s="123"/>
      <c r="B328" s="123"/>
      <c r="C328" s="124"/>
      <c r="D328" s="124"/>
      <c r="E328" s="125"/>
      <c r="F328" s="124"/>
      <c r="G328" s="126"/>
      <c r="H328" s="126"/>
      <c r="I328" s="284"/>
      <c r="J328" s="127"/>
      <c r="K328" s="128"/>
    </row>
    <row r="329" spans="1:11" x14ac:dyDescent="0.25">
      <c r="A329" s="123"/>
      <c r="B329" s="123"/>
      <c r="C329" s="124"/>
      <c r="D329" s="124"/>
      <c r="E329" s="125"/>
      <c r="F329" s="124"/>
      <c r="G329" s="126"/>
      <c r="H329" s="126"/>
      <c r="I329" s="284"/>
      <c r="J329" s="127"/>
      <c r="K329" s="128"/>
    </row>
    <row r="330" spans="1:11" x14ac:dyDescent="0.25">
      <c r="A330" s="123"/>
      <c r="B330" s="123"/>
      <c r="C330" s="124"/>
      <c r="D330" s="124"/>
      <c r="E330" s="125"/>
      <c r="F330" s="124"/>
      <c r="G330" s="126"/>
      <c r="H330" s="126"/>
      <c r="I330" s="284"/>
      <c r="J330" s="127"/>
      <c r="K330" s="128"/>
    </row>
    <row r="331" spans="1:11" x14ac:dyDescent="0.25">
      <c r="A331" s="123"/>
      <c r="B331" s="123"/>
      <c r="C331" s="124"/>
      <c r="D331" s="124"/>
      <c r="E331" s="125"/>
      <c r="F331" s="124"/>
      <c r="G331" s="126"/>
      <c r="H331" s="126"/>
      <c r="I331" s="284"/>
      <c r="J331" s="127"/>
      <c r="K331" s="128"/>
    </row>
    <row r="332" spans="1:11" x14ac:dyDescent="0.25">
      <c r="A332" s="123"/>
      <c r="B332" s="123"/>
      <c r="C332" s="124"/>
      <c r="D332" s="124"/>
      <c r="E332" s="125"/>
      <c r="F332" s="124"/>
      <c r="G332" s="126"/>
      <c r="H332" s="126"/>
      <c r="I332" s="284"/>
      <c r="J332" s="127"/>
      <c r="K332" s="128"/>
    </row>
    <row r="333" spans="1:11" x14ac:dyDescent="0.25">
      <c r="A333" s="123"/>
      <c r="B333" s="123"/>
      <c r="C333" s="124"/>
      <c r="D333" s="124"/>
      <c r="E333" s="125"/>
      <c r="F333" s="124"/>
      <c r="G333" s="126"/>
      <c r="H333" s="126"/>
      <c r="I333" s="284"/>
      <c r="J333" s="127"/>
      <c r="K333" s="128"/>
    </row>
    <row r="334" spans="1:11" x14ac:dyDescent="0.25">
      <c r="A334" s="123"/>
      <c r="B334" s="123"/>
      <c r="C334" s="124"/>
      <c r="D334" s="124"/>
      <c r="E334" s="125"/>
      <c r="F334" s="124"/>
      <c r="G334" s="126"/>
      <c r="H334" s="126"/>
      <c r="I334" s="284"/>
      <c r="J334" s="127"/>
      <c r="K334" s="128"/>
    </row>
    <row r="335" spans="1:11" x14ac:dyDescent="0.25">
      <c r="A335" s="123"/>
      <c r="B335" s="123"/>
      <c r="C335" s="124"/>
      <c r="D335" s="124"/>
      <c r="E335" s="125"/>
      <c r="F335" s="124"/>
      <c r="G335" s="126"/>
      <c r="H335" s="126"/>
      <c r="I335" s="284"/>
      <c r="J335" s="127"/>
      <c r="K335" s="128"/>
    </row>
    <row r="336" spans="1:11" x14ac:dyDescent="0.25">
      <c r="A336" s="123"/>
      <c r="B336" s="123"/>
      <c r="C336" s="124"/>
      <c r="D336" s="124"/>
      <c r="E336" s="125"/>
      <c r="F336" s="124"/>
      <c r="G336" s="126"/>
      <c r="H336" s="126"/>
      <c r="I336" s="284"/>
      <c r="J336" s="127"/>
      <c r="K336" s="128"/>
    </row>
    <row r="337" spans="1:11" x14ac:dyDescent="0.25">
      <c r="A337" s="123"/>
      <c r="B337" s="123"/>
      <c r="C337" s="124"/>
      <c r="D337" s="124"/>
      <c r="E337" s="125"/>
      <c r="F337" s="124"/>
      <c r="G337" s="126"/>
      <c r="H337" s="126"/>
      <c r="I337" s="284"/>
      <c r="J337" s="127"/>
      <c r="K337" s="128"/>
    </row>
    <row r="338" spans="1:11" x14ac:dyDescent="0.25">
      <c r="A338" s="123"/>
      <c r="B338" s="123"/>
      <c r="C338" s="124"/>
      <c r="D338" s="124"/>
      <c r="E338" s="125"/>
      <c r="F338" s="124"/>
      <c r="G338" s="126"/>
      <c r="H338" s="126"/>
      <c r="I338" s="284"/>
      <c r="J338" s="127"/>
      <c r="K338" s="128"/>
    </row>
    <row r="339" spans="1:11" x14ac:dyDescent="0.25">
      <c r="A339" s="123"/>
      <c r="B339" s="123"/>
      <c r="C339" s="124"/>
      <c r="D339" s="124"/>
      <c r="E339" s="125"/>
      <c r="F339" s="124"/>
      <c r="G339" s="126"/>
      <c r="H339" s="126"/>
      <c r="I339" s="284"/>
      <c r="J339" s="127"/>
      <c r="K339" s="128"/>
    </row>
    <row r="340" spans="1:11" x14ac:dyDescent="0.25">
      <c r="A340" s="123"/>
      <c r="B340" s="123"/>
      <c r="C340" s="124"/>
      <c r="D340" s="124"/>
      <c r="E340" s="125"/>
      <c r="F340" s="124"/>
      <c r="G340" s="126"/>
      <c r="H340" s="126"/>
      <c r="I340" s="284"/>
      <c r="J340" s="127"/>
      <c r="K340" s="128"/>
    </row>
    <row r="341" spans="1:11" x14ac:dyDescent="0.25">
      <c r="A341" s="123"/>
      <c r="B341" s="123"/>
      <c r="C341" s="124"/>
      <c r="D341" s="124"/>
      <c r="E341" s="125"/>
      <c r="F341" s="124"/>
      <c r="G341" s="126"/>
      <c r="H341" s="126"/>
      <c r="I341" s="284"/>
      <c r="J341" s="127"/>
      <c r="K341" s="128"/>
    </row>
    <row r="342" spans="1:11" x14ac:dyDescent="0.25">
      <c r="A342" s="123"/>
      <c r="B342" s="123"/>
      <c r="C342" s="124"/>
      <c r="D342" s="124"/>
      <c r="E342" s="125"/>
      <c r="F342" s="124"/>
      <c r="G342" s="126"/>
      <c r="H342" s="126"/>
      <c r="I342" s="284"/>
      <c r="J342" s="127"/>
      <c r="K342" s="128"/>
    </row>
    <row r="343" spans="1:11" x14ac:dyDescent="0.25">
      <c r="A343" s="123"/>
      <c r="B343" s="123"/>
      <c r="C343" s="124"/>
      <c r="D343" s="124"/>
      <c r="E343" s="125"/>
      <c r="F343" s="124"/>
      <c r="G343" s="126"/>
      <c r="H343" s="126"/>
      <c r="I343" s="284"/>
      <c r="J343" s="127"/>
      <c r="K343" s="128"/>
    </row>
    <row r="344" spans="1:11" x14ac:dyDescent="0.25">
      <c r="A344" s="123"/>
      <c r="B344" s="123"/>
      <c r="C344" s="124"/>
      <c r="D344" s="124"/>
      <c r="E344" s="125"/>
      <c r="F344" s="124"/>
      <c r="G344" s="126"/>
      <c r="H344" s="126"/>
      <c r="I344" s="284"/>
      <c r="J344" s="127"/>
      <c r="K344" s="128"/>
    </row>
    <row r="345" spans="1:11" x14ac:dyDescent="0.25">
      <c r="A345" s="123"/>
      <c r="B345" s="123"/>
      <c r="C345" s="124"/>
      <c r="D345" s="124"/>
      <c r="E345" s="125"/>
      <c r="F345" s="124"/>
      <c r="G345" s="126"/>
      <c r="H345" s="126"/>
      <c r="I345" s="284"/>
      <c r="J345" s="127"/>
      <c r="K345" s="128"/>
    </row>
    <row r="346" spans="1:11" x14ac:dyDescent="0.25">
      <c r="A346" s="123"/>
      <c r="B346" s="123"/>
      <c r="C346" s="124"/>
      <c r="D346" s="124"/>
      <c r="E346" s="125"/>
      <c r="F346" s="124"/>
      <c r="G346" s="126"/>
      <c r="H346" s="126"/>
      <c r="I346" s="284"/>
      <c r="J346" s="127"/>
      <c r="K346" s="128"/>
    </row>
    <row r="347" spans="1:11" x14ac:dyDescent="0.25">
      <c r="A347" s="123"/>
      <c r="B347" s="123"/>
      <c r="C347" s="124"/>
      <c r="D347" s="124"/>
      <c r="E347" s="125"/>
      <c r="F347" s="124"/>
      <c r="G347" s="126"/>
      <c r="H347" s="126"/>
      <c r="I347" s="284"/>
      <c r="J347" s="127"/>
      <c r="K347" s="128"/>
    </row>
    <row r="348" spans="1:11" x14ac:dyDescent="0.25">
      <c r="A348" s="123"/>
      <c r="B348" s="123"/>
      <c r="C348" s="124"/>
      <c r="D348" s="124"/>
      <c r="E348" s="125"/>
      <c r="F348" s="124"/>
      <c r="G348" s="126"/>
      <c r="H348" s="126"/>
      <c r="I348" s="284"/>
      <c r="J348" s="127"/>
      <c r="K348" s="128"/>
    </row>
    <row r="349" spans="1:11" x14ac:dyDescent="0.25">
      <c r="A349" s="123"/>
      <c r="B349" s="123"/>
      <c r="C349" s="124"/>
      <c r="D349" s="124"/>
      <c r="E349" s="125"/>
      <c r="F349" s="124"/>
      <c r="G349" s="126"/>
      <c r="H349" s="126"/>
      <c r="I349" s="284"/>
      <c r="J349" s="127"/>
      <c r="K349" s="128"/>
    </row>
    <row r="350" spans="1:11" x14ac:dyDescent="0.25">
      <c r="A350" s="123"/>
      <c r="B350" s="123"/>
      <c r="C350" s="124"/>
      <c r="D350" s="124"/>
      <c r="E350" s="125"/>
      <c r="F350" s="124"/>
      <c r="G350" s="126"/>
      <c r="H350" s="126"/>
      <c r="I350" s="284"/>
      <c r="J350" s="127"/>
      <c r="K350" s="128"/>
    </row>
    <row r="351" spans="1:11" x14ac:dyDescent="0.25">
      <c r="A351" s="123"/>
      <c r="B351" s="123"/>
      <c r="C351" s="124"/>
      <c r="D351" s="124"/>
      <c r="E351" s="125"/>
      <c r="F351" s="124"/>
      <c r="G351" s="126"/>
      <c r="H351" s="126"/>
      <c r="I351" s="284"/>
      <c r="J351" s="127"/>
      <c r="K351" s="128"/>
    </row>
    <row r="352" spans="1:11" x14ac:dyDescent="0.25">
      <c r="A352" s="123"/>
      <c r="B352" s="123"/>
      <c r="C352" s="124"/>
      <c r="D352" s="124"/>
      <c r="E352" s="125"/>
      <c r="F352" s="124"/>
      <c r="G352" s="126"/>
      <c r="H352" s="126"/>
      <c r="I352" s="284"/>
      <c r="J352" s="127"/>
      <c r="K352" s="128"/>
    </row>
    <row r="353" spans="1:11" x14ac:dyDescent="0.25">
      <c r="A353" s="123"/>
      <c r="B353" s="123"/>
      <c r="C353" s="124"/>
      <c r="D353" s="124"/>
      <c r="E353" s="125"/>
      <c r="F353" s="124"/>
      <c r="G353" s="126"/>
      <c r="H353" s="126"/>
      <c r="I353" s="284"/>
      <c r="J353" s="127"/>
      <c r="K353" s="128"/>
    </row>
    <row r="354" spans="1:11" x14ac:dyDescent="0.25">
      <c r="A354" s="123"/>
      <c r="B354" s="123"/>
      <c r="C354" s="124"/>
      <c r="D354" s="124"/>
      <c r="E354" s="125"/>
      <c r="F354" s="124"/>
      <c r="G354" s="126"/>
      <c r="H354" s="126"/>
      <c r="I354" s="284"/>
      <c r="J354" s="127"/>
      <c r="K354" s="128"/>
    </row>
    <row r="355" spans="1:11" x14ac:dyDescent="0.25">
      <c r="A355" s="123"/>
      <c r="B355" s="123"/>
      <c r="C355" s="124"/>
      <c r="D355" s="124"/>
      <c r="E355" s="125"/>
      <c r="F355" s="124"/>
      <c r="G355" s="126"/>
      <c r="H355" s="126"/>
      <c r="I355" s="284"/>
      <c r="J355" s="127"/>
      <c r="K355" s="128"/>
    </row>
    <row r="356" spans="1:11" x14ac:dyDescent="0.25">
      <c r="A356" s="123"/>
      <c r="B356" s="123"/>
      <c r="C356" s="124"/>
      <c r="D356" s="124"/>
      <c r="E356" s="125"/>
      <c r="F356" s="124"/>
      <c r="G356" s="126"/>
      <c r="H356" s="126"/>
      <c r="I356" s="284"/>
      <c r="J356" s="127"/>
      <c r="K356" s="128"/>
    </row>
    <row r="357" spans="1:11" x14ac:dyDescent="0.25">
      <c r="A357" s="123"/>
      <c r="B357" s="123"/>
      <c r="C357" s="124"/>
      <c r="D357" s="124"/>
      <c r="E357" s="125"/>
      <c r="F357" s="124"/>
      <c r="G357" s="126"/>
      <c r="H357" s="126"/>
      <c r="I357" s="284"/>
      <c r="J357" s="127"/>
      <c r="K357" s="128"/>
    </row>
    <row r="358" spans="1:11" x14ac:dyDescent="0.25">
      <c r="A358" s="123"/>
      <c r="B358" s="123"/>
      <c r="C358" s="124"/>
      <c r="D358" s="124"/>
      <c r="E358" s="125"/>
      <c r="F358" s="124"/>
      <c r="G358" s="126"/>
      <c r="H358" s="126"/>
      <c r="I358" s="284"/>
      <c r="J358" s="127"/>
      <c r="K358" s="128"/>
    </row>
    <row r="359" spans="1:11" x14ac:dyDescent="0.25">
      <c r="A359" s="123"/>
      <c r="B359" s="123"/>
      <c r="C359" s="124"/>
      <c r="D359" s="124"/>
      <c r="E359" s="125"/>
      <c r="F359" s="124"/>
      <c r="G359" s="126"/>
      <c r="H359" s="126"/>
      <c r="I359" s="284"/>
      <c r="J359" s="127"/>
      <c r="K359" s="128"/>
    </row>
    <row r="360" spans="1:11" x14ac:dyDescent="0.25">
      <c r="A360" s="123"/>
      <c r="B360" s="123"/>
      <c r="C360" s="124"/>
      <c r="D360" s="124"/>
      <c r="E360" s="125"/>
      <c r="F360" s="124"/>
      <c r="G360" s="126"/>
      <c r="H360" s="126"/>
      <c r="I360" s="284"/>
      <c r="J360" s="127"/>
      <c r="K360" s="128"/>
    </row>
    <row r="361" spans="1:11" x14ac:dyDescent="0.25">
      <c r="A361" s="123"/>
      <c r="B361" s="123"/>
      <c r="C361" s="124"/>
      <c r="D361" s="124"/>
      <c r="E361" s="125"/>
      <c r="F361" s="124"/>
      <c r="G361" s="126"/>
      <c r="H361" s="126"/>
      <c r="I361" s="284"/>
      <c r="J361" s="127"/>
      <c r="K361" s="128"/>
    </row>
    <row r="362" spans="1:11" x14ac:dyDescent="0.25">
      <c r="A362" s="123"/>
      <c r="B362" s="123"/>
      <c r="C362" s="124"/>
      <c r="D362" s="124"/>
      <c r="E362" s="125"/>
      <c r="F362" s="124"/>
      <c r="G362" s="126"/>
      <c r="H362" s="126"/>
      <c r="I362" s="284"/>
      <c r="J362" s="127"/>
      <c r="K362" s="128"/>
    </row>
    <row r="363" spans="1:11" x14ac:dyDescent="0.25">
      <c r="A363" s="123"/>
      <c r="B363" s="123"/>
      <c r="C363" s="124"/>
      <c r="D363" s="124"/>
      <c r="E363" s="125"/>
      <c r="F363" s="124"/>
      <c r="G363" s="126"/>
      <c r="H363" s="126"/>
      <c r="I363" s="284"/>
      <c r="J363" s="127"/>
      <c r="K363" s="128"/>
    </row>
    <row r="364" spans="1:11" x14ac:dyDescent="0.25">
      <c r="A364" s="123"/>
      <c r="B364" s="123"/>
      <c r="C364" s="124"/>
      <c r="D364" s="124"/>
      <c r="E364" s="125"/>
      <c r="F364" s="124"/>
      <c r="G364" s="126"/>
      <c r="H364" s="126"/>
      <c r="I364" s="284"/>
      <c r="J364" s="127"/>
      <c r="K364" s="128"/>
    </row>
    <row r="365" spans="1:11" x14ac:dyDescent="0.25">
      <c r="A365" s="123"/>
      <c r="B365" s="123"/>
      <c r="C365" s="124"/>
      <c r="D365" s="124"/>
      <c r="E365" s="125"/>
      <c r="F365" s="124"/>
      <c r="G365" s="126"/>
      <c r="H365" s="126"/>
      <c r="I365" s="284"/>
      <c r="J365" s="127"/>
      <c r="K365" s="128"/>
    </row>
    <row r="366" spans="1:11" x14ac:dyDescent="0.25">
      <c r="A366" s="123"/>
      <c r="B366" s="123"/>
      <c r="C366" s="124"/>
      <c r="D366" s="124"/>
      <c r="E366" s="125"/>
      <c r="F366" s="124"/>
      <c r="G366" s="126"/>
      <c r="H366" s="126"/>
      <c r="I366" s="284"/>
      <c r="J366" s="127"/>
      <c r="K366" s="128"/>
    </row>
    <row r="367" spans="1:11" x14ac:dyDescent="0.25">
      <c r="A367" s="123"/>
      <c r="B367" s="123"/>
      <c r="C367" s="124"/>
      <c r="D367" s="124"/>
      <c r="E367" s="125"/>
      <c r="F367" s="124"/>
      <c r="G367" s="126"/>
      <c r="H367" s="126"/>
      <c r="I367" s="284"/>
      <c r="J367" s="127"/>
      <c r="K367" s="128"/>
    </row>
    <row r="368" spans="1:11" x14ac:dyDescent="0.25">
      <c r="A368" s="123"/>
      <c r="B368" s="123"/>
      <c r="C368" s="124"/>
      <c r="D368" s="124"/>
      <c r="E368" s="125"/>
      <c r="F368" s="124"/>
      <c r="G368" s="126"/>
      <c r="H368" s="126"/>
      <c r="I368" s="284"/>
      <c r="J368" s="127"/>
      <c r="K368" s="128"/>
    </row>
    <row r="369" spans="1:11" x14ac:dyDescent="0.25">
      <c r="A369" s="123"/>
      <c r="B369" s="123"/>
      <c r="C369" s="124"/>
      <c r="D369" s="124"/>
      <c r="E369" s="125"/>
      <c r="F369" s="124"/>
      <c r="G369" s="126"/>
      <c r="H369" s="126"/>
      <c r="I369" s="284"/>
      <c r="J369" s="127"/>
      <c r="K369" s="128"/>
    </row>
    <row r="370" spans="1:11" x14ac:dyDescent="0.25">
      <c r="A370" s="123"/>
      <c r="B370" s="123"/>
      <c r="C370" s="124"/>
      <c r="D370" s="124"/>
      <c r="E370" s="125"/>
      <c r="F370" s="124"/>
      <c r="G370" s="126"/>
      <c r="H370" s="126"/>
      <c r="I370" s="284"/>
      <c r="J370" s="127"/>
      <c r="K370" s="128"/>
    </row>
    <row r="371" spans="1:11" x14ac:dyDescent="0.25">
      <c r="A371" s="123"/>
      <c r="B371" s="123"/>
      <c r="C371" s="124"/>
      <c r="D371" s="124"/>
      <c r="E371" s="125"/>
      <c r="F371" s="124"/>
      <c r="G371" s="126"/>
      <c r="H371" s="126"/>
      <c r="I371" s="284"/>
      <c r="J371" s="127"/>
      <c r="K371" s="128"/>
    </row>
    <row r="372" spans="1:11" x14ac:dyDescent="0.25">
      <c r="A372" s="123"/>
      <c r="B372" s="123"/>
      <c r="C372" s="124"/>
      <c r="D372" s="124"/>
      <c r="E372" s="125"/>
      <c r="F372" s="124"/>
      <c r="G372" s="126"/>
      <c r="H372" s="126"/>
      <c r="I372" s="284"/>
      <c r="J372" s="127"/>
      <c r="K372" s="128"/>
    </row>
    <row r="373" spans="1:11" x14ac:dyDescent="0.25">
      <c r="A373" s="123"/>
      <c r="B373" s="123"/>
      <c r="C373" s="124"/>
      <c r="D373" s="124"/>
      <c r="E373" s="125"/>
      <c r="F373" s="124"/>
      <c r="G373" s="126"/>
      <c r="H373" s="126"/>
      <c r="I373" s="284"/>
      <c r="J373" s="127"/>
      <c r="K373" s="128"/>
    </row>
    <row r="374" spans="1:11" x14ac:dyDescent="0.25">
      <c r="A374" s="123"/>
      <c r="B374" s="123"/>
      <c r="C374" s="124"/>
      <c r="D374" s="124"/>
      <c r="E374" s="125"/>
      <c r="F374" s="124"/>
      <c r="G374" s="126"/>
      <c r="H374" s="126"/>
      <c r="I374" s="284"/>
      <c r="J374" s="127"/>
      <c r="K374" s="128"/>
    </row>
    <row r="375" spans="1:11" x14ac:dyDescent="0.25">
      <c r="A375" s="123"/>
      <c r="B375" s="123"/>
      <c r="C375" s="124"/>
      <c r="D375" s="124"/>
      <c r="E375" s="125"/>
      <c r="F375" s="124"/>
      <c r="G375" s="126"/>
      <c r="H375" s="126"/>
      <c r="I375" s="284"/>
      <c r="J375" s="127"/>
      <c r="K375" s="128"/>
    </row>
    <row r="376" spans="1:11" x14ac:dyDescent="0.25">
      <c r="A376" s="123"/>
      <c r="B376" s="123"/>
      <c r="C376" s="124"/>
      <c r="D376" s="124"/>
      <c r="E376" s="125"/>
      <c r="F376" s="124"/>
      <c r="G376" s="126"/>
      <c r="H376" s="126"/>
      <c r="I376" s="284"/>
      <c r="J376" s="127"/>
      <c r="K376" s="128"/>
    </row>
    <row r="377" spans="1:11" x14ac:dyDescent="0.25">
      <c r="A377" s="123"/>
      <c r="B377" s="123"/>
      <c r="C377" s="124"/>
      <c r="D377" s="124"/>
      <c r="E377" s="125"/>
      <c r="F377" s="124"/>
      <c r="G377" s="126"/>
      <c r="H377" s="126"/>
      <c r="I377" s="284"/>
      <c r="J377" s="127"/>
      <c r="K377" s="128"/>
    </row>
    <row r="378" spans="1:11" x14ac:dyDescent="0.25">
      <c r="A378" s="123"/>
      <c r="B378" s="123"/>
      <c r="C378" s="124"/>
      <c r="D378" s="124"/>
      <c r="E378" s="125"/>
      <c r="F378" s="124"/>
      <c r="G378" s="126"/>
      <c r="H378" s="126"/>
      <c r="I378" s="284"/>
      <c r="J378" s="127"/>
      <c r="K378" s="128"/>
    </row>
    <row r="379" spans="1:11" x14ac:dyDescent="0.25">
      <c r="A379" s="123"/>
      <c r="B379" s="123"/>
      <c r="C379" s="124"/>
      <c r="D379" s="124"/>
      <c r="E379" s="125"/>
      <c r="F379" s="124"/>
      <c r="G379" s="126"/>
      <c r="H379" s="126"/>
      <c r="I379" s="284"/>
      <c r="J379" s="127"/>
      <c r="K379" s="128"/>
    </row>
    <row r="380" spans="1:11" x14ac:dyDescent="0.25">
      <c r="A380" s="123"/>
      <c r="B380" s="123"/>
      <c r="C380" s="124"/>
      <c r="D380" s="124"/>
      <c r="E380" s="125"/>
      <c r="F380" s="124"/>
      <c r="G380" s="126"/>
      <c r="H380" s="126"/>
      <c r="I380" s="284"/>
      <c r="J380" s="127"/>
      <c r="K380" s="128"/>
    </row>
    <row r="381" spans="1:11" x14ac:dyDescent="0.25">
      <c r="A381" s="123"/>
      <c r="B381" s="123"/>
      <c r="C381" s="124"/>
      <c r="D381" s="124"/>
      <c r="E381" s="125"/>
      <c r="F381" s="124"/>
      <c r="G381" s="126"/>
      <c r="H381" s="126"/>
      <c r="I381" s="284"/>
      <c r="J381" s="127"/>
      <c r="K381" s="128"/>
    </row>
    <row r="382" spans="1:11" x14ac:dyDescent="0.25">
      <c r="A382" s="123"/>
      <c r="B382" s="123"/>
      <c r="C382" s="124"/>
      <c r="D382" s="124"/>
      <c r="E382" s="125"/>
      <c r="F382" s="124"/>
      <c r="G382" s="126"/>
      <c r="H382" s="126"/>
      <c r="I382" s="284"/>
      <c r="J382" s="127"/>
      <c r="K382" s="128"/>
    </row>
    <row r="383" spans="1:11" x14ac:dyDescent="0.25">
      <c r="A383" s="123"/>
      <c r="B383" s="123"/>
      <c r="C383" s="124"/>
      <c r="D383" s="124"/>
      <c r="E383" s="125"/>
      <c r="F383" s="124"/>
      <c r="G383" s="126"/>
      <c r="H383" s="126"/>
      <c r="I383" s="284"/>
      <c r="J383" s="127"/>
      <c r="K383" s="128"/>
    </row>
    <row r="384" spans="1:11" x14ac:dyDescent="0.25">
      <c r="A384" s="123"/>
      <c r="B384" s="123"/>
      <c r="C384" s="124"/>
      <c r="D384" s="124"/>
      <c r="E384" s="125"/>
      <c r="F384" s="124"/>
      <c r="G384" s="126"/>
      <c r="H384" s="126"/>
      <c r="I384" s="284"/>
      <c r="J384" s="127"/>
      <c r="K384" s="128"/>
    </row>
    <row r="385" spans="1:11" x14ac:dyDescent="0.25">
      <c r="A385" s="123"/>
      <c r="B385" s="123"/>
      <c r="C385" s="124"/>
      <c r="D385" s="124"/>
      <c r="E385" s="125"/>
      <c r="F385" s="124"/>
      <c r="G385" s="126"/>
      <c r="H385" s="126"/>
      <c r="I385" s="284"/>
      <c r="J385" s="127"/>
      <c r="K385" s="128"/>
    </row>
    <row r="386" spans="1:11" x14ac:dyDescent="0.25">
      <c r="A386" s="123"/>
      <c r="B386" s="123"/>
      <c r="C386" s="124"/>
      <c r="D386" s="124"/>
      <c r="E386" s="125"/>
      <c r="F386" s="124"/>
      <c r="G386" s="126"/>
      <c r="H386" s="126"/>
      <c r="I386" s="284"/>
      <c r="J386" s="127"/>
      <c r="K386" s="128"/>
    </row>
    <row r="387" spans="1:11" x14ac:dyDescent="0.25">
      <c r="A387" s="123"/>
      <c r="B387" s="123"/>
      <c r="C387" s="124"/>
      <c r="D387" s="124"/>
      <c r="E387" s="125"/>
      <c r="F387" s="124"/>
      <c r="G387" s="126"/>
      <c r="H387" s="126"/>
      <c r="I387" s="284"/>
      <c r="J387" s="127"/>
      <c r="K387" s="128"/>
    </row>
    <row r="388" spans="1:11" x14ac:dyDescent="0.25">
      <c r="A388" s="123"/>
      <c r="B388" s="123"/>
      <c r="C388" s="124"/>
      <c r="D388" s="124"/>
      <c r="E388" s="125"/>
      <c r="F388" s="124"/>
      <c r="G388" s="126"/>
      <c r="H388" s="126"/>
      <c r="I388" s="284"/>
      <c r="J388" s="127"/>
      <c r="K388" s="128"/>
    </row>
    <row r="389" spans="1:11" x14ac:dyDescent="0.25">
      <c r="A389" s="123"/>
      <c r="B389" s="123"/>
      <c r="C389" s="124"/>
      <c r="D389" s="124"/>
      <c r="E389" s="125"/>
      <c r="F389" s="124"/>
      <c r="G389" s="126"/>
      <c r="H389" s="126"/>
      <c r="I389" s="284"/>
      <c r="J389" s="127"/>
      <c r="K389" s="128"/>
    </row>
    <row r="390" spans="1:11" x14ac:dyDescent="0.25">
      <c r="A390" s="123"/>
      <c r="B390" s="123"/>
      <c r="C390" s="124"/>
      <c r="D390" s="124"/>
      <c r="E390" s="125"/>
      <c r="F390" s="124"/>
      <c r="G390" s="126"/>
      <c r="H390" s="126"/>
      <c r="I390" s="284"/>
      <c r="J390" s="127"/>
      <c r="K390" s="128"/>
    </row>
    <row r="391" spans="1:11" x14ac:dyDescent="0.25">
      <c r="A391" s="123"/>
      <c r="B391" s="123"/>
      <c r="C391" s="124"/>
      <c r="D391" s="124"/>
      <c r="E391" s="125"/>
      <c r="F391" s="124"/>
      <c r="G391" s="126"/>
      <c r="H391" s="126"/>
      <c r="I391" s="284"/>
      <c r="J391" s="127"/>
      <c r="K391" s="128"/>
    </row>
    <row r="392" spans="1:11" x14ac:dyDescent="0.25">
      <c r="A392" s="123"/>
      <c r="B392" s="123"/>
      <c r="C392" s="124"/>
      <c r="D392" s="124"/>
      <c r="E392" s="125"/>
      <c r="F392" s="124"/>
      <c r="G392" s="126"/>
      <c r="H392" s="126"/>
      <c r="I392" s="284"/>
      <c r="J392" s="127"/>
      <c r="K392" s="128"/>
    </row>
    <row r="393" spans="1:11" x14ac:dyDescent="0.25">
      <c r="A393" s="123"/>
      <c r="B393" s="123"/>
      <c r="C393" s="124"/>
      <c r="D393" s="124"/>
      <c r="E393" s="125"/>
      <c r="F393" s="124"/>
      <c r="G393" s="126"/>
      <c r="H393" s="126"/>
      <c r="I393" s="284"/>
      <c r="J393" s="127"/>
      <c r="K393" s="128"/>
    </row>
    <row r="394" spans="1:11" x14ac:dyDescent="0.25">
      <c r="A394" s="123"/>
      <c r="B394" s="123"/>
      <c r="C394" s="124"/>
      <c r="D394" s="124"/>
      <c r="E394" s="125"/>
      <c r="F394" s="124"/>
      <c r="G394" s="126"/>
      <c r="H394" s="126"/>
      <c r="I394" s="284"/>
      <c r="J394" s="127"/>
      <c r="K394" s="128"/>
    </row>
    <row r="395" spans="1:11" x14ac:dyDescent="0.25">
      <c r="A395" s="123"/>
      <c r="B395" s="123"/>
      <c r="C395" s="124"/>
      <c r="D395" s="124"/>
      <c r="E395" s="125"/>
      <c r="F395" s="124"/>
      <c r="G395" s="126"/>
      <c r="H395" s="126"/>
      <c r="I395" s="284"/>
      <c r="J395" s="127"/>
      <c r="K395" s="128"/>
    </row>
    <row r="396" spans="1:11" x14ac:dyDescent="0.25">
      <c r="A396" s="123"/>
      <c r="B396" s="123"/>
      <c r="C396" s="124"/>
      <c r="D396" s="124"/>
      <c r="E396" s="125"/>
      <c r="F396" s="124"/>
      <c r="G396" s="126"/>
      <c r="H396" s="126"/>
      <c r="I396" s="284"/>
      <c r="J396" s="127"/>
      <c r="K396" s="128"/>
    </row>
    <row r="397" spans="1:11" x14ac:dyDescent="0.25">
      <c r="A397" s="123"/>
      <c r="B397" s="123"/>
      <c r="C397" s="124"/>
      <c r="D397" s="124"/>
      <c r="E397" s="125"/>
      <c r="F397" s="124"/>
      <c r="G397" s="126"/>
      <c r="H397" s="126"/>
      <c r="I397" s="284"/>
      <c r="J397" s="127"/>
      <c r="K397" s="128"/>
    </row>
    <row r="398" spans="1:11" x14ac:dyDescent="0.25">
      <c r="A398" s="123"/>
      <c r="B398" s="123"/>
      <c r="C398" s="124"/>
      <c r="D398" s="124"/>
      <c r="E398" s="125"/>
      <c r="F398" s="124"/>
      <c r="G398" s="126"/>
      <c r="H398" s="126"/>
      <c r="I398" s="284"/>
      <c r="J398" s="127"/>
      <c r="K398" s="128"/>
    </row>
    <row r="399" spans="1:11" x14ac:dyDescent="0.25">
      <c r="A399" s="123"/>
      <c r="B399" s="123"/>
      <c r="C399" s="124"/>
      <c r="D399" s="124"/>
      <c r="E399" s="125"/>
      <c r="F399" s="124"/>
      <c r="G399" s="126"/>
      <c r="H399" s="126"/>
      <c r="I399" s="284"/>
      <c r="J399" s="127"/>
      <c r="K399" s="128"/>
    </row>
    <row r="400" spans="1:11" x14ac:dyDescent="0.25">
      <c r="A400" s="123"/>
      <c r="B400" s="123"/>
      <c r="C400" s="124"/>
      <c r="D400" s="124"/>
      <c r="E400" s="125"/>
      <c r="F400" s="124"/>
      <c r="G400" s="126"/>
      <c r="H400" s="126"/>
      <c r="I400" s="284"/>
      <c r="J400" s="127"/>
      <c r="K400" s="128"/>
    </row>
    <row r="401" spans="1:11" x14ac:dyDescent="0.25">
      <c r="A401" s="123"/>
      <c r="B401" s="123"/>
      <c r="C401" s="124"/>
      <c r="D401" s="124"/>
      <c r="E401" s="125"/>
      <c r="F401" s="124"/>
      <c r="G401" s="126"/>
      <c r="H401" s="126"/>
      <c r="I401" s="284"/>
      <c r="J401" s="127"/>
      <c r="K401" s="128"/>
    </row>
    <row r="402" spans="1:11" x14ac:dyDescent="0.25">
      <c r="A402" s="123"/>
      <c r="B402" s="123"/>
      <c r="C402" s="124"/>
      <c r="D402" s="124"/>
      <c r="E402" s="125"/>
      <c r="F402" s="124"/>
      <c r="G402" s="126"/>
      <c r="H402" s="126"/>
      <c r="I402" s="284"/>
      <c r="J402" s="127"/>
      <c r="K402" s="128"/>
    </row>
    <row r="403" spans="1:11" x14ac:dyDescent="0.25">
      <c r="A403" s="123"/>
      <c r="B403" s="123"/>
      <c r="C403" s="124"/>
      <c r="D403" s="124"/>
      <c r="E403" s="125"/>
      <c r="F403" s="124"/>
      <c r="G403" s="126"/>
      <c r="H403" s="126"/>
      <c r="I403" s="284"/>
      <c r="J403" s="127"/>
      <c r="K403" s="128"/>
    </row>
    <row r="404" spans="1:11" x14ac:dyDescent="0.25">
      <c r="A404" s="123"/>
      <c r="B404" s="123"/>
      <c r="C404" s="124"/>
      <c r="D404" s="124"/>
      <c r="E404" s="125"/>
      <c r="F404" s="124"/>
      <c r="G404" s="126"/>
      <c r="H404" s="126"/>
      <c r="I404" s="284"/>
      <c r="J404" s="127"/>
      <c r="K404" s="128"/>
    </row>
    <row r="405" spans="1:11" x14ac:dyDescent="0.25">
      <c r="A405" s="123"/>
      <c r="B405" s="123"/>
      <c r="C405" s="124"/>
      <c r="D405" s="124"/>
      <c r="E405" s="125"/>
      <c r="F405" s="124"/>
      <c r="G405" s="126"/>
      <c r="H405" s="126"/>
      <c r="I405" s="284"/>
      <c r="J405" s="127"/>
      <c r="K405" s="128"/>
    </row>
    <row r="406" spans="1:11" x14ac:dyDescent="0.25">
      <c r="A406" s="123"/>
      <c r="B406" s="123"/>
      <c r="C406" s="124"/>
      <c r="D406" s="124"/>
      <c r="E406" s="125"/>
      <c r="F406" s="124"/>
      <c r="G406" s="126"/>
      <c r="H406" s="126"/>
      <c r="I406" s="284"/>
      <c r="J406" s="127"/>
      <c r="K406" s="128"/>
    </row>
    <row r="407" spans="1:11" x14ac:dyDescent="0.25">
      <c r="A407" s="123"/>
      <c r="B407" s="123"/>
      <c r="C407" s="124"/>
      <c r="D407" s="124"/>
      <c r="E407" s="125"/>
      <c r="F407" s="124"/>
      <c r="G407" s="126"/>
      <c r="H407" s="126"/>
      <c r="I407" s="284"/>
      <c r="J407" s="127"/>
      <c r="K407" s="128"/>
    </row>
    <row r="408" spans="1:11" x14ac:dyDescent="0.25">
      <c r="A408" s="123"/>
      <c r="B408" s="123"/>
      <c r="C408" s="124"/>
      <c r="D408" s="124"/>
      <c r="E408" s="125"/>
      <c r="F408" s="124"/>
      <c r="G408" s="126"/>
      <c r="H408" s="126"/>
      <c r="I408" s="284"/>
      <c r="J408" s="127"/>
      <c r="K408" s="128"/>
    </row>
    <row r="409" spans="1:11" x14ac:dyDescent="0.25">
      <c r="A409" s="123"/>
      <c r="B409" s="123"/>
      <c r="C409" s="124"/>
      <c r="D409" s="124"/>
      <c r="E409" s="125"/>
      <c r="F409" s="124"/>
      <c r="G409" s="126"/>
      <c r="H409" s="126"/>
      <c r="I409" s="284"/>
      <c r="J409" s="127"/>
      <c r="K409" s="128"/>
    </row>
    <row r="410" spans="1:11" x14ac:dyDescent="0.25">
      <c r="A410" s="123"/>
      <c r="B410" s="123"/>
      <c r="C410" s="124"/>
      <c r="D410" s="124"/>
      <c r="E410" s="125"/>
      <c r="F410" s="124"/>
      <c r="G410" s="126"/>
      <c r="H410" s="126"/>
      <c r="I410" s="284"/>
      <c r="J410" s="127"/>
      <c r="K410" s="128"/>
    </row>
    <row r="411" spans="1:11" x14ac:dyDescent="0.25">
      <c r="A411" s="123"/>
      <c r="B411" s="123"/>
      <c r="C411" s="124"/>
      <c r="D411" s="124"/>
      <c r="E411" s="125"/>
      <c r="F411" s="124"/>
      <c r="G411" s="126"/>
      <c r="H411" s="126"/>
      <c r="I411" s="284"/>
      <c r="J411" s="127"/>
      <c r="K411" s="128"/>
    </row>
    <row r="412" spans="1:11" x14ac:dyDescent="0.25">
      <c r="A412" s="123"/>
      <c r="B412" s="123"/>
      <c r="C412" s="124"/>
      <c r="D412" s="124"/>
      <c r="E412" s="125"/>
      <c r="F412" s="124"/>
      <c r="G412" s="126"/>
      <c r="H412" s="126"/>
      <c r="I412" s="284"/>
      <c r="J412" s="127"/>
      <c r="K412" s="128"/>
    </row>
    <row r="413" spans="1:11" x14ac:dyDescent="0.25">
      <c r="A413" s="123"/>
      <c r="B413" s="123"/>
      <c r="C413" s="124"/>
      <c r="D413" s="124"/>
      <c r="E413" s="125"/>
      <c r="F413" s="124"/>
      <c r="G413" s="126"/>
      <c r="H413" s="126"/>
      <c r="I413" s="284"/>
      <c r="J413" s="127"/>
      <c r="K413" s="128"/>
    </row>
    <row r="414" spans="1:11" x14ac:dyDescent="0.25">
      <c r="A414" s="123"/>
      <c r="B414" s="123"/>
      <c r="C414" s="124"/>
      <c r="D414" s="124"/>
      <c r="E414" s="125"/>
      <c r="F414" s="124"/>
      <c r="G414" s="126"/>
      <c r="H414" s="126"/>
      <c r="I414" s="284"/>
      <c r="J414" s="127"/>
      <c r="K414" s="128"/>
    </row>
    <row r="415" spans="1:11" x14ac:dyDescent="0.25">
      <c r="A415" s="123"/>
      <c r="B415" s="123"/>
      <c r="C415" s="124"/>
      <c r="D415" s="124"/>
      <c r="E415" s="125"/>
      <c r="F415" s="124"/>
      <c r="G415" s="126"/>
      <c r="H415" s="126"/>
      <c r="I415" s="284"/>
      <c r="J415" s="127"/>
      <c r="K415" s="128"/>
    </row>
    <row r="416" spans="1:11" x14ac:dyDescent="0.25">
      <c r="A416" s="123"/>
      <c r="B416" s="123"/>
      <c r="C416" s="124"/>
      <c r="D416" s="124"/>
      <c r="E416" s="125"/>
      <c r="F416" s="124"/>
      <c r="G416" s="126"/>
      <c r="H416" s="126"/>
      <c r="I416" s="284"/>
      <c r="J416" s="127"/>
      <c r="K416" s="128"/>
    </row>
    <row r="417" spans="1:11" x14ac:dyDescent="0.25">
      <c r="A417" s="123"/>
      <c r="B417" s="123"/>
      <c r="C417" s="124"/>
      <c r="D417" s="124"/>
      <c r="E417" s="125"/>
      <c r="F417" s="124"/>
      <c r="G417" s="126"/>
      <c r="H417" s="126"/>
      <c r="I417" s="284"/>
      <c r="J417" s="127"/>
      <c r="K417" s="128"/>
    </row>
    <row r="418" spans="1:11" x14ac:dyDescent="0.25">
      <c r="A418" s="123"/>
      <c r="B418" s="123"/>
      <c r="C418" s="124"/>
      <c r="D418" s="124"/>
      <c r="E418" s="125"/>
      <c r="F418" s="124"/>
      <c r="G418" s="126"/>
      <c r="H418" s="126"/>
      <c r="I418" s="284"/>
      <c r="J418" s="127"/>
      <c r="K418" s="128"/>
    </row>
    <row r="419" spans="1:11" x14ac:dyDescent="0.25">
      <c r="A419" s="123"/>
      <c r="B419" s="123"/>
      <c r="C419" s="124"/>
      <c r="D419" s="124"/>
      <c r="E419" s="125"/>
      <c r="F419" s="124"/>
      <c r="G419" s="126"/>
      <c r="H419" s="126"/>
      <c r="I419" s="284"/>
      <c r="J419" s="127"/>
      <c r="K419" s="128"/>
    </row>
    <row r="420" spans="1:11" x14ac:dyDescent="0.25">
      <c r="A420" s="123"/>
      <c r="B420" s="123"/>
      <c r="C420" s="124"/>
      <c r="D420" s="124"/>
      <c r="E420" s="125"/>
      <c r="F420" s="124"/>
      <c r="G420" s="126"/>
      <c r="H420" s="126"/>
      <c r="I420" s="284"/>
      <c r="J420" s="127"/>
      <c r="K420" s="128"/>
    </row>
    <row r="421" spans="1:11" x14ac:dyDescent="0.25">
      <c r="A421" s="123"/>
      <c r="B421" s="123"/>
      <c r="C421" s="124"/>
      <c r="D421" s="124"/>
      <c r="E421" s="125"/>
      <c r="F421" s="124"/>
      <c r="G421" s="126"/>
      <c r="H421" s="126"/>
      <c r="I421" s="284"/>
      <c r="J421" s="127"/>
      <c r="K421" s="128"/>
    </row>
    <row r="422" spans="1:11" x14ac:dyDescent="0.25">
      <c r="A422" s="123"/>
      <c r="B422" s="123"/>
      <c r="C422" s="124"/>
      <c r="D422" s="124"/>
      <c r="E422" s="125"/>
      <c r="F422" s="124"/>
      <c r="G422" s="126"/>
      <c r="H422" s="126"/>
      <c r="I422" s="284"/>
      <c r="J422" s="127"/>
      <c r="K422" s="128"/>
    </row>
    <row r="423" spans="1:11" x14ac:dyDescent="0.25">
      <c r="A423" s="123"/>
      <c r="B423" s="123"/>
      <c r="C423" s="124"/>
      <c r="D423" s="124"/>
      <c r="E423" s="125"/>
      <c r="F423" s="124"/>
      <c r="G423" s="126"/>
      <c r="H423" s="126"/>
      <c r="I423" s="284"/>
      <c r="J423" s="127"/>
      <c r="K423" s="128"/>
    </row>
    <row r="424" spans="1:11" x14ac:dyDescent="0.25">
      <c r="A424" s="123"/>
      <c r="B424" s="123"/>
      <c r="C424" s="124"/>
      <c r="D424" s="124"/>
      <c r="E424" s="125"/>
      <c r="F424" s="124"/>
      <c r="G424" s="126"/>
      <c r="H424" s="126"/>
      <c r="I424" s="284"/>
      <c r="J424" s="127"/>
      <c r="K424" s="128"/>
    </row>
    <row r="425" spans="1:11" x14ac:dyDescent="0.25">
      <c r="A425" s="123"/>
      <c r="B425" s="123"/>
      <c r="C425" s="124"/>
      <c r="D425" s="124"/>
      <c r="E425" s="125"/>
      <c r="F425" s="124"/>
      <c r="G425" s="126"/>
      <c r="H425" s="126"/>
      <c r="I425" s="284"/>
      <c r="J425" s="127"/>
      <c r="K425" s="128"/>
    </row>
    <row r="426" spans="1:11" x14ac:dyDescent="0.25">
      <c r="A426" s="123"/>
      <c r="B426" s="123"/>
      <c r="C426" s="124"/>
      <c r="D426" s="124"/>
      <c r="E426" s="125"/>
      <c r="F426" s="124"/>
      <c r="G426" s="126"/>
      <c r="H426" s="126"/>
      <c r="I426" s="284"/>
      <c r="J426" s="127"/>
      <c r="K426" s="128"/>
    </row>
    <row r="427" spans="1:11" x14ac:dyDescent="0.25">
      <c r="A427" s="123"/>
      <c r="B427" s="123"/>
      <c r="C427" s="124"/>
      <c r="D427" s="124"/>
      <c r="E427" s="125"/>
      <c r="F427" s="124"/>
      <c r="G427" s="126"/>
      <c r="H427" s="126"/>
      <c r="I427" s="284"/>
      <c r="J427" s="127"/>
      <c r="K427" s="128"/>
    </row>
    <row r="428" spans="1:11" x14ac:dyDescent="0.25">
      <c r="A428" s="123"/>
      <c r="B428" s="123"/>
      <c r="C428" s="124"/>
      <c r="D428" s="124"/>
      <c r="E428" s="125"/>
      <c r="F428" s="124"/>
      <c r="G428" s="126"/>
      <c r="H428" s="126"/>
      <c r="I428" s="284"/>
      <c r="J428" s="127"/>
      <c r="K428" s="128"/>
    </row>
    <row r="429" spans="1:11" x14ac:dyDescent="0.25">
      <c r="A429" s="123"/>
      <c r="B429" s="123"/>
      <c r="C429" s="124"/>
      <c r="D429" s="124"/>
      <c r="E429" s="125"/>
      <c r="F429" s="124"/>
      <c r="G429" s="126"/>
      <c r="H429" s="126"/>
      <c r="I429" s="284"/>
      <c r="J429" s="127"/>
      <c r="K429" s="128"/>
    </row>
    <row r="430" spans="1:11" x14ac:dyDescent="0.25">
      <c r="A430" s="123"/>
      <c r="B430" s="123"/>
      <c r="C430" s="124"/>
      <c r="D430" s="124"/>
      <c r="E430" s="125"/>
      <c r="F430" s="124"/>
      <c r="G430" s="126"/>
      <c r="H430" s="126"/>
      <c r="I430" s="284"/>
      <c r="J430" s="127"/>
      <c r="K430" s="128"/>
    </row>
    <row r="431" spans="1:11" x14ac:dyDescent="0.25">
      <c r="A431" s="123"/>
      <c r="B431" s="123"/>
      <c r="C431" s="124"/>
      <c r="D431" s="124"/>
      <c r="E431" s="125"/>
      <c r="F431" s="124"/>
      <c r="G431" s="126"/>
      <c r="H431" s="126"/>
      <c r="I431" s="284"/>
      <c r="J431" s="127"/>
      <c r="K431" s="128"/>
    </row>
    <row r="432" spans="1:11" x14ac:dyDescent="0.25">
      <c r="A432" s="123"/>
      <c r="B432" s="123"/>
      <c r="C432" s="124"/>
      <c r="D432" s="124"/>
      <c r="E432" s="125"/>
      <c r="F432" s="124"/>
      <c r="G432" s="126"/>
      <c r="H432" s="126"/>
      <c r="I432" s="284"/>
      <c r="J432" s="127"/>
      <c r="K432" s="128"/>
    </row>
    <row r="433" spans="1:11" x14ac:dyDescent="0.25">
      <c r="A433" s="123"/>
      <c r="B433" s="123"/>
      <c r="C433" s="124"/>
      <c r="D433" s="124"/>
      <c r="E433" s="125"/>
      <c r="F433" s="124"/>
      <c r="G433" s="126"/>
      <c r="H433" s="126"/>
      <c r="I433" s="284"/>
      <c r="J433" s="127"/>
      <c r="K433" s="128"/>
    </row>
    <row r="434" spans="1:11" x14ac:dyDescent="0.25">
      <c r="A434" s="123"/>
      <c r="B434" s="123"/>
      <c r="C434" s="124"/>
      <c r="D434" s="124"/>
      <c r="E434" s="125"/>
      <c r="F434" s="124"/>
      <c r="G434" s="126"/>
      <c r="H434" s="126"/>
      <c r="I434" s="284"/>
      <c r="J434" s="127"/>
      <c r="K434" s="128"/>
    </row>
    <row r="435" spans="1:11" x14ac:dyDescent="0.25">
      <c r="A435" s="123"/>
      <c r="B435" s="123"/>
      <c r="C435" s="124"/>
      <c r="D435" s="124"/>
      <c r="E435" s="125"/>
      <c r="F435" s="124"/>
      <c r="G435" s="126"/>
      <c r="H435" s="126"/>
      <c r="I435" s="284"/>
      <c r="J435" s="127"/>
      <c r="K435" s="128"/>
    </row>
    <row r="436" spans="1:11" x14ac:dyDescent="0.25">
      <c r="A436" s="123"/>
      <c r="B436" s="123"/>
      <c r="C436" s="124"/>
      <c r="D436" s="124"/>
      <c r="E436" s="125"/>
      <c r="F436" s="124"/>
      <c r="G436" s="126"/>
      <c r="H436" s="126"/>
      <c r="I436" s="284"/>
      <c r="J436" s="127"/>
      <c r="K436" s="128"/>
    </row>
    <row r="437" spans="1:11" x14ac:dyDescent="0.25">
      <c r="A437" s="123"/>
      <c r="B437" s="123"/>
      <c r="C437" s="124"/>
      <c r="D437" s="124"/>
      <c r="E437" s="125"/>
      <c r="F437" s="124"/>
      <c r="G437" s="126"/>
      <c r="H437" s="126"/>
      <c r="I437" s="284"/>
      <c r="J437" s="127"/>
      <c r="K437" s="128"/>
    </row>
    <row r="438" spans="1:11" x14ac:dyDescent="0.25">
      <c r="A438" s="123"/>
      <c r="B438" s="123"/>
      <c r="C438" s="124"/>
      <c r="D438" s="124"/>
      <c r="E438" s="125"/>
      <c r="F438" s="124"/>
      <c r="G438" s="126"/>
      <c r="H438" s="126"/>
      <c r="I438" s="284"/>
      <c r="J438" s="127"/>
      <c r="K438" s="128"/>
    </row>
    <row r="439" spans="1:11" x14ac:dyDescent="0.25">
      <c r="A439" s="123"/>
      <c r="B439" s="123"/>
      <c r="C439" s="124"/>
      <c r="D439" s="124"/>
      <c r="E439" s="125"/>
      <c r="F439" s="124"/>
      <c r="G439" s="126"/>
      <c r="H439" s="126"/>
      <c r="I439" s="284"/>
      <c r="J439" s="127"/>
      <c r="K439" s="128"/>
    </row>
    <row r="440" spans="1:11" x14ac:dyDescent="0.25">
      <c r="A440" s="123"/>
      <c r="B440" s="123"/>
      <c r="C440" s="124"/>
      <c r="D440" s="124"/>
      <c r="E440" s="125"/>
      <c r="F440" s="124"/>
      <c r="G440" s="126"/>
      <c r="H440" s="126"/>
      <c r="I440" s="284"/>
      <c r="J440" s="127"/>
      <c r="K440" s="128"/>
    </row>
    <row r="441" spans="1:11" x14ac:dyDescent="0.25">
      <c r="A441" s="123"/>
      <c r="B441" s="123"/>
      <c r="C441" s="124"/>
      <c r="D441" s="124"/>
      <c r="E441" s="125"/>
      <c r="F441" s="124"/>
      <c r="G441" s="126"/>
      <c r="H441" s="126"/>
      <c r="I441" s="284"/>
      <c r="J441" s="127"/>
      <c r="K441" s="128"/>
    </row>
    <row r="442" spans="1:11" x14ac:dyDescent="0.25">
      <c r="A442" s="123"/>
      <c r="B442" s="123"/>
      <c r="C442" s="124"/>
      <c r="D442" s="124"/>
      <c r="E442" s="125"/>
      <c r="F442" s="124"/>
      <c r="G442" s="126"/>
      <c r="H442" s="126"/>
      <c r="I442" s="284"/>
      <c r="J442" s="127"/>
      <c r="K442" s="128"/>
    </row>
    <row r="443" spans="1:11" x14ac:dyDescent="0.25">
      <c r="A443" s="123"/>
      <c r="B443" s="123"/>
      <c r="C443" s="124"/>
      <c r="D443" s="124"/>
      <c r="E443" s="125"/>
      <c r="F443" s="124"/>
      <c r="G443" s="126"/>
      <c r="H443" s="126"/>
      <c r="I443" s="284"/>
      <c r="J443" s="127"/>
      <c r="K443" s="128"/>
    </row>
    <row r="444" spans="1:11" x14ac:dyDescent="0.25">
      <c r="A444" s="123"/>
      <c r="B444" s="123"/>
      <c r="C444" s="124"/>
      <c r="D444" s="124"/>
      <c r="E444" s="125"/>
      <c r="F444" s="124"/>
      <c r="G444" s="126"/>
      <c r="H444" s="126"/>
      <c r="I444" s="284"/>
      <c r="J444" s="127"/>
      <c r="K444" s="128"/>
    </row>
    <row r="445" spans="1:11" x14ac:dyDescent="0.25">
      <c r="A445" s="123"/>
      <c r="B445" s="123"/>
      <c r="C445" s="124"/>
      <c r="D445" s="124"/>
      <c r="E445" s="125"/>
      <c r="F445" s="124"/>
      <c r="G445" s="126"/>
      <c r="H445" s="126"/>
      <c r="I445" s="284"/>
      <c r="J445" s="127"/>
      <c r="K445" s="128"/>
    </row>
    <row r="446" spans="1:11" x14ac:dyDescent="0.25">
      <c r="A446" s="123"/>
      <c r="B446" s="123"/>
      <c r="C446" s="124"/>
      <c r="D446" s="124"/>
      <c r="E446" s="125"/>
      <c r="F446" s="124"/>
      <c r="G446" s="126"/>
      <c r="H446" s="126"/>
      <c r="I446" s="284"/>
      <c r="J446" s="127"/>
      <c r="K446" s="128"/>
    </row>
    <row r="447" spans="1:11" x14ac:dyDescent="0.25">
      <c r="A447" s="123"/>
      <c r="B447" s="123"/>
      <c r="C447" s="124"/>
      <c r="D447" s="124"/>
      <c r="E447" s="125"/>
      <c r="F447" s="124"/>
      <c r="G447" s="126"/>
      <c r="H447" s="126"/>
      <c r="I447" s="284"/>
      <c r="J447" s="127"/>
      <c r="K447" s="128"/>
    </row>
    <row r="448" spans="1:11" x14ac:dyDescent="0.25">
      <c r="A448" s="123"/>
      <c r="B448" s="123"/>
      <c r="C448" s="124"/>
      <c r="D448" s="124"/>
      <c r="E448" s="125"/>
      <c r="F448" s="124"/>
      <c r="G448" s="126"/>
      <c r="H448" s="126"/>
      <c r="I448" s="284"/>
      <c r="J448" s="127"/>
      <c r="K448" s="128"/>
    </row>
    <row r="449" spans="1:11" x14ac:dyDescent="0.25">
      <c r="A449" s="123"/>
      <c r="B449" s="123"/>
      <c r="C449" s="124"/>
      <c r="D449" s="124"/>
      <c r="E449" s="125"/>
      <c r="F449" s="124"/>
      <c r="G449" s="126"/>
      <c r="H449" s="126"/>
      <c r="I449" s="284"/>
      <c r="J449" s="127"/>
      <c r="K449" s="128"/>
    </row>
    <row r="450" spans="1:11" x14ac:dyDescent="0.25">
      <c r="A450" s="123"/>
      <c r="B450" s="123"/>
      <c r="C450" s="124"/>
      <c r="D450" s="124"/>
      <c r="E450" s="125"/>
      <c r="F450" s="124"/>
      <c r="G450" s="126"/>
      <c r="H450" s="126"/>
      <c r="I450" s="284"/>
      <c r="J450" s="127"/>
      <c r="K450" s="128"/>
    </row>
    <row r="451" spans="1:11" x14ac:dyDescent="0.25">
      <c r="A451" s="123"/>
      <c r="B451" s="123"/>
      <c r="C451" s="124"/>
      <c r="D451" s="124"/>
      <c r="E451" s="125"/>
      <c r="F451" s="124"/>
      <c r="G451" s="126"/>
      <c r="H451" s="126"/>
      <c r="I451" s="284"/>
      <c r="J451" s="127"/>
      <c r="K451" s="128"/>
    </row>
    <row r="452" spans="1:11" x14ac:dyDescent="0.25">
      <c r="A452" s="123"/>
      <c r="B452" s="123"/>
      <c r="C452" s="124"/>
      <c r="D452" s="124"/>
      <c r="E452" s="125"/>
      <c r="F452" s="124"/>
      <c r="G452" s="126"/>
      <c r="H452" s="126"/>
      <c r="I452" s="284"/>
      <c r="J452" s="127"/>
      <c r="K452" s="128"/>
    </row>
    <row r="453" spans="1:11" x14ac:dyDescent="0.25">
      <c r="A453" s="123"/>
      <c r="B453" s="123"/>
      <c r="C453" s="124"/>
      <c r="D453" s="124"/>
      <c r="E453" s="125"/>
      <c r="F453" s="124"/>
      <c r="G453" s="126"/>
      <c r="H453" s="126"/>
      <c r="I453" s="284"/>
      <c r="J453" s="127"/>
      <c r="K453" s="128"/>
    </row>
    <row r="454" spans="1:11" x14ac:dyDescent="0.25">
      <c r="A454" s="123"/>
      <c r="B454" s="123"/>
      <c r="C454" s="124"/>
      <c r="D454" s="124"/>
      <c r="E454" s="125"/>
      <c r="F454" s="124"/>
      <c r="G454" s="126"/>
      <c r="H454" s="126"/>
      <c r="I454" s="284"/>
      <c r="J454" s="127"/>
      <c r="K454" s="128"/>
    </row>
    <row r="455" spans="1:11" x14ac:dyDescent="0.25">
      <c r="A455" s="123"/>
      <c r="B455" s="123"/>
      <c r="C455" s="124"/>
      <c r="D455" s="124"/>
      <c r="E455" s="125"/>
      <c r="F455" s="124"/>
      <c r="G455" s="126"/>
      <c r="H455" s="126"/>
      <c r="I455" s="284"/>
      <c r="J455" s="127"/>
      <c r="K455" s="128"/>
    </row>
    <row r="456" spans="1:11" x14ac:dyDescent="0.25">
      <c r="A456" s="123"/>
      <c r="B456" s="123"/>
      <c r="C456" s="124"/>
      <c r="D456" s="124"/>
      <c r="E456" s="125"/>
      <c r="F456" s="124"/>
      <c r="G456" s="126"/>
      <c r="H456" s="126"/>
      <c r="I456" s="284"/>
      <c r="J456" s="127"/>
      <c r="K456" s="128"/>
    </row>
    <row r="457" spans="1:11" x14ac:dyDescent="0.25">
      <c r="A457" s="123"/>
      <c r="B457" s="123"/>
      <c r="C457" s="124"/>
      <c r="D457" s="124"/>
      <c r="E457" s="125"/>
      <c r="F457" s="124"/>
      <c r="G457" s="126"/>
      <c r="H457" s="126"/>
      <c r="I457" s="284"/>
      <c r="J457" s="127"/>
      <c r="K457" s="128"/>
    </row>
    <row r="458" spans="1:11" x14ac:dyDescent="0.25">
      <c r="A458" s="123"/>
      <c r="B458" s="123"/>
      <c r="C458" s="124"/>
      <c r="D458" s="124"/>
      <c r="E458" s="125"/>
      <c r="F458" s="124"/>
      <c r="G458" s="126"/>
      <c r="H458" s="126"/>
      <c r="I458" s="284"/>
      <c r="J458" s="127"/>
      <c r="K458" s="128"/>
    </row>
    <row r="459" spans="1:11" x14ac:dyDescent="0.25">
      <c r="A459" s="123"/>
      <c r="B459" s="123"/>
      <c r="C459" s="124"/>
      <c r="D459" s="124"/>
      <c r="E459" s="125"/>
      <c r="F459" s="124"/>
      <c r="G459" s="126"/>
      <c r="H459" s="126"/>
      <c r="I459" s="284"/>
      <c r="J459" s="127"/>
      <c r="K459" s="128"/>
    </row>
    <row r="460" spans="1:11" x14ac:dyDescent="0.25">
      <c r="A460" s="123"/>
      <c r="B460" s="123"/>
      <c r="C460" s="124"/>
      <c r="D460" s="124"/>
      <c r="E460" s="125"/>
      <c r="F460" s="124"/>
      <c r="G460" s="126"/>
      <c r="H460" s="126"/>
      <c r="I460" s="284"/>
      <c r="J460" s="127"/>
      <c r="K460" s="128"/>
    </row>
    <row r="461" spans="1:11" x14ac:dyDescent="0.25">
      <c r="A461" s="123"/>
      <c r="B461" s="123"/>
      <c r="C461" s="124"/>
      <c r="D461" s="124"/>
      <c r="E461" s="125"/>
      <c r="F461" s="124"/>
      <c r="G461" s="126"/>
      <c r="H461" s="126"/>
      <c r="I461" s="284"/>
      <c r="J461" s="127"/>
      <c r="K461" s="128"/>
    </row>
    <row r="462" spans="1:11" x14ac:dyDescent="0.25">
      <c r="A462" s="123"/>
      <c r="B462" s="123"/>
      <c r="C462" s="124"/>
      <c r="D462" s="124"/>
      <c r="E462" s="125"/>
      <c r="F462" s="124"/>
      <c r="G462" s="126"/>
      <c r="H462" s="126"/>
      <c r="I462" s="284"/>
      <c r="J462" s="127"/>
      <c r="K462" s="128"/>
    </row>
    <row r="463" spans="1:11" x14ac:dyDescent="0.25">
      <c r="A463" s="123"/>
      <c r="B463" s="123"/>
      <c r="C463" s="124"/>
      <c r="D463" s="124"/>
      <c r="E463" s="125"/>
      <c r="F463" s="124"/>
      <c r="G463" s="126"/>
      <c r="H463" s="126"/>
      <c r="I463" s="284"/>
      <c r="J463" s="127"/>
      <c r="K463" s="128"/>
    </row>
    <row r="464" spans="1:11" x14ac:dyDescent="0.25">
      <c r="A464" s="123"/>
      <c r="B464" s="123"/>
      <c r="C464" s="124"/>
      <c r="D464" s="124"/>
      <c r="E464" s="125"/>
      <c r="F464" s="124"/>
      <c r="G464" s="126"/>
      <c r="H464" s="126"/>
      <c r="I464" s="284"/>
      <c r="J464" s="127"/>
      <c r="K464" s="128"/>
    </row>
    <row r="465" spans="1:11" x14ac:dyDescent="0.25">
      <c r="A465" s="123"/>
      <c r="B465" s="123"/>
      <c r="C465" s="124"/>
      <c r="D465" s="124"/>
      <c r="E465" s="125"/>
      <c r="F465" s="124"/>
      <c r="G465" s="126"/>
      <c r="H465" s="126"/>
      <c r="I465" s="284"/>
      <c r="J465" s="127"/>
      <c r="K465" s="128"/>
    </row>
    <row r="466" spans="1:11" x14ac:dyDescent="0.25">
      <c r="A466" s="123"/>
      <c r="B466" s="123"/>
      <c r="C466" s="124"/>
      <c r="D466" s="124"/>
      <c r="E466" s="125"/>
      <c r="F466" s="124"/>
      <c r="G466" s="126"/>
      <c r="H466" s="126"/>
      <c r="I466" s="284"/>
      <c r="J466" s="127"/>
      <c r="K466" s="128"/>
    </row>
    <row r="467" spans="1:11" x14ac:dyDescent="0.25">
      <c r="A467" s="123"/>
      <c r="B467" s="123"/>
      <c r="C467" s="124"/>
      <c r="D467" s="124"/>
      <c r="E467" s="125"/>
      <c r="F467" s="124"/>
      <c r="G467" s="126"/>
      <c r="H467" s="126"/>
      <c r="I467" s="284"/>
      <c r="J467" s="127"/>
      <c r="K467" s="128"/>
    </row>
    <row r="468" spans="1:11" x14ac:dyDescent="0.25">
      <c r="A468" s="123"/>
      <c r="B468" s="123"/>
      <c r="C468" s="124"/>
      <c r="D468" s="124"/>
      <c r="E468" s="125"/>
      <c r="F468" s="124"/>
      <c r="G468" s="126"/>
      <c r="H468" s="126"/>
      <c r="I468" s="284"/>
      <c r="J468" s="127"/>
      <c r="K468" s="128"/>
    </row>
    <row r="469" spans="1:11" x14ac:dyDescent="0.25">
      <c r="A469" s="123"/>
      <c r="B469" s="123"/>
      <c r="C469" s="124"/>
      <c r="D469" s="124"/>
      <c r="E469" s="125"/>
      <c r="F469" s="124"/>
      <c r="G469" s="126"/>
      <c r="H469" s="126"/>
      <c r="I469" s="284"/>
      <c r="J469" s="127"/>
      <c r="K469" s="128"/>
    </row>
    <row r="470" spans="1:11" x14ac:dyDescent="0.25">
      <c r="A470" s="123"/>
      <c r="B470" s="123"/>
      <c r="C470" s="124"/>
      <c r="D470" s="124"/>
      <c r="E470" s="125"/>
      <c r="F470" s="124"/>
      <c r="G470" s="126"/>
      <c r="H470" s="126"/>
      <c r="I470" s="284"/>
      <c r="J470" s="127"/>
      <c r="K470" s="128"/>
    </row>
    <row r="471" spans="1:11" x14ac:dyDescent="0.25">
      <c r="A471" s="123"/>
      <c r="B471" s="123"/>
      <c r="C471" s="124"/>
      <c r="D471" s="124"/>
      <c r="E471" s="125"/>
      <c r="F471" s="124"/>
      <c r="G471" s="126"/>
      <c r="H471" s="126"/>
      <c r="I471" s="284"/>
      <c r="J471" s="127"/>
      <c r="K471" s="128"/>
    </row>
    <row r="472" spans="1:11" x14ac:dyDescent="0.25">
      <c r="A472" s="123"/>
      <c r="B472" s="123"/>
      <c r="C472" s="124"/>
      <c r="D472" s="124"/>
      <c r="E472" s="125"/>
      <c r="F472" s="124"/>
      <c r="G472" s="126"/>
      <c r="H472" s="126"/>
      <c r="I472" s="284"/>
      <c r="J472" s="127"/>
      <c r="K472" s="128"/>
    </row>
    <row r="473" spans="1:11" x14ac:dyDescent="0.25">
      <c r="A473" s="123"/>
      <c r="B473" s="123"/>
      <c r="C473" s="124"/>
      <c r="D473" s="124"/>
      <c r="E473" s="125"/>
      <c r="F473" s="124"/>
      <c r="G473" s="126"/>
      <c r="H473" s="126"/>
      <c r="I473" s="284"/>
      <c r="J473" s="127"/>
      <c r="K473" s="128"/>
    </row>
    <row r="474" spans="1:11" x14ac:dyDescent="0.25">
      <c r="A474" s="123"/>
      <c r="B474" s="123"/>
      <c r="C474" s="124"/>
      <c r="D474" s="124"/>
      <c r="E474" s="125"/>
      <c r="F474" s="124"/>
      <c r="G474" s="126"/>
      <c r="H474" s="126"/>
      <c r="I474" s="284"/>
      <c r="J474" s="127"/>
      <c r="K474" s="128"/>
    </row>
    <row r="475" spans="1:11" x14ac:dyDescent="0.25">
      <c r="A475" s="123"/>
      <c r="B475" s="123"/>
      <c r="C475" s="124"/>
      <c r="D475" s="124"/>
      <c r="E475" s="125"/>
      <c r="F475" s="124"/>
      <c r="G475" s="126"/>
      <c r="H475" s="126"/>
      <c r="I475" s="284"/>
      <c r="J475" s="127"/>
      <c r="K475" s="128"/>
    </row>
    <row r="476" spans="1:11" x14ac:dyDescent="0.25">
      <c r="A476" s="123"/>
      <c r="B476" s="123"/>
      <c r="C476" s="124"/>
      <c r="D476" s="124"/>
      <c r="E476" s="125"/>
      <c r="F476" s="124"/>
      <c r="G476" s="126"/>
      <c r="H476" s="126"/>
      <c r="I476" s="284"/>
      <c r="J476" s="127"/>
      <c r="K476" s="128"/>
    </row>
    <row r="477" spans="1:11" x14ac:dyDescent="0.25">
      <c r="A477" s="123"/>
      <c r="B477" s="123"/>
      <c r="C477" s="124"/>
      <c r="D477" s="124"/>
      <c r="E477" s="125"/>
      <c r="F477" s="124"/>
      <c r="G477" s="126"/>
      <c r="H477" s="126"/>
      <c r="I477" s="284"/>
      <c r="J477" s="127"/>
      <c r="K477" s="128"/>
    </row>
    <row r="478" spans="1:11" x14ac:dyDescent="0.25">
      <c r="A478" s="123"/>
      <c r="B478" s="123"/>
      <c r="C478" s="124"/>
      <c r="D478" s="124"/>
      <c r="E478" s="125"/>
      <c r="F478" s="124"/>
      <c r="G478" s="126"/>
      <c r="H478" s="126"/>
      <c r="I478" s="284"/>
      <c r="J478" s="127"/>
      <c r="K478" s="128"/>
    </row>
    <row r="479" spans="1:11" x14ac:dyDescent="0.25">
      <c r="A479" s="123"/>
      <c r="B479" s="123"/>
      <c r="C479" s="124"/>
      <c r="D479" s="124"/>
      <c r="E479" s="125"/>
      <c r="F479" s="124"/>
      <c r="G479" s="126"/>
      <c r="H479" s="126"/>
      <c r="I479" s="284"/>
      <c r="J479" s="127"/>
      <c r="K479" s="128"/>
    </row>
    <row r="480" spans="1:11" x14ac:dyDescent="0.25">
      <c r="A480" s="123"/>
      <c r="B480" s="123"/>
      <c r="C480" s="124"/>
      <c r="D480" s="124"/>
      <c r="E480" s="125"/>
      <c r="F480" s="124"/>
      <c r="G480" s="126"/>
      <c r="H480" s="126"/>
      <c r="I480" s="284"/>
      <c r="J480" s="127"/>
      <c r="K480" s="128"/>
    </row>
    <row r="481" spans="1:11" x14ac:dyDescent="0.25">
      <c r="A481" s="123"/>
      <c r="B481" s="123"/>
      <c r="C481" s="124"/>
      <c r="D481" s="124"/>
      <c r="E481" s="125"/>
      <c r="F481" s="124"/>
      <c r="G481" s="126"/>
      <c r="H481" s="126"/>
      <c r="I481" s="284"/>
      <c r="J481" s="127"/>
      <c r="K481" s="128"/>
    </row>
    <row r="482" spans="1:11" x14ac:dyDescent="0.25">
      <c r="A482" s="123"/>
      <c r="B482" s="123"/>
      <c r="C482" s="124"/>
      <c r="D482" s="124"/>
      <c r="E482" s="125"/>
      <c r="F482" s="124"/>
      <c r="G482" s="126"/>
      <c r="H482" s="126"/>
      <c r="I482" s="284"/>
      <c r="J482" s="127"/>
      <c r="K482" s="128"/>
    </row>
    <row r="483" spans="1:11" x14ac:dyDescent="0.25">
      <c r="A483" s="123"/>
      <c r="B483" s="123"/>
      <c r="C483" s="124"/>
      <c r="D483" s="124"/>
      <c r="E483" s="125"/>
      <c r="F483" s="124"/>
      <c r="G483" s="126"/>
      <c r="H483" s="126"/>
      <c r="I483" s="284"/>
      <c r="J483" s="127"/>
      <c r="K483" s="128"/>
    </row>
    <row r="484" spans="1:11" x14ac:dyDescent="0.25">
      <c r="A484" s="123"/>
      <c r="B484" s="123"/>
      <c r="C484" s="124"/>
      <c r="D484" s="124"/>
      <c r="E484" s="125"/>
      <c r="F484" s="124"/>
      <c r="G484" s="126"/>
      <c r="H484" s="126"/>
      <c r="I484" s="284"/>
      <c r="J484" s="127"/>
      <c r="K484" s="128"/>
    </row>
    <row r="485" spans="1:11" x14ac:dyDescent="0.25">
      <c r="A485" s="123"/>
      <c r="B485" s="123"/>
      <c r="C485" s="124"/>
      <c r="D485" s="124"/>
      <c r="E485" s="125"/>
      <c r="F485" s="124"/>
      <c r="G485" s="126"/>
      <c r="H485" s="126"/>
      <c r="I485" s="284"/>
      <c r="J485" s="127"/>
      <c r="K485" s="128"/>
    </row>
    <row r="486" spans="1:11" x14ac:dyDescent="0.25">
      <c r="A486" s="123"/>
      <c r="B486" s="123"/>
      <c r="C486" s="124"/>
      <c r="D486" s="124"/>
      <c r="E486" s="125"/>
      <c r="F486" s="124"/>
      <c r="G486" s="126"/>
      <c r="H486" s="126"/>
      <c r="I486" s="284"/>
      <c r="J486" s="127"/>
      <c r="K486" s="128"/>
    </row>
    <row r="487" spans="1:11" x14ac:dyDescent="0.25">
      <c r="A487" s="123"/>
      <c r="B487" s="123"/>
      <c r="C487" s="124"/>
      <c r="D487" s="124"/>
      <c r="E487" s="125"/>
      <c r="F487" s="124"/>
      <c r="G487" s="126"/>
      <c r="H487" s="126"/>
      <c r="I487" s="284"/>
      <c r="J487" s="127"/>
      <c r="K487" s="128"/>
    </row>
    <row r="488" spans="1:11" x14ac:dyDescent="0.25">
      <c r="A488" s="123"/>
      <c r="B488" s="123"/>
      <c r="C488" s="124"/>
      <c r="D488" s="124"/>
      <c r="E488" s="125"/>
      <c r="F488" s="124"/>
      <c r="G488" s="126"/>
      <c r="H488" s="126"/>
      <c r="I488" s="284"/>
      <c r="J488" s="127"/>
      <c r="K488" s="128"/>
    </row>
    <row r="489" spans="1:11" x14ac:dyDescent="0.25">
      <c r="A489" s="123"/>
      <c r="B489" s="123"/>
      <c r="C489" s="124"/>
      <c r="D489" s="124"/>
      <c r="E489" s="125"/>
      <c r="F489" s="124"/>
      <c r="G489" s="126"/>
      <c r="H489" s="126"/>
      <c r="I489" s="284"/>
      <c r="J489" s="127"/>
      <c r="K489" s="128"/>
    </row>
    <row r="490" spans="1:11" x14ac:dyDescent="0.25">
      <c r="A490" s="123"/>
      <c r="B490" s="123"/>
      <c r="C490" s="124"/>
      <c r="D490" s="124"/>
      <c r="E490" s="125"/>
      <c r="F490" s="124"/>
      <c r="G490" s="126"/>
      <c r="H490" s="126"/>
      <c r="I490" s="284"/>
      <c r="J490" s="127"/>
      <c r="K490" s="128"/>
    </row>
    <row r="491" spans="1:11" x14ac:dyDescent="0.25">
      <c r="A491" s="123"/>
      <c r="B491" s="123"/>
      <c r="C491" s="124"/>
      <c r="D491" s="124"/>
      <c r="E491" s="125"/>
      <c r="F491" s="124"/>
      <c r="G491" s="126"/>
      <c r="H491" s="126"/>
      <c r="I491" s="284"/>
      <c r="J491" s="127"/>
      <c r="K491" s="128"/>
    </row>
    <row r="492" spans="1:11" x14ac:dyDescent="0.25">
      <c r="A492" s="123"/>
      <c r="B492" s="123"/>
      <c r="C492" s="124"/>
      <c r="D492" s="124"/>
      <c r="E492" s="125"/>
      <c r="F492" s="124"/>
      <c r="G492" s="126"/>
      <c r="H492" s="126"/>
      <c r="I492" s="284"/>
      <c r="J492" s="127"/>
      <c r="K492" s="128"/>
    </row>
    <row r="493" spans="1:11" x14ac:dyDescent="0.25">
      <c r="A493" s="123"/>
      <c r="B493" s="123"/>
      <c r="C493" s="124"/>
      <c r="D493" s="124"/>
      <c r="E493" s="125"/>
      <c r="F493" s="124"/>
      <c r="G493" s="126"/>
      <c r="H493" s="126"/>
      <c r="I493" s="284"/>
      <c r="J493" s="127"/>
      <c r="K493" s="128"/>
    </row>
    <row r="494" spans="1:11" x14ac:dyDescent="0.25">
      <c r="A494" s="123"/>
      <c r="B494" s="123"/>
      <c r="C494" s="124"/>
      <c r="D494" s="124"/>
      <c r="E494" s="125"/>
      <c r="F494" s="124"/>
      <c r="G494" s="126"/>
      <c r="H494" s="126"/>
      <c r="I494" s="284"/>
      <c r="J494" s="127"/>
      <c r="K494" s="128"/>
    </row>
    <row r="495" spans="1:11" x14ac:dyDescent="0.25">
      <c r="A495" s="123"/>
      <c r="B495" s="123"/>
      <c r="C495" s="124"/>
      <c r="D495" s="124"/>
      <c r="E495" s="125"/>
      <c r="F495" s="124"/>
      <c r="G495" s="126"/>
      <c r="H495" s="126"/>
      <c r="I495" s="284"/>
      <c r="J495" s="127"/>
      <c r="K495" s="128"/>
    </row>
    <row r="496" spans="1:11" x14ac:dyDescent="0.25">
      <c r="A496" s="123"/>
      <c r="B496" s="123"/>
      <c r="C496" s="124"/>
      <c r="D496" s="124"/>
      <c r="E496" s="125"/>
      <c r="F496" s="124"/>
      <c r="G496" s="126"/>
      <c r="H496" s="126"/>
      <c r="I496" s="284"/>
      <c r="J496" s="127"/>
      <c r="K496" s="128"/>
    </row>
    <row r="497" spans="1:11" x14ac:dyDescent="0.25">
      <c r="A497" s="123"/>
      <c r="B497" s="123"/>
      <c r="C497" s="124"/>
      <c r="D497" s="124"/>
      <c r="E497" s="125"/>
      <c r="F497" s="124"/>
      <c r="G497" s="126"/>
      <c r="H497" s="126"/>
      <c r="I497" s="284"/>
      <c r="J497" s="127"/>
      <c r="K497" s="128"/>
    </row>
    <row r="498" spans="1:11" x14ac:dyDescent="0.25">
      <c r="A498" s="123"/>
      <c r="B498" s="123"/>
      <c r="C498" s="124"/>
      <c r="D498" s="124"/>
      <c r="E498" s="125"/>
      <c r="F498" s="124"/>
      <c r="G498" s="126"/>
      <c r="H498" s="126"/>
      <c r="I498" s="284"/>
      <c r="J498" s="127"/>
      <c r="K498" s="128"/>
    </row>
    <row r="499" spans="1:11" x14ac:dyDescent="0.25">
      <c r="A499" s="123"/>
      <c r="B499" s="123"/>
      <c r="C499" s="124"/>
      <c r="D499" s="124"/>
      <c r="E499" s="125"/>
      <c r="F499" s="124"/>
      <c r="G499" s="126"/>
      <c r="H499" s="126"/>
      <c r="I499" s="284"/>
      <c r="J499" s="127"/>
      <c r="K499" s="128"/>
    </row>
    <row r="500" spans="1:11" x14ac:dyDescent="0.25">
      <c r="A500" s="123"/>
      <c r="B500" s="123"/>
      <c r="C500" s="124"/>
      <c r="D500" s="124"/>
      <c r="E500" s="125"/>
      <c r="F500" s="124"/>
      <c r="G500" s="126"/>
      <c r="H500" s="126"/>
      <c r="I500" s="284"/>
      <c r="J500" s="127"/>
      <c r="K500" s="128"/>
    </row>
    <row r="501" spans="1:11" x14ac:dyDescent="0.25">
      <c r="A501" s="123"/>
      <c r="B501" s="123"/>
      <c r="C501" s="124"/>
      <c r="D501" s="124"/>
      <c r="E501" s="125"/>
      <c r="F501" s="124"/>
      <c r="G501" s="126"/>
      <c r="H501" s="126"/>
      <c r="I501" s="284"/>
      <c r="J501" s="127"/>
      <c r="K501" s="128"/>
    </row>
    <row r="502" spans="1:11" x14ac:dyDescent="0.25">
      <c r="A502" s="123"/>
      <c r="B502" s="123"/>
      <c r="C502" s="124"/>
      <c r="D502" s="124"/>
      <c r="E502" s="125"/>
      <c r="F502" s="124"/>
      <c r="G502" s="126"/>
      <c r="H502" s="126"/>
      <c r="I502" s="284"/>
      <c r="J502" s="127"/>
      <c r="K502" s="128"/>
    </row>
    <row r="503" spans="1:11" x14ac:dyDescent="0.25">
      <c r="A503" s="123"/>
      <c r="B503" s="123"/>
      <c r="C503" s="124"/>
      <c r="D503" s="124"/>
      <c r="E503" s="125"/>
      <c r="F503" s="124"/>
      <c r="G503" s="126"/>
      <c r="H503" s="126"/>
      <c r="I503" s="284"/>
      <c r="J503" s="127"/>
      <c r="K503" s="128"/>
    </row>
    <row r="504" spans="1:11" x14ac:dyDescent="0.25">
      <c r="A504" s="123"/>
      <c r="B504" s="123"/>
      <c r="C504" s="124"/>
      <c r="D504" s="124"/>
      <c r="E504" s="125"/>
      <c r="F504" s="124"/>
      <c r="G504" s="126"/>
      <c r="H504" s="126"/>
      <c r="I504" s="284"/>
      <c r="J504" s="127"/>
      <c r="K504" s="128"/>
    </row>
    <row r="505" spans="1:11" x14ac:dyDescent="0.25">
      <c r="A505" s="123"/>
      <c r="B505" s="123"/>
      <c r="C505" s="124"/>
      <c r="D505" s="124"/>
      <c r="E505" s="125"/>
      <c r="F505" s="124"/>
      <c r="G505" s="126"/>
      <c r="H505" s="126"/>
      <c r="I505" s="284"/>
      <c r="J505" s="127"/>
      <c r="K505" s="128"/>
    </row>
    <row r="506" spans="1:11" x14ac:dyDescent="0.25">
      <c r="A506" s="123"/>
      <c r="B506" s="123"/>
      <c r="C506" s="124"/>
      <c r="D506" s="124"/>
      <c r="E506" s="125"/>
      <c r="F506" s="124"/>
      <c r="G506" s="126"/>
      <c r="H506" s="126"/>
      <c r="I506" s="284"/>
      <c r="J506" s="127"/>
      <c r="K506" s="128"/>
    </row>
    <row r="507" spans="1:11" x14ac:dyDescent="0.25">
      <c r="A507" s="123"/>
      <c r="B507" s="123"/>
      <c r="C507" s="124"/>
      <c r="D507" s="124"/>
      <c r="E507" s="125"/>
      <c r="F507" s="124"/>
      <c r="G507" s="126"/>
      <c r="H507" s="126"/>
      <c r="I507" s="284"/>
      <c r="J507" s="127"/>
      <c r="K507" s="128"/>
    </row>
    <row r="508" spans="1:11" x14ac:dyDescent="0.25">
      <c r="A508" s="123"/>
      <c r="B508" s="123"/>
      <c r="C508" s="124"/>
      <c r="D508" s="124"/>
      <c r="E508" s="125"/>
      <c r="F508" s="124"/>
      <c r="G508" s="126"/>
      <c r="H508" s="126"/>
      <c r="I508" s="284"/>
      <c r="J508" s="127"/>
      <c r="K508" s="128"/>
    </row>
    <row r="509" spans="1:11" x14ac:dyDescent="0.25">
      <c r="A509" s="123"/>
      <c r="B509" s="123"/>
      <c r="C509" s="124"/>
      <c r="D509" s="124"/>
      <c r="E509" s="125"/>
      <c r="F509" s="124"/>
      <c r="G509" s="126"/>
      <c r="H509" s="126"/>
      <c r="I509" s="284"/>
      <c r="J509" s="127"/>
      <c r="K509" s="128"/>
    </row>
    <row r="510" spans="1:11" x14ac:dyDescent="0.25">
      <c r="A510" s="123"/>
      <c r="B510" s="123"/>
      <c r="C510" s="124"/>
      <c r="D510" s="124"/>
      <c r="E510" s="125"/>
      <c r="F510" s="124"/>
      <c r="G510" s="126"/>
      <c r="H510" s="126"/>
      <c r="I510" s="284"/>
      <c r="J510" s="127"/>
      <c r="K510" s="128"/>
    </row>
    <row r="511" spans="1:11" x14ac:dyDescent="0.25">
      <c r="A511" s="123"/>
      <c r="B511" s="123"/>
      <c r="C511" s="124"/>
      <c r="D511" s="124"/>
      <c r="E511" s="125"/>
      <c r="F511" s="124"/>
      <c r="G511" s="126"/>
      <c r="H511" s="126"/>
      <c r="I511" s="284"/>
      <c r="J511" s="127"/>
      <c r="K511" s="128"/>
    </row>
    <row r="512" spans="1:11" x14ac:dyDescent="0.25">
      <c r="A512" s="123"/>
      <c r="B512" s="123"/>
      <c r="C512" s="124"/>
      <c r="D512" s="124"/>
      <c r="E512" s="125"/>
      <c r="F512" s="124"/>
      <c r="G512" s="126"/>
      <c r="H512" s="126"/>
      <c r="I512" s="284"/>
      <c r="J512" s="127"/>
      <c r="K512" s="128"/>
    </row>
    <row r="513" spans="1:11" x14ac:dyDescent="0.25">
      <c r="A513" s="123"/>
      <c r="B513" s="123"/>
      <c r="C513" s="124"/>
      <c r="D513" s="124"/>
      <c r="E513" s="125"/>
      <c r="F513" s="124"/>
      <c r="G513" s="126"/>
      <c r="H513" s="126"/>
      <c r="I513" s="284"/>
      <c r="J513" s="127"/>
      <c r="K513" s="128"/>
    </row>
    <row r="514" spans="1:11" x14ac:dyDescent="0.25">
      <c r="A514" s="123"/>
      <c r="B514" s="123"/>
      <c r="C514" s="124"/>
      <c r="D514" s="124"/>
      <c r="E514" s="125"/>
      <c r="F514" s="124"/>
      <c r="G514" s="126"/>
      <c r="H514" s="126"/>
      <c r="I514" s="284"/>
      <c r="J514" s="127"/>
      <c r="K514" s="128"/>
    </row>
    <row r="515" spans="1:11" x14ac:dyDescent="0.25">
      <c r="A515" s="123"/>
      <c r="B515" s="123"/>
      <c r="C515" s="124"/>
      <c r="D515" s="124"/>
      <c r="E515" s="125"/>
      <c r="F515" s="124"/>
      <c r="G515" s="126"/>
      <c r="H515" s="126"/>
      <c r="I515" s="284"/>
      <c r="J515" s="127"/>
      <c r="K515" s="128"/>
    </row>
    <row r="516" spans="1:11" x14ac:dyDescent="0.25">
      <c r="A516" s="123"/>
      <c r="B516" s="123"/>
      <c r="C516" s="124"/>
      <c r="D516" s="124"/>
      <c r="E516" s="125"/>
      <c r="F516" s="124"/>
      <c r="G516" s="126"/>
      <c r="H516" s="126"/>
      <c r="I516" s="284"/>
      <c r="J516" s="127"/>
      <c r="K516" s="128"/>
    </row>
    <row r="517" spans="1:11" x14ac:dyDescent="0.25">
      <c r="A517" s="123"/>
      <c r="B517" s="123"/>
      <c r="C517" s="124"/>
      <c r="D517" s="124"/>
      <c r="E517" s="125"/>
      <c r="F517" s="124"/>
      <c r="G517" s="126"/>
      <c r="H517" s="126"/>
      <c r="I517" s="284"/>
      <c r="J517" s="127"/>
      <c r="K517" s="128"/>
    </row>
    <row r="518" spans="1:11" x14ac:dyDescent="0.25">
      <c r="A518" s="123"/>
      <c r="B518" s="123"/>
      <c r="C518" s="124"/>
      <c r="D518" s="124"/>
      <c r="E518" s="125"/>
      <c r="F518" s="124"/>
      <c r="G518" s="126"/>
      <c r="H518" s="126"/>
      <c r="I518" s="284"/>
      <c r="J518" s="127"/>
      <c r="K518" s="128"/>
    </row>
    <row r="519" spans="1:11" x14ac:dyDescent="0.25">
      <c r="A519" s="123"/>
      <c r="B519" s="123"/>
      <c r="C519" s="124"/>
      <c r="D519" s="124"/>
      <c r="E519" s="125"/>
      <c r="F519" s="124"/>
      <c r="G519" s="126"/>
      <c r="H519" s="126"/>
      <c r="I519" s="284"/>
      <c r="J519" s="127"/>
      <c r="K519" s="128"/>
    </row>
    <row r="520" spans="1:11" x14ac:dyDescent="0.25">
      <c r="A520" s="123"/>
      <c r="B520" s="123"/>
      <c r="C520" s="124"/>
      <c r="D520" s="124"/>
      <c r="E520" s="125"/>
      <c r="F520" s="124"/>
      <c r="G520" s="126"/>
      <c r="H520" s="126"/>
      <c r="I520" s="284"/>
      <c r="J520" s="127"/>
      <c r="K520" s="128"/>
    </row>
    <row r="521" spans="1:11" x14ac:dyDescent="0.25">
      <c r="A521" s="123"/>
      <c r="B521" s="123"/>
      <c r="C521" s="124"/>
      <c r="D521" s="124"/>
      <c r="E521" s="125"/>
      <c r="F521" s="124"/>
      <c r="G521" s="126"/>
      <c r="H521" s="126"/>
      <c r="I521" s="284"/>
      <c r="J521" s="127"/>
      <c r="K521" s="128"/>
    </row>
    <row r="522" spans="1:11" x14ac:dyDescent="0.25">
      <c r="A522" s="123"/>
      <c r="B522" s="123"/>
      <c r="C522" s="124"/>
      <c r="D522" s="124"/>
      <c r="E522" s="125"/>
      <c r="F522" s="124"/>
      <c r="G522" s="126"/>
      <c r="H522" s="126"/>
      <c r="I522" s="284"/>
      <c r="J522" s="127"/>
      <c r="K522" s="128"/>
    </row>
    <row r="523" spans="1:11" x14ac:dyDescent="0.25">
      <c r="A523" s="123"/>
      <c r="B523" s="123"/>
      <c r="C523" s="124"/>
      <c r="D523" s="124"/>
      <c r="E523" s="125"/>
      <c r="F523" s="124"/>
      <c r="G523" s="126"/>
      <c r="H523" s="126"/>
      <c r="I523" s="284"/>
      <c r="J523" s="127"/>
      <c r="K523" s="128"/>
    </row>
    <row r="524" spans="1:11" x14ac:dyDescent="0.25">
      <c r="A524" s="123"/>
      <c r="B524" s="123"/>
      <c r="C524" s="124"/>
      <c r="D524" s="124"/>
      <c r="E524" s="125"/>
      <c r="F524" s="124"/>
      <c r="G524" s="126"/>
      <c r="H524" s="126"/>
      <c r="I524" s="284"/>
      <c r="J524" s="127"/>
      <c r="K524" s="128"/>
    </row>
    <row r="525" spans="1:11" x14ac:dyDescent="0.25">
      <c r="A525" s="123"/>
      <c r="B525" s="123"/>
      <c r="C525" s="124"/>
      <c r="D525" s="124"/>
      <c r="E525" s="125"/>
      <c r="F525" s="124"/>
      <c r="G525" s="126"/>
      <c r="H525" s="126"/>
      <c r="I525" s="284"/>
      <c r="J525" s="127"/>
      <c r="K525" s="128"/>
    </row>
    <row r="526" spans="1:11" x14ac:dyDescent="0.25">
      <c r="A526" s="123"/>
      <c r="B526" s="123"/>
      <c r="C526" s="124"/>
      <c r="D526" s="124"/>
      <c r="E526" s="125"/>
      <c r="F526" s="124"/>
      <c r="G526" s="126"/>
      <c r="H526" s="126"/>
      <c r="I526" s="284"/>
      <c r="J526" s="127"/>
      <c r="K526" s="128"/>
    </row>
    <row r="527" spans="1:11" x14ac:dyDescent="0.25">
      <c r="A527" s="123"/>
      <c r="B527" s="123"/>
      <c r="C527" s="124"/>
      <c r="D527" s="124"/>
      <c r="E527" s="125"/>
      <c r="F527" s="124"/>
      <c r="G527" s="126"/>
      <c r="H527" s="126"/>
      <c r="I527" s="284"/>
      <c r="J527" s="127"/>
      <c r="K527" s="128"/>
    </row>
    <row r="528" spans="1:11" x14ac:dyDescent="0.25">
      <c r="A528" s="123"/>
      <c r="B528" s="123"/>
      <c r="C528" s="124"/>
      <c r="D528" s="124"/>
      <c r="E528" s="125"/>
      <c r="F528" s="124"/>
      <c r="G528" s="126"/>
      <c r="H528" s="126"/>
      <c r="I528" s="284"/>
      <c r="J528" s="127"/>
      <c r="K528" s="128"/>
    </row>
    <row r="529" spans="1:11" x14ac:dyDescent="0.25">
      <c r="A529" s="123"/>
      <c r="B529" s="123"/>
      <c r="C529" s="124"/>
      <c r="D529" s="124"/>
      <c r="E529" s="125"/>
      <c r="F529" s="124"/>
      <c r="G529" s="126"/>
      <c r="H529" s="126"/>
      <c r="I529" s="284"/>
      <c r="J529" s="127"/>
      <c r="K529" s="128"/>
    </row>
    <row r="530" spans="1:11" x14ac:dyDescent="0.25">
      <c r="A530" s="123"/>
      <c r="B530" s="123"/>
      <c r="C530" s="124"/>
      <c r="D530" s="124"/>
      <c r="E530" s="125"/>
      <c r="F530" s="124"/>
      <c r="G530" s="126"/>
      <c r="H530" s="126"/>
      <c r="I530" s="284"/>
      <c r="J530" s="127"/>
      <c r="K530" s="128"/>
    </row>
    <row r="531" spans="1:11" x14ac:dyDescent="0.25">
      <c r="A531" s="123"/>
      <c r="B531" s="123"/>
      <c r="C531" s="124"/>
      <c r="D531" s="124"/>
      <c r="E531" s="125"/>
      <c r="F531" s="124"/>
      <c r="G531" s="126"/>
      <c r="H531" s="126"/>
      <c r="I531" s="284"/>
      <c r="J531" s="127"/>
      <c r="K531" s="128"/>
    </row>
    <row r="532" spans="1:11" x14ac:dyDescent="0.25">
      <c r="A532" s="123"/>
      <c r="B532" s="123"/>
      <c r="C532" s="124"/>
      <c r="D532" s="124"/>
      <c r="E532" s="125"/>
      <c r="F532" s="124"/>
      <c r="G532" s="126"/>
      <c r="H532" s="126"/>
      <c r="I532" s="284"/>
      <c r="J532" s="127"/>
      <c r="K532" s="128"/>
    </row>
    <row r="533" spans="1:11" x14ac:dyDescent="0.25">
      <c r="A533" s="123"/>
      <c r="B533" s="123"/>
      <c r="C533" s="124"/>
      <c r="D533" s="124"/>
      <c r="E533" s="125"/>
      <c r="F533" s="124"/>
      <c r="G533" s="126"/>
      <c r="H533" s="126"/>
      <c r="I533" s="284"/>
      <c r="J533" s="127"/>
      <c r="K533" s="128"/>
    </row>
    <row r="534" spans="1:11" x14ac:dyDescent="0.25">
      <c r="A534" s="123"/>
      <c r="B534" s="123"/>
      <c r="C534" s="124"/>
      <c r="D534" s="124"/>
      <c r="E534" s="125"/>
      <c r="F534" s="124"/>
      <c r="G534" s="126"/>
      <c r="H534" s="126"/>
      <c r="I534" s="284"/>
      <c r="J534" s="127"/>
      <c r="K534" s="128"/>
    </row>
    <row r="535" spans="1:11" x14ac:dyDescent="0.25">
      <c r="A535" s="123"/>
      <c r="B535" s="123"/>
      <c r="C535" s="124"/>
      <c r="D535" s="124"/>
      <c r="E535" s="125"/>
      <c r="F535" s="124"/>
      <c r="G535" s="126"/>
      <c r="H535" s="126"/>
      <c r="I535" s="284"/>
      <c r="J535" s="127"/>
      <c r="K535" s="128"/>
    </row>
    <row r="536" spans="1:11" x14ac:dyDescent="0.25">
      <c r="A536" s="123"/>
      <c r="B536" s="123"/>
      <c r="C536" s="124"/>
      <c r="D536" s="124"/>
      <c r="E536" s="125"/>
      <c r="F536" s="124"/>
      <c r="G536" s="126"/>
      <c r="H536" s="126"/>
      <c r="I536" s="284"/>
      <c r="J536" s="127"/>
      <c r="K536" s="128"/>
    </row>
    <row r="537" spans="1:11" x14ac:dyDescent="0.25">
      <c r="A537" s="123"/>
      <c r="B537" s="123"/>
      <c r="C537" s="124"/>
      <c r="D537" s="124"/>
      <c r="E537" s="125"/>
      <c r="F537" s="124"/>
      <c r="G537" s="126"/>
      <c r="H537" s="126"/>
      <c r="I537" s="284"/>
      <c r="J537" s="127"/>
      <c r="K537" s="128"/>
    </row>
    <row r="538" spans="1:11" x14ac:dyDescent="0.25">
      <c r="A538" s="123"/>
      <c r="B538" s="123"/>
      <c r="C538" s="124"/>
      <c r="D538" s="124"/>
      <c r="E538" s="125"/>
      <c r="F538" s="124"/>
      <c r="G538" s="126"/>
      <c r="H538" s="126"/>
      <c r="I538" s="284"/>
      <c r="J538" s="127"/>
      <c r="K538" s="128"/>
    </row>
    <row r="539" spans="1:11" x14ac:dyDescent="0.25">
      <c r="A539" s="123"/>
      <c r="B539" s="123"/>
      <c r="C539" s="124"/>
      <c r="D539" s="124"/>
      <c r="E539" s="125"/>
      <c r="F539" s="124"/>
      <c r="G539" s="126"/>
      <c r="H539" s="126"/>
      <c r="I539" s="284"/>
      <c r="J539" s="127"/>
      <c r="K539" s="128"/>
    </row>
    <row r="540" spans="1:11" x14ac:dyDescent="0.25">
      <c r="A540" s="123"/>
      <c r="B540" s="123"/>
      <c r="C540" s="124"/>
      <c r="D540" s="124"/>
      <c r="E540" s="125"/>
      <c r="F540" s="124"/>
      <c r="G540" s="126"/>
      <c r="H540" s="126"/>
      <c r="I540" s="284"/>
      <c r="J540" s="127"/>
      <c r="K540" s="128"/>
    </row>
    <row r="541" spans="1:11" x14ac:dyDescent="0.25">
      <c r="A541" s="123"/>
      <c r="B541" s="123"/>
      <c r="C541" s="124"/>
      <c r="D541" s="124"/>
      <c r="E541" s="125"/>
      <c r="F541" s="124"/>
      <c r="G541" s="126"/>
      <c r="H541" s="126"/>
      <c r="I541" s="284"/>
      <c r="J541" s="127"/>
      <c r="K541" s="128"/>
    </row>
    <row r="542" spans="1:11" x14ac:dyDescent="0.25">
      <c r="A542" s="123"/>
      <c r="B542" s="123"/>
      <c r="C542" s="124"/>
      <c r="D542" s="124"/>
      <c r="E542" s="125"/>
      <c r="F542" s="124"/>
      <c r="G542" s="126"/>
      <c r="H542" s="126"/>
      <c r="I542" s="284"/>
      <c r="J542" s="127"/>
      <c r="K542" s="128"/>
    </row>
    <row r="543" spans="1:11" x14ac:dyDescent="0.25">
      <c r="A543" s="123"/>
      <c r="B543" s="123"/>
      <c r="C543" s="124"/>
      <c r="D543" s="124"/>
      <c r="E543" s="125"/>
      <c r="F543" s="124"/>
      <c r="G543" s="126"/>
      <c r="H543" s="126"/>
      <c r="I543" s="284"/>
      <c r="J543" s="127"/>
      <c r="K543" s="128"/>
    </row>
    <row r="544" spans="1:11" x14ac:dyDescent="0.25">
      <c r="A544" s="123"/>
      <c r="B544" s="123"/>
      <c r="C544" s="124"/>
      <c r="D544" s="124"/>
      <c r="E544" s="125"/>
      <c r="F544" s="124"/>
      <c r="G544" s="126"/>
      <c r="H544" s="126"/>
      <c r="I544" s="284"/>
      <c r="J544" s="127"/>
      <c r="K544" s="128"/>
    </row>
    <row r="545" spans="1:11" x14ac:dyDescent="0.25">
      <c r="A545" s="123"/>
      <c r="B545" s="123"/>
      <c r="C545" s="124"/>
      <c r="D545" s="124"/>
      <c r="E545" s="125"/>
      <c r="F545" s="124"/>
      <c r="G545" s="126"/>
      <c r="H545" s="126"/>
      <c r="I545" s="284"/>
      <c r="J545" s="127"/>
      <c r="K545" s="128"/>
    </row>
    <row r="546" spans="1:11" x14ac:dyDescent="0.25">
      <c r="A546" s="123"/>
      <c r="B546" s="123"/>
      <c r="C546" s="124"/>
      <c r="D546" s="124"/>
      <c r="E546" s="125"/>
      <c r="F546" s="124"/>
      <c r="G546" s="126"/>
      <c r="H546" s="126"/>
      <c r="I546" s="284"/>
      <c r="J546" s="127"/>
      <c r="K546" s="128"/>
    </row>
    <row r="547" spans="1:11" x14ac:dyDescent="0.25">
      <c r="A547" s="123"/>
      <c r="B547" s="123"/>
      <c r="C547" s="124"/>
      <c r="D547" s="124"/>
      <c r="E547" s="125"/>
      <c r="F547" s="124"/>
      <c r="G547" s="126"/>
      <c r="H547" s="126"/>
      <c r="I547" s="284"/>
      <c r="J547" s="127"/>
      <c r="K547" s="128"/>
    </row>
    <row r="548" spans="1:11" x14ac:dyDescent="0.25">
      <c r="A548" s="123"/>
      <c r="B548" s="123"/>
      <c r="C548" s="124"/>
      <c r="D548" s="124"/>
      <c r="E548" s="125"/>
      <c r="F548" s="124"/>
      <c r="G548" s="126"/>
      <c r="H548" s="126"/>
      <c r="I548" s="284"/>
      <c r="J548" s="127"/>
      <c r="K548" s="128"/>
    </row>
    <row r="549" spans="1:11" x14ac:dyDescent="0.25">
      <c r="A549" s="123"/>
      <c r="B549" s="123"/>
      <c r="C549" s="124"/>
      <c r="D549" s="124"/>
      <c r="E549" s="125"/>
      <c r="F549" s="124"/>
      <c r="G549" s="126"/>
      <c r="H549" s="126"/>
      <c r="I549" s="284"/>
      <c r="J549" s="127"/>
      <c r="K549" s="128"/>
    </row>
    <row r="550" spans="1:11" x14ac:dyDescent="0.25">
      <c r="A550" s="123"/>
      <c r="B550" s="123"/>
      <c r="C550" s="124"/>
      <c r="D550" s="124"/>
      <c r="E550" s="125"/>
      <c r="F550" s="124"/>
      <c r="G550" s="126"/>
      <c r="H550" s="126"/>
      <c r="I550" s="284"/>
      <c r="J550" s="127"/>
      <c r="K550" s="128"/>
    </row>
    <row r="551" spans="1:11" x14ac:dyDescent="0.25">
      <c r="A551" s="123"/>
      <c r="B551" s="123"/>
      <c r="C551" s="124"/>
      <c r="D551" s="124"/>
      <c r="E551" s="125"/>
      <c r="F551" s="124"/>
      <c r="G551" s="126"/>
      <c r="H551" s="126"/>
      <c r="I551" s="284"/>
      <c r="J551" s="127"/>
      <c r="K551" s="128"/>
    </row>
    <row r="552" spans="1:11" x14ac:dyDescent="0.25">
      <c r="A552" s="123"/>
      <c r="B552" s="123"/>
      <c r="C552" s="124"/>
      <c r="D552" s="124"/>
      <c r="E552" s="125"/>
      <c r="F552" s="124"/>
      <c r="G552" s="126"/>
      <c r="H552" s="126"/>
      <c r="I552" s="284"/>
      <c r="J552" s="127"/>
      <c r="K552" s="128"/>
    </row>
    <row r="553" spans="1:11" x14ac:dyDescent="0.25">
      <c r="A553" s="123"/>
      <c r="B553" s="123"/>
      <c r="C553" s="124"/>
      <c r="D553" s="124"/>
      <c r="E553" s="125"/>
      <c r="F553" s="124"/>
      <c r="G553" s="126"/>
      <c r="H553" s="126"/>
      <c r="I553" s="284"/>
      <c r="J553" s="127"/>
      <c r="K553" s="128"/>
    </row>
    <row r="554" spans="1:11" x14ac:dyDescent="0.25">
      <c r="A554" s="123"/>
      <c r="B554" s="123"/>
      <c r="C554" s="124"/>
      <c r="D554" s="124"/>
      <c r="E554" s="125"/>
      <c r="F554" s="124"/>
      <c r="G554" s="126"/>
      <c r="H554" s="126"/>
      <c r="I554" s="284"/>
      <c r="J554" s="127"/>
      <c r="K554" s="128"/>
    </row>
    <row r="555" spans="1:11" x14ac:dyDescent="0.25">
      <c r="A555" s="123"/>
      <c r="B555" s="123"/>
      <c r="C555" s="124"/>
      <c r="D555" s="124"/>
      <c r="E555" s="125"/>
      <c r="F555" s="124"/>
      <c r="G555" s="126"/>
      <c r="H555" s="126"/>
      <c r="I555" s="284"/>
      <c r="J555" s="127"/>
      <c r="K555" s="128"/>
    </row>
    <row r="556" spans="1:11" x14ac:dyDescent="0.25">
      <c r="A556" s="123"/>
      <c r="B556" s="123"/>
      <c r="C556" s="124"/>
      <c r="D556" s="124"/>
      <c r="E556" s="125"/>
      <c r="F556" s="124"/>
      <c r="G556" s="126"/>
      <c r="H556" s="126"/>
      <c r="I556" s="284"/>
      <c r="J556" s="127"/>
      <c r="K556" s="128"/>
    </row>
    <row r="557" spans="1:11" x14ac:dyDescent="0.25">
      <c r="A557" s="123"/>
      <c r="B557" s="123"/>
      <c r="C557" s="124"/>
      <c r="D557" s="124"/>
      <c r="E557" s="125"/>
      <c r="F557" s="124"/>
      <c r="G557" s="126"/>
      <c r="H557" s="126"/>
      <c r="I557" s="284"/>
      <c r="J557" s="127"/>
      <c r="K557" s="128"/>
    </row>
    <row r="558" spans="1:11" x14ac:dyDescent="0.25">
      <c r="A558" s="123"/>
      <c r="B558" s="123"/>
      <c r="C558" s="124"/>
      <c r="D558" s="124"/>
      <c r="E558" s="125"/>
      <c r="F558" s="124"/>
      <c r="G558" s="126"/>
      <c r="H558" s="126"/>
      <c r="I558" s="284"/>
      <c r="J558" s="127"/>
      <c r="K558" s="128"/>
    </row>
    <row r="559" spans="1:11" x14ac:dyDescent="0.25">
      <c r="A559" s="123"/>
      <c r="B559" s="123"/>
      <c r="C559" s="124"/>
      <c r="D559" s="124"/>
      <c r="E559" s="125"/>
      <c r="F559" s="124"/>
      <c r="G559" s="126"/>
      <c r="H559" s="126"/>
      <c r="I559" s="284"/>
      <c r="J559" s="127"/>
      <c r="K559" s="128"/>
    </row>
    <row r="560" spans="1:11" x14ac:dyDescent="0.25">
      <c r="A560" s="123"/>
      <c r="B560" s="123"/>
      <c r="C560" s="124"/>
      <c r="D560" s="124"/>
      <c r="E560" s="125"/>
      <c r="F560" s="124"/>
      <c r="G560" s="126"/>
      <c r="H560" s="126"/>
      <c r="I560" s="284"/>
      <c r="J560" s="127"/>
      <c r="K560" s="128"/>
    </row>
    <row r="561" spans="1:11" x14ac:dyDescent="0.25">
      <c r="A561" s="123"/>
      <c r="B561" s="123"/>
      <c r="C561" s="124"/>
      <c r="D561" s="124"/>
      <c r="E561" s="125"/>
      <c r="F561" s="124"/>
      <c r="G561" s="126"/>
      <c r="H561" s="126"/>
      <c r="I561" s="284"/>
      <c r="J561" s="127"/>
      <c r="K561" s="128"/>
    </row>
    <row r="562" spans="1:11" x14ac:dyDescent="0.25">
      <c r="A562" s="123"/>
      <c r="B562" s="123"/>
      <c r="C562" s="124"/>
      <c r="D562" s="124"/>
      <c r="E562" s="125"/>
      <c r="F562" s="124"/>
      <c r="G562" s="126"/>
      <c r="H562" s="126"/>
      <c r="I562" s="284"/>
      <c r="J562" s="127"/>
      <c r="K562" s="128"/>
    </row>
    <row r="563" spans="1:11" x14ac:dyDescent="0.25">
      <c r="A563" s="123"/>
      <c r="B563" s="123"/>
      <c r="C563" s="124"/>
      <c r="D563" s="124"/>
      <c r="E563" s="125"/>
      <c r="F563" s="124"/>
      <c r="G563" s="126"/>
      <c r="H563" s="126"/>
      <c r="I563" s="284"/>
      <c r="J563" s="127"/>
      <c r="K563" s="128"/>
    </row>
    <row r="564" spans="1:11" x14ac:dyDescent="0.25">
      <c r="A564" s="123"/>
      <c r="B564" s="123"/>
      <c r="C564" s="124"/>
      <c r="D564" s="124"/>
      <c r="E564" s="125"/>
      <c r="F564" s="124"/>
      <c r="G564" s="126"/>
      <c r="H564" s="126"/>
      <c r="I564" s="284"/>
      <c r="J564" s="127"/>
      <c r="K564" s="128"/>
    </row>
    <row r="565" spans="1:11" x14ac:dyDescent="0.25">
      <c r="A565" s="123"/>
      <c r="B565" s="123"/>
      <c r="C565" s="124"/>
      <c r="D565" s="124"/>
      <c r="E565" s="125"/>
      <c r="F565" s="124"/>
      <c r="G565" s="126"/>
      <c r="H565" s="126"/>
      <c r="I565" s="284"/>
      <c r="J565" s="127"/>
      <c r="K565" s="128"/>
    </row>
    <row r="566" spans="1:11" x14ac:dyDescent="0.25">
      <c r="A566" s="123"/>
      <c r="B566" s="123"/>
      <c r="C566" s="124"/>
      <c r="D566" s="124"/>
      <c r="E566" s="125"/>
      <c r="F566" s="124"/>
      <c r="G566" s="126"/>
      <c r="H566" s="126"/>
      <c r="I566" s="284"/>
      <c r="J566" s="127"/>
      <c r="K566" s="128"/>
    </row>
    <row r="567" spans="1:11" x14ac:dyDescent="0.25">
      <c r="A567" s="123"/>
      <c r="B567" s="123"/>
      <c r="C567" s="124"/>
      <c r="D567" s="124"/>
      <c r="E567" s="125"/>
      <c r="F567" s="124"/>
      <c r="G567" s="126"/>
      <c r="H567" s="126"/>
      <c r="I567" s="284"/>
      <c r="J567" s="127"/>
      <c r="K567" s="128"/>
    </row>
    <row r="568" spans="1:11" x14ac:dyDescent="0.25">
      <c r="A568" s="123"/>
      <c r="B568" s="123"/>
      <c r="C568" s="124"/>
      <c r="D568" s="124"/>
      <c r="E568" s="125"/>
      <c r="F568" s="124"/>
      <c r="G568" s="126"/>
      <c r="H568" s="126"/>
      <c r="I568" s="284"/>
      <c r="J568" s="127"/>
      <c r="K568" s="128"/>
    </row>
    <row r="569" spans="1:11" x14ac:dyDescent="0.25">
      <c r="A569" s="123"/>
      <c r="B569" s="123"/>
      <c r="C569" s="124"/>
      <c r="D569" s="124"/>
      <c r="E569" s="125"/>
      <c r="F569" s="124"/>
      <c r="G569" s="126"/>
      <c r="H569" s="126"/>
      <c r="I569" s="284"/>
      <c r="J569" s="127"/>
      <c r="K569" s="128"/>
    </row>
    <row r="570" spans="1:11" x14ac:dyDescent="0.25">
      <c r="A570" s="123"/>
      <c r="B570" s="123"/>
      <c r="C570" s="124"/>
      <c r="D570" s="124"/>
      <c r="E570" s="125"/>
      <c r="F570" s="124"/>
      <c r="G570" s="126"/>
      <c r="H570" s="126"/>
      <c r="I570" s="284"/>
      <c r="J570" s="127"/>
      <c r="K570" s="128"/>
    </row>
    <row r="571" spans="1:11" x14ac:dyDescent="0.25">
      <c r="A571" s="123"/>
      <c r="B571" s="123"/>
      <c r="C571" s="124"/>
      <c r="D571" s="124"/>
      <c r="E571" s="125"/>
      <c r="F571" s="124"/>
      <c r="G571" s="126"/>
      <c r="H571" s="126"/>
      <c r="I571" s="284"/>
      <c r="J571" s="127"/>
      <c r="K571" s="128"/>
    </row>
    <row r="572" spans="1:11" x14ac:dyDescent="0.25">
      <c r="A572" s="123"/>
      <c r="B572" s="123"/>
      <c r="C572" s="124"/>
      <c r="D572" s="124"/>
      <c r="E572" s="125"/>
      <c r="F572" s="124"/>
      <c r="G572" s="126"/>
      <c r="H572" s="126"/>
      <c r="I572" s="284"/>
      <c r="J572" s="127"/>
      <c r="K572" s="128"/>
    </row>
    <row r="573" spans="1:11" x14ac:dyDescent="0.25">
      <c r="A573" s="123"/>
      <c r="B573" s="123"/>
      <c r="C573" s="124"/>
      <c r="D573" s="124"/>
      <c r="E573" s="125"/>
      <c r="F573" s="124"/>
      <c r="G573" s="126"/>
      <c r="H573" s="126"/>
      <c r="I573" s="284"/>
      <c r="J573" s="127"/>
      <c r="K573" s="128"/>
    </row>
    <row r="574" spans="1:11" x14ac:dyDescent="0.25">
      <c r="A574" s="123"/>
      <c r="B574" s="123"/>
      <c r="C574" s="124"/>
      <c r="D574" s="124"/>
      <c r="E574" s="125"/>
      <c r="F574" s="124"/>
      <c r="G574" s="126"/>
      <c r="H574" s="126"/>
      <c r="I574" s="284"/>
      <c r="J574" s="127"/>
      <c r="K574" s="128"/>
    </row>
    <row r="575" spans="1:11" x14ac:dyDescent="0.25">
      <c r="A575" s="123"/>
      <c r="B575" s="123"/>
      <c r="C575" s="124"/>
      <c r="D575" s="124"/>
      <c r="E575" s="125"/>
      <c r="F575" s="124"/>
      <c r="G575" s="126"/>
      <c r="H575" s="126"/>
      <c r="I575" s="284"/>
      <c r="J575" s="127"/>
      <c r="K575" s="128"/>
    </row>
    <row r="576" spans="1:11" x14ac:dyDescent="0.25">
      <c r="A576" s="123"/>
      <c r="B576" s="123"/>
      <c r="C576" s="124"/>
      <c r="D576" s="124"/>
      <c r="E576" s="125"/>
      <c r="F576" s="124"/>
      <c r="G576" s="126"/>
      <c r="H576" s="126"/>
      <c r="I576" s="284"/>
      <c r="J576" s="127"/>
      <c r="K576" s="128"/>
    </row>
    <row r="577" spans="1:11" x14ac:dyDescent="0.25">
      <c r="A577" s="123"/>
      <c r="B577" s="123"/>
      <c r="C577" s="124"/>
      <c r="D577" s="124"/>
      <c r="E577" s="125"/>
      <c r="F577" s="124"/>
      <c r="G577" s="126"/>
      <c r="H577" s="126"/>
      <c r="I577" s="284"/>
      <c r="J577" s="127"/>
      <c r="K577" s="128"/>
    </row>
    <row r="578" spans="1:11" x14ac:dyDescent="0.25">
      <c r="A578" s="123"/>
      <c r="B578" s="123"/>
      <c r="C578" s="124"/>
      <c r="D578" s="124"/>
      <c r="E578" s="125"/>
      <c r="F578" s="124"/>
      <c r="G578" s="126"/>
      <c r="H578" s="126"/>
      <c r="I578" s="284"/>
      <c r="J578" s="127"/>
      <c r="K578" s="128"/>
    </row>
    <row r="579" spans="1:11" x14ac:dyDescent="0.25">
      <c r="A579" s="123"/>
      <c r="B579" s="123"/>
      <c r="C579" s="124"/>
      <c r="D579" s="124"/>
      <c r="E579" s="125"/>
      <c r="F579" s="124"/>
      <c r="G579" s="126"/>
      <c r="H579" s="126"/>
      <c r="I579" s="284"/>
      <c r="J579" s="127"/>
      <c r="K579" s="128"/>
    </row>
    <row r="580" spans="1:11" x14ac:dyDescent="0.25">
      <c r="A580" s="123"/>
      <c r="B580" s="123"/>
      <c r="C580" s="124"/>
      <c r="D580" s="124"/>
      <c r="E580" s="125"/>
      <c r="F580" s="124"/>
      <c r="G580" s="126"/>
      <c r="H580" s="126"/>
      <c r="I580" s="284"/>
      <c r="J580" s="127"/>
      <c r="K580" s="128"/>
    </row>
    <row r="581" spans="1:11" x14ac:dyDescent="0.25">
      <c r="A581" s="123"/>
      <c r="B581" s="123"/>
      <c r="C581" s="124"/>
      <c r="D581" s="124"/>
      <c r="E581" s="125"/>
      <c r="F581" s="124"/>
      <c r="G581" s="126"/>
      <c r="H581" s="126"/>
      <c r="I581" s="284"/>
      <c r="J581" s="127"/>
      <c r="K581" s="128"/>
    </row>
    <row r="582" spans="1:11" x14ac:dyDescent="0.25">
      <c r="A582" s="123"/>
      <c r="B582" s="123"/>
      <c r="C582" s="124"/>
      <c r="D582" s="124"/>
      <c r="E582" s="125"/>
      <c r="F582" s="124"/>
      <c r="G582" s="126"/>
      <c r="H582" s="126"/>
      <c r="I582" s="284"/>
      <c r="J582" s="127"/>
      <c r="K582" s="128"/>
    </row>
    <row r="583" spans="1:11" x14ac:dyDescent="0.25">
      <c r="A583" s="123"/>
      <c r="B583" s="123"/>
      <c r="C583" s="124"/>
      <c r="D583" s="124"/>
      <c r="E583" s="125"/>
      <c r="F583" s="124"/>
      <c r="G583" s="126"/>
      <c r="H583" s="126"/>
      <c r="I583" s="284"/>
      <c r="J583" s="127"/>
      <c r="K583" s="128"/>
    </row>
    <row r="584" spans="1:11" x14ac:dyDescent="0.25">
      <c r="A584" s="123"/>
      <c r="B584" s="123"/>
      <c r="C584" s="124"/>
      <c r="D584" s="124"/>
      <c r="E584" s="125"/>
      <c r="F584" s="124"/>
      <c r="G584" s="126"/>
      <c r="H584" s="126"/>
      <c r="I584" s="284"/>
      <c r="J584" s="127"/>
      <c r="K584" s="128"/>
    </row>
    <row r="585" spans="1:11" x14ac:dyDescent="0.25">
      <c r="A585" s="123"/>
      <c r="B585" s="123"/>
      <c r="C585" s="124"/>
      <c r="D585" s="124"/>
      <c r="E585" s="125"/>
      <c r="F585" s="124"/>
      <c r="G585" s="126"/>
      <c r="H585" s="126"/>
      <c r="I585" s="284"/>
      <c r="J585" s="127"/>
      <c r="K585" s="128"/>
    </row>
    <row r="586" spans="1:11" x14ac:dyDescent="0.25">
      <c r="A586" s="123"/>
      <c r="B586" s="123"/>
      <c r="C586" s="124"/>
      <c r="D586" s="124"/>
      <c r="E586" s="125"/>
      <c r="F586" s="124"/>
      <c r="G586" s="126"/>
      <c r="H586" s="126"/>
      <c r="I586" s="284"/>
      <c r="J586" s="127"/>
      <c r="K586" s="128"/>
    </row>
    <row r="587" spans="1:11" x14ac:dyDescent="0.25">
      <c r="A587" s="123"/>
      <c r="B587" s="123"/>
      <c r="C587" s="124"/>
      <c r="D587" s="124"/>
      <c r="E587" s="125"/>
      <c r="F587" s="124"/>
      <c r="G587" s="126"/>
      <c r="H587" s="126"/>
      <c r="I587" s="284"/>
      <c r="J587" s="127"/>
      <c r="K587" s="128"/>
    </row>
    <row r="588" spans="1:11" x14ac:dyDescent="0.25">
      <c r="A588" s="123"/>
      <c r="B588" s="123"/>
      <c r="C588" s="124"/>
      <c r="D588" s="124"/>
      <c r="E588" s="125"/>
      <c r="F588" s="124"/>
      <c r="G588" s="126"/>
      <c r="H588" s="126"/>
      <c r="I588" s="284"/>
      <c r="J588" s="127"/>
      <c r="K588" s="128"/>
    </row>
    <row r="589" spans="1:11" x14ac:dyDescent="0.25">
      <c r="A589" s="123"/>
      <c r="B589" s="123"/>
      <c r="C589" s="124"/>
      <c r="D589" s="124"/>
      <c r="E589" s="125"/>
      <c r="F589" s="124"/>
      <c r="G589" s="126"/>
      <c r="H589" s="126"/>
      <c r="I589" s="284"/>
      <c r="J589" s="127"/>
      <c r="K589" s="128"/>
    </row>
    <row r="590" spans="1:11" x14ac:dyDescent="0.25">
      <c r="A590" s="123"/>
      <c r="B590" s="123"/>
      <c r="C590" s="124"/>
      <c r="D590" s="124"/>
      <c r="E590" s="125"/>
      <c r="F590" s="124"/>
      <c r="G590" s="126"/>
      <c r="H590" s="126"/>
      <c r="I590" s="284"/>
      <c r="J590" s="127"/>
      <c r="K590" s="128"/>
    </row>
    <row r="591" spans="1:11" x14ac:dyDescent="0.25">
      <c r="A591" s="123"/>
      <c r="B591" s="123"/>
      <c r="C591" s="124"/>
      <c r="D591" s="124"/>
      <c r="E591" s="125"/>
      <c r="F591" s="124"/>
      <c r="G591" s="126"/>
      <c r="H591" s="126"/>
      <c r="I591" s="284"/>
      <c r="J591" s="127"/>
      <c r="K591" s="128"/>
    </row>
    <row r="592" spans="1:11" x14ac:dyDescent="0.25">
      <c r="A592" s="123"/>
      <c r="B592" s="123"/>
      <c r="C592" s="124"/>
      <c r="D592" s="124"/>
      <c r="E592" s="125"/>
      <c r="F592" s="124"/>
      <c r="G592" s="126"/>
      <c r="H592" s="126"/>
      <c r="I592" s="284"/>
      <c r="J592" s="127"/>
      <c r="K592" s="128"/>
    </row>
    <row r="593" spans="1:11" x14ac:dyDescent="0.25">
      <c r="A593" s="123"/>
      <c r="B593" s="123"/>
      <c r="C593" s="124"/>
      <c r="D593" s="124"/>
      <c r="E593" s="125"/>
      <c r="F593" s="124"/>
      <c r="G593" s="126"/>
      <c r="H593" s="126"/>
      <c r="I593" s="284"/>
      <c r="J593" s="127"/>
      <c r="K593" s="128"/>
    </row>
    <row r="594" spans="1:11" x14ac:dyDescent="0.25">
      <c r="A594" s="123"/>
      <c r="B594" s="123"/>
      <c r="C594" s="124"/>
      <c r="D594" s="124"/>
      <c r="E594" s="125"/>
      <c r="F594" s="124"/>
      <c r="G594" s="126"/>
      <c r="H594" s="126"/>
      <c r="I594" s="284"/>
      <c r="J594" s="127"/>
      <c r="K594" s="128"/>
    </row>
    <row r="595" spans="1:11" x14ac:dyDescent="0.25">
      <c r="A595" s="123"/>
      <c r="B595" s="123"/>
      <c r="C595" s="124"/>
      <c r="D595" s="124"/>
      <c r="E595" s="125"/>
      <c r="F595" s="124"/>
      <c r="G595" s="126"/>
      <c r="H595" s="126"/>
      <c r="I595" s="284"/>
      <c r="J595" s="127"/>
      <c r="K595" s="128"/>
    </row>
    <row r="596" spans="1:11" x14ac:dyDescent="0.25">
      <c r="A596" s="123"/>
      <c r="B596" s="123"/>
      <c r="C596" s="124"/>
      <c r="D596" s="124"/>
      <c r="E596" s="125"/>
      <c r="F596" s="124"/>
      <c r="G596" s="126"/>
      <c r="H596" s="126"/>
      <c r="I596" s="284"/>
      <c r="J596" s="127"/>
      <c r="K596" s="128"/>
    </row>
    <row r="597" spans="1:11" x14ac:dyDescent="0.25">
      <c r="A597" s="123"/>
      <c r="B597" s="123"/>
      <c r="C597" s="124"/>
      <c r="D597" s="124"/>
      <c r="E597" s="125"/>
      <c r="F597" s="124"/>
      <c r="G597" s="126"/>
      <c r="H597" s="126"/>
      <c r="I597" s="284"/>
      <c r="J597" s="127"/>
      <c r="K597" s="128"/>
    </row>
    <row r="598" spans="1:11" x14ac:dyDescent="0.25">
      <c r="A598" s="123"/>
      <c r="B598" s="123"/>
      <c r="C598" s="124"/>
      <c r="D598" s="124"/>
      <c r="E598" s="125"/>
      <c r="F598" s="124"/>
      <c r="G598" s="126"/>
      <c r="H598" s="126"/>
      <c r="I598" s="284"/>
      <c r="J598" s="127"/>
      <c r="K598" s="128"/>
    </row>
    <row r="599" spans="1:11" x14ac:dyDescent="0.25">
      <c r="A599" s="123"/>
      <c r="B599" s="123"/>
      <c r="C599" s="124"/>
      <c r="D599" s="124"/>
      <c r="E599" s="125"/>
      <c r="F599" s="124"/>
      <c r="G599" s="126"/>
      <c r="H599" s="126"/>
      <c r="I599" s="284"/>
      <c r="J599" s="127"/>
      <c r="K599" s="128"/>
    </row>
    <row r="600" spans="1:11" x14ac:dyDescent="0.25">
      <c r="A600" s="123"/>
      <c r="B600" s="123"/>
      <c r="C600" s="124"/>
      <c r="D600" s="124"/>
      <c r="E600" s="125"/>
      <c r="F600" s="124"/>
      <c r="G600" s="126"/>
      <c r="H600" s="126"/>
      <c r="I600" s="284"/>
      <c r="J600" s="127"/>
      <c r="K600" s="128"/>
    </row>
    <row r="601" spans="1:11" x14ac:dyDescent="0.25">
      <c r="A601" s="123"/>
      <c r="B601" s="123"/>
      <c r="C601" s="124"/>
      <c r="D601" s="124"/>
      <c r="E601" s="125"/>
      <c r="F601" s="124"/>
      <c r="G601" s="126"/>
      <c r="H601" s="126"/>
      <c r="I601" s="284"/>
      <c r="J601" s="127"/>
      <c r="K601" s="128"/>
    </row>
    <row r="602" spans="1:11" x14ac:dyDescent="0.25">
      <c r="A602" s="123"/>
      <c r="B602" s="123"/>
      <c r="C602" s="124"/>
      <c r="D602" s="124"/>
      <c r="E602" s="125"/>
      <c r="F602" s="124"/>
      <c r="G602" s="126"/>
      <c r="H602" s="126"/>
      <c r="I602" s="284"/>
      <c r="J602" s="127"/>
      <c r="K602" s="128"/>
    </row>
    <row r="603" spans="1:11" x14ac:dyDescent="0.25">
      <c r="A603" s="123"/>
      <c r="B603" s="123"/>
      <c r="C603" s="124"/>
      <c r="D603" s="124"/>
      <c r="E603" s="125"/>
      <c r="F603" s="124"/>
      <c r="G603" s="126"/>
      <c r="H603" s="126"/>
      <c r="I603" s="284"/>
      <c r="J603" s="127"/>
      <c r="K603" s="128"/>
    </row>
    <row r="604" spans="1:11" x14ac:dyDescent="0.25">
      <c r="A604" s="123"/>
      <c r="B604" s="123"/>
      <c r="C604" s="124"/>
      <c r="D604" s="124"/>
      <c r="E604" s="125"/>
      <c r="F604" s="124"/>
      <c r="G604" s="126"/>
      <c r="H604" s="126"/>
      <c r="I604" s="284"/>
      <c r="J604" s="127"/>
      <c r="K604" s="128"/>
    </row>
    <row r="605" spans="1:11" x14ac:dyDescent="0.25">
      <c r="A605" s="123"/>
      <c r="B605" s="123"/>
      <c r="C605" s="124"/>
      <c r="D605" s="124"/>
      <c r="E605" s="125"/>
      <c r="F605" s="124"/>
      <c r="G605" s="126"/>
      <c r="H605" s="126"/>
      <c r="I605" s="284"/>
      <c r="J605" s="127"/>
      <c r="K605" s="128"/>
    </row>
    <row r="606" spans="1:11" x14ac:dyDescent="0.25">
      <c r="A606" s="123"/>
      <c r="B606" s="123"/>
      <c r="C606" s="124"/>
      <c r="D606" s="124"/>
      <c r="E606" s="125"/>
      <c r="F606" s="124"/>
      <c r="G606" s="126"/>
      <c r="H606" s="126"/>
      <c r="I606" s="284"/>
      <c r="J606" s="127"/>
      <c r="K606" s="128"/>
    </row>
    <row r="607" spans="1:11" x14ac:dyDescent="0.25">
      <c r="A607" s="123"/>
      <c r="B607" s="123"/>
      <c r="C607" s="124"/>
      <c r="D607" s="124"/>
      <c r="E607" s="125"/>
      <c r="F607" s="124"/>
      <c r="G607" s="126"/>
      <c r="H607" s="126"/>
      <c r="I607" s="284"/>
      <c r="J607" s="127"/>
      <c r="K607" s="128"/>
    </row>
    <row r="608" spans="1:11" x14ac:dyDescent="0.25">
      <c r="A608" s="123"/>
      <c r="B608" s="123"/>
      <c r="C608" s="124"/>
      <c r="D608" s="124"/>
      <c r="E608" s="125"/>
      <c r="F608" s="124"/>
      <c r="G608" s="126"/>
      <c r="H608" s="126"/>
      <c r="I608" s="284"/>
      <c r="J608" s="127"/>
      <c r="K608" s="128"/>
    </row>
    <row r="609" spans="1:11" x14ac:dyDescent="0.25">
      <c r="A609" s="123"/>
      <c r="B609" s="123"/>
      <c r="C609" s="124"/>
      <c r="D609" s="124"/>
      <c r="E609" s="125"/>
      <c r="F609" s="124"/>
      <c r="G609" s="126"/>
      <c r="H609" s="126"/>
      <c r="I609" s="284"/>
      <c r="J609" s="127"/>
      <c r="K609" s="128"/>
    </row>
    <row r="610" spans="1:11" x14ac:dyDescent="0.25">
      <c r="A610" s="123"/>
      <c r="B610" s="123"/>
      <c r="C610" s="124"/>
      <c r="D610" s="124"/>
      <c r="E610" s="125"/>
      <c r="F610" s="124"/>
      <c r="G610" s="126"/>
      <c r="H610" s="126"/>
      <c r="I610" s="284"/>
      <c r="J610" s="127"/>
      <c r="K610" s="128"/>
    </row>
    <row r="611" spans="1:11" x14ac:dyDescent="0.25">
      <c r="A611" s="123"/>
      <c r="B611" s="123"/>
      <c r="C611" s="124"/>
      <c r="D611" s="124"/>
      <c r="E611" s="125"/>
      <c r="F611" s="124"/>
      <c r="G611" s="126"/>
      <c r="H611" s="126"/>
      <c r="I611" s="284"/>
      <c r="J611" s="127"/>
      <c r="K611" s="128"/>
    </row>
    <row r="612" spans="1:11" x14ac:dyDescent="0.25">
      <c r="A612" s="123"/>
      <c r="B612" s="123"/>
      <c r="C612" s="124"/>
      <c r="D612" s="124"/>
      <c r="E612" s="125"/>
      <c r="F612" s="124"/>
      <c r="G612" s="126"/>
      <c r="H612" s="126"/>
      <c r="I612" s="284"/>
      <c r="J612" s="127"/>
      <c r="K612" s="128"/>
    </row>
    <row r="613" spans="1:11" x14ac:dyDescent="0.25">
      <c r="A613" s="123"/>
      <c r="B613" s="123"/>
      <c r="C613" s="124"/>
      <c r="D613" s="124"/>
      <c r="E613" s="125"/>
      <c r="F613" s="124"/>
      <c r="G613" s="126"/>
      <c r="H613" s="126"/>
      <c r="I613" s="284"/>
      <c r="J613" s="127"/>
      <c r="K613" s="128"/>
    </row>
    <row r="614" spans="1:11" x14ac:dyDescent="0.25">
      <c r="A614" s="123"/>
      <c r="B614" s="123"/>
      <c r="C614" s="124"/>
      <c r="D614" s="124"/>
      <c r="E614" s="125"/>
      <c r="F614" s="124"/>
      <c r="G614" s="126"/>
      <c r="H614" s="126"/>
      <c r="I614" s="284"/>
      <c r="J614" s="127"/>
      <c r="K614" s="128"/>
    </row>
    <row r="615" spans="1:11" x14ac:dyDescent="0.25">
      <c r="A615" s="123"/>
      <c r="B615" s="123"/>
      <c r="C615" s="124"/>
      <c r="D615" s="124"/>
      <c r="E615" s="125"/>
      <c r="F615" s="124"/>
      <c r="G615" s="126"/>
      <c r="H615" s="126"/>
      <c r="I615" s="284"/>
      <c r="J615" s="127"/>
      <c r="K615" s="128"/>
    </row>
    <row r="616" spans="1:11" x14ac:dyDescent="0.25">
      <c r="A616" s="123"/>
      <c r="B616" s="123"/>
      <c r="C616" s="124"/>
      <c r="D616" s="124"/>
      <c r="E616" s="125"/>
      <c r="F616" s="124"/>
      <c r="G616" s="126"/>
      <c r="H616" s="126"/>
      <c r="I616" s="284"/>
      <c r="J616" s="127"/>
      <c r="K616" s="128"/>
    </row>
    <row r="617" spans="1:11" x14ac:dyDescent="0.25">
      <c r="A617" s="123"/>
      <c r="B617" s="123"/>
      <c r="C617" s="124"/>
      <c r="D617" s="124"/>
      <c r="E617" s="125"/>
      <c r="F617" s="124"/>
      <c r="G617" s="126"/>
      <c r="H617" s="126"/>
      <c r="I617" s="284"/>
      <c r="J617" s="127"/>
      <c r="K617" s="128"/>
    </row>
    <row r="618" spans="1:11" x14ac:dyDescent="0.25">
      <c r="A618" s="123"/>
      <c r="B618" s="123"/>
      <c r="C618" s="124"/>
      <c r="D618" s="124"/>
      <c r="E618" s="125"/>
      <c r="F618" s="124"/>
      <c r="G618" s="126"/>
      <c r="H618" s="126"/>
      <c r="I618" s="284"/>
      <c r="J618" s="127"/>
      <c r="K618" s="128"/>
    </row>
    <row r="619" spans="1:11" x14ac:dyDescent="0.25">
      <c r="A619" s="123"/>
      <c r="B619" s="123"/>
      <c r="C619" s="124"/>
      <c r="D619" s="124"/>
      <c r="E619" s="125"/>
      <c r="F619" s="124"/>
      <c r="G619" s="126"/>
      <c r="H619" s="126"/>
      <c r="I619" s="284"/>
      <c r="J619" s="127"/>
      <c r="K619" s="128"/>
    </row>
    <row r="620" spans="1:11" x14ac:dyDescent="0.25">
      <c r="A620" s="123"/>
      <c r="B620" s="123"/>
      <c r="C620" s="124"/>
      <c r="D620" s="124"/>
      <c r="E620" s="125"/>
      <c r="F620" s="124"/>
      <c r="G620" s="126"/>
      <c r="H620" s="126"/>
      <c r="I620" s="284"/>
      <c r="J620" s="127"/>
      <c r="K620" s="128"/>
    </row>
    <row r="621" spans="1:11" x14ac:dyDescent="0.25">
      <c r="A621" s="123"/>
      <c r="B621" s="123"/>
      <c r="C621" s="124"/>
      <c r="D621" s="124"/>
      <c r="E621" s="125"/>
      <c r="F621" s="124"/>
      <c r="G621" s="126"/>
      <c r="H621" s="126"/>
      <c r="I621" s="284"/>
      <c r="J621" s="127"/>
      <c r="K621" s="128"/>
    </row>
    <row r="622" spans="1:11" x14ac:dyDescent="0.25">
      <c r="A622" s="123"/>
      <c r="B622" s="123"/>
      <c r="C622" s="124"/>
      <c r="D622" s="124"/>
      <c r="E622" s="125"/>
      <c r="F622" s="124"/>
      <c r="G622" s="126"/>
      <c r="H622" s="126"/>
      <c r="I622" s="284"/>
      <c r="J622" s="127"/>
      <c r="K622" s="128"/>
    </row>
    <row r="623" spans="1:11" x14ac:dyDescent="0.25">
      <c r="A623" s="123"/>
      <c r="B623" s="123"/>
      <c r="C623" s="124"/>
      <c r="D623" s="124"/>
      <c r="E623" s="125"/>
      <c r="F623" s="124"/>
      <c r="G623" s="126"/>
      <c r="H623" s="126"/>
      <c r="I623" s="284"/>
      <c r="J623" s="127"/>
      <c r="K623" s="128"/>
    </row>
    <row r="624" spans="1:11" x14ac:dyDescent="0.25">
      <c r="A624" s="123"/>
      <c r="B624" s="123"/>
      <c r="C624" s="124"/>
      <c r="D624" s="124"/>
      <c r="E624" s="125"/>
      <c r="F624" s="124"/>
      <c r="G624" s="126"/>
      <c r="H624" s="126"/>
      <c r="I624" s="284"/>
      <c r="J624" s="127"/>
      <c r="K624" s="128"/>
    </row>
    <row r="625" spans="1:11" x14ac:dyDescent="0.25">
      <c r="A625" s="123"/>
      <c r="B625" s="123"/>
      <c r="C625" s="124"/>
      <c r="D625" s="124"/>
      <c r="E625" s="125"/>
      <c r="F625" s="124"/>
      <c r="G625" s="126"/>
      <c r="H625" s="126"/>
      <c r="I625" s="284"/>
      <c r="J625" s="127"/>
      <c r="K625" s="128"/>
    </row>
    <row r="626" spans="1:11" x14ac:dyDescent="0.25">
      <c r="A626" s="123"/>
      <c r="B626" s="123"/>
      <c r="C626" s="124"/>
      <c r="D626" s="124"/>
      <c r="E626" s="125"/>
      <c r="F626" s="124"/>
      <c r="G626" s="126"/>
      <c r="H626" s="126"/>
      <c r="I626" s="284"/>
      <c r="J626" s="127"/>
      <c r="K626" s="128"/>
    </row>
    <row r="627" spans="1:11" x14ac:dyDescent="0.25">
      <c r="A627" s="123"/>
      <c r="B627" s="123"/>
      <c r="C627" s="124"/>
      <c r="D627" s="124"/>
      <c r="E627" s="125"/>
      <c r="F627" s="124"/>
      <c r="G627" s="126"/>
      <c r="H627" s="126"/>
      <c r="I627" s="284"/>
      <c r="J627" s="127"/>
      <c r="K627" s="128"/>
    </row>
    <row r="628" spans="1:11" x14ac:dyDescent="0.25">
      <c r="A628" s="123"/>
      <c r="B628" s="123"/>
      <c r="C628" s="124"/>
      <c r="D628" s="124"/>
      <c r="E628" s="125"/>
      <c r="F628" s="124"/>
      <c r="G628" s="126"/>
      <c r="H628" s="126"/>
      <c r="I628" s="284"/>
      <c r="J628" s="127"/>
      <c r="K628" s="128"/>
    </row>
    <row r="629" spans="1:11" x14ac:dyDescent="0.25">
      <c r="A629" s="123"/>
      <c r="B629" s="123"/>
      <c r="C629" s="124"/>
      <c r="D629" s="124"/>
      <c r="E629" s="125"/>
      <c r="F629" s="124"/>
      <c r="G629" s="126"/>
      <c r="H629" s="126"/>
      <c r="I629" s="284"/>
      <c r="J629" s="127"/>
      <c r="K629" s="128"/>
    </row>
    <row r="630" spans="1:11" x14ac:dyDescent="0.25">
      <c r="A630" s="123"/>
      <c r="B630" s="123"/>
      <c r="C630" s="124"/>
      <c r="D630" s="124"/>
      <c r="E630" s="125"/>
      <c r="F630" s="124"/>
      <c r="G630" s="126"/>
      <c r="H630" s="126"/>
      <c r="I630" s="284"/>
      <c r="J630" s="127"/>
      <c r="K630" s="128"/>
    </row>
    <row r="631" spans="1:11" x14ac:dyDescent="0.25">
      <c r="A631" s="123"/>
      <c r="B631" s="123"/>
      <c r="C631" s="124"/>
      <c r="D631" s="124"/>
      <c r="E631" s="125"/>
      <c r="F631" s="124"/>
      <c r="G631" s="126"/>
      <c r="H631" s="126"/>
      <c r="I631" s="284"/>
      <c r="J631" s="127"/>
      <c r="K631" s="128"/>
    </row>
    <row r="632" spans="1:11" x14ac:dyDescent="0.25">
      <c r="A632" s="123"/>
      <c r="B632" s="123"/>
      <c r="C632" s="124"/>
      <c r="D632" s="124"/>
      <c r="E632" s="125"/>
      <c r="F632" s="124"/>
      <c r="G632" s="126"/>
      <c r="H632" s="126"/>
      <c r="I632" s="284"/>
      <c r="J632" s="127"/>
      <c r="K632" s="128"/>
    </row>
    <row r="633" spans="1:11" x14ac:dyDescent="0.25">
      <c r="A633" s="123"/>
      <c r="B633" s="123"/>
      <c r="C633" s="124"/>
      <c r="D633" s="124"/>
      <c r="E633" s="125"/>
      <c r="F633" s="124"/>
      <c r="G633" s="126"/>
      <c r="H633" s="126"/>
      <c r="I633" s="284"/>
      <c r="J633" s="127"/>
      <c r="K633" s="128"/>
    </row>
    <row r="634" spans="1:11" x14ac:dyDescent="0.25">
      <c r="A634" s="123"/>
      <c r="B634" s="123"/>
      <c r="C634" s="124"/>
      <c r="D634" s="124"/>
      <c r="E634" s="125"/>
      <c r="F634" s="124"/>
      <c r="G634" s="126"/>
      <c r="H634" s="126"/>
      <c r="I634" s="284"/>
      <c r="J634" s="127"/>
      <c r="K634" s="128"/>
    </row>
    <row r="635" spans="1:11" x14ac:dyDescent="0.25">
      <c r="A635" s="123"/>
      <c r="B635" s="123"/>
      <c r="C635" s="124"/>
      <c r="D635" s="124"/>
      <c r="E635" s="125"/>
      <c r="F635" s="124"/>
      <c r="G635" s="126"/>
      <c r="H635" s="126"/>
      <c r="I635" s="284"/>
      <c r="J635" s="127"/>
      <c r="K635" s="128"/>
    </row>
    <row r="636" spans="1:11" x14ac:dyDescent="0.25">
      <c r="A636" s="123"/>
      <c r="B636" s="123"/>
      <c r="C636" s="124"/>
      <c r="D636" s="124"/>
      <c r="E636" s="125"/>
      <c r="F636" s="124"/>
      <c r="G636" s="126"/>
      <c r="H636" s="126"/>
      <c r="I636" s="284"/>
      <c r="J636" s="127"/>
      <c r="K636" s="128"/>
    </row>
    <row r="637" spans="1:11" x14ac:dyDescent="0.25">
      <c r="A637" s="123"/>
      <c r="B637" s="123"/>
      <c r="C637" s="124"/>
      <c r="D637" s="124"/>
      <c r="E637" s="125"/>
      <c r="F637" s="124"/>
      <c r="G637" s="126"/>
      <c r="H637" s="126"/>
      <c r="I637" s="284"/>
      <c r="J637" s="127"/>
      <c r="K637" s="128"/>
    </row>
    <row r="638" spans="1:11" x14ac:dyDescent="0.25">
      <c r="A638" s="123"/>
      <c r="B638" s="123"/>
      <c r="C638" s="124"/>
      <c r="D638" s="124"/>
      <c r="E638" s="125"/>
      <c r="F638" s="124"/>
      <c r="G638" s="126"/>
      <c r="H638" s="126"/>
      <c r="I638" s="284"/>
      <c r="J638" s="127"/>
      <c r="K638" s="128"/>
    </row>
    <row r="639" spans="1:11" x14ac:dyDescent="0.25">
      <c r="A639" s="123"/>
      <c r="B639" s="123"/>
      <c r="C639" s="124"/>
      <c r="D639" s="124"/>
      <c r="E639" s="125"/>
      <c r="F639" s="124"/>
      <c r="G639" s="126"/>
      <c r="H639" s="126"/>
      <c r="I639" s="284"/>
      <c r="J639" s="127"/>
      <c r="K639" s="128"/>
    </row>
    <row r="640" spans="1:11" x14ac:dyDescent="0.25">
      <c r="A640" s="123"/>
      <c r="B640" s="123"/>
      <c r="C640" s="124"/>
      <c r="D640" s="124"/>
      <c r="E640" s="125"/>
      <c r="F640" s="124"/>
      <c r="G640" s="126"/>
      <c r="H640" s="126"/>
      <c r="I640" s="284"/>
      <c r="J640" s="127"/>
      <c r="K640" s="128"/>
    </row>
    <row r="641" spans="1:11" x14ac:dyDescent="0.25">
      <c r="A641" s="123"/>
      <c r="B641" s="123"/>
      <c r="C641" s="124"/>
      <c r="D641" s="124"/>
      <c r="E641" s="125"/>
      <c r="F641" s="124"/>
      <c r="G641" s="126"/>
      <c r="H641" s="126"/>
      <c r="I641" s="284"/>
      <c r="J641" s="127"/>
      <c r="K641" s="128"/>
    </row>
    <row r="642" spans="1:11" x14ac:dyDescent="0.25">
      <c r="A642" s="123"/>
      <c r="B642" s="123"/>
      <c r="C642" s="124"/>
      <c r="D642" s="124"/>
      <c r="E642" s="125"/>
      <c r="F642" s="124"/>
      <c r="G642" s="126"/>
      <c r="H642" s="126"/>
      <c r="I642" s="284"/>
      <c r="J642" s="127"/>
      <c r="K642" s="128"/>
    </row>
    <row r="643" spans="1:11" x14ac:dyDescent="0.25">
      <c r="A643" s="123"/>
      <c r="B643" s="123"/>
      <c r="C643" s="124"/>
      <c r="D643" s="124"/>
      <c r="E643" s="125"/>
      <c r="F643" s="124"/>
      <c r="G643" s="126"/>
      <c r="H643" s="126"/>
      <c r="I643" s="284"/>
      <c r="J643" s="127"/>
      <c r="K643" s="128"/>
    </row>
    <row r="644" spans="1:11" x14ac:dyDescent="0.25">
      <c r="A644" s="123"/>
      <c r="B644" s="123"/>
      <c r="C644" s="124"/>
      <c r="D644" s="124"/>
      <c r="E644" s="125"/>
      <c r="F644" s="124"/>
      <c r="G644" s="126"/>
      <c r="H644" s="126"/>
      <c r="I644" s="284"/>
      <c r="J644" s="127"/>
      <c r="K644" s="128"/>
    </row>
    <row r="645" spans="1:11" x14ac:dyDescent="0.25">
      <c r="A645" s="123"/>
      <c r="B645" s="123"/>
      <c r="C645" s="124"/>
      <c r="D645" s="124"/>
      <c r="E645" s="125"/>
      <c r="F645" s="124"/>
      <c r="G645" s="126"/>
      <c r="H645" s="126"/>
      <c r="I645" s="284"/>
      <c r="J645" s="127"/>
      <c r="K645" s="128"/>
    </row>
    <row r="646" spans="1:11" x14ac:dyDescent="0.25">
      <c r="A646" s="123"/>
      <c r="B646" s="123"/>
      <c r="C646" s="124"/>
      <c r="D646" s="124"/>
      <c r="E646" s="125"/>
      <c r="F646" s="124"/>
      <c r="G646" s="126"/>
      <c r="H646" s="126"/>
      <c r="I646" s="284"/>
      <c r="J646" s="127"/>
      <c r="K646" s="128"/>
    </row>
    <row r="647" spans="1:11" x14ac:dyDescent="0.25">
      <c r="A647" s="123"/>
      <c r="B647" s="123"/>
      <c r="C647" s="124"/>
      <c r="D647" s="124"/>
      <c r="E647" s="125"/>
      <c r="F647" s="124"/>
      <c r="G647" s="126"/>
      <c r="H647" s="126"/>
      <c r="I647" s="284"/>
      <c r="J647" s="127"/>
      <c r="K647" s="128"/>
    </row>
    <row r="648" spans="1:11" x14ac:dyDescent="0.25">
      <c r="A648" s="123"/>
      <c r="B648" s="123"/>
      <c r="C648" s="124"/>
      <c r="D648" s="124"/>
      <c r="E648" s="125"/>
      <c r="F648" s="124"/>
      <c r="G648" s="126"/>
      <c r="H648" s="126"/>
      <c r="I648" s="284"/>
      <c r="J648" s="127"/>
      <c r="K648" s="128"/>
    </row>
    <row r="649" spans="1:11" x14ac:dyDescent="0.25">
      <c r="A649" s="123"/>
      <c r="B649" s="123"/>
      <c r="C649" s="124"/>
      <c r="D649" s="124"/>
      <c r="E649" s="125"/>
      <c r="F649" s="124"/>
      <c r="G649" s="126"/>
      <c r="H649" s="126"/>
      <c r="I649" s="284"/>
      <c r="J649" s="127"/>
      <c r="K649" s="128"/>
    </row>
    <row r="650" spans="1:11" x14ac:dyDescent="0.25">
      <c r="A650" s="123"/>
      <c r="B650" s="123"/>
      <c r="C650" s="124"/>
      <c r="D650" s="124"/>
      <c r="E650" s="125"/>
      <c r="F650" s="124"/>
      <c r="G650" s="126"/>
      <c r="H650" s="126"/>
      <c r="I650" s="284"/>
      <c r="J650" s="127"/>
      <c r="K650" s="128"/>
    </row>
    <row r="651" spans="1:11" x14ac:dyDescent="0.25">
      <c r="A651" s="123"/>
      <c r="B651" s="123"/>
      <c r="C651" s="124"/>
      <c r="D651" s="124"/>
      <c r="E651" s="125"/>
      <c r="F651" s="124"/>
      <c r="G651" s="126"/>
      <c r="H651" s="126"/>
      <c r="I651" s="284"/>
      <c r="J651" s="127"/>
      <c r="K651" s="128"/>
    </row>
    <row r="652" spans="1:11" x14ac:dyDescent="0.25">
      <c r="A652" s="123"/>
      <c r="B652" s="123"/>
      <c r="C652" s="124"/>
      <c r="D652" s="124"/>
      <c r="E652" s="125"/>
      <c r="F652" s="124"/>
      <c r="G652" s="126"/>
      <c r="H652" s="126"/>
      <c r="I652" s="284"/>
      <c r="J652" s="127"/>
      <c r="K652" s="128"/>
    </row>
    <row r="653" spans="1:11" x14ac:dyDescent="0.25">
      <c r="A653" s="123"/>
      <c r="B653" s="123"/>
      <c r="C653" s="124"/>
      <c r="D653" s="124"/>
      <c r="E653" s="125"/>
      <c r="F653" s="124"/>
      <c r="G653" s="126"/>
      <c r="H653" s="126"/>
      <c r="I653" s="284"/>
      <c r="J653" s="127"/>
      <c r="K653" s="128"/>
    </row>
    <row r="654" spans="1:11" x14ac:dyDescent="0.25">
      <c r="A654" s="123"/>
      <c r="B654" s="123"/>
      <c r="C654" s="124"/>
      <c r="D654" s="124"/>
      <c r="E654" s="125"/>
      <c r="F654" s="124"/>
      <c r="G654" s="126"/>
      <c r="H654" s="126"/>
      <c r="I654" s="284"/>
      <c r="J654" s="127"/>
      <c r="K654" s="128"/>
    </row>
    <row r="655" spans="1:11" x14ac:dyDescent="0.25">
      <c r="A655" s="123"/>
      <c r="B655" s="123"/>
      <c r="C655" s="124"/>
      <c r="D655" s="124"/>
      <c r="E655" s="125"/>
      <c r="F655" s="124"/>
      <c r="G655" s="126"/>
      <c r="H655" s="126"/>
      <c r="I655" s="284"/>
      <c r="J655" s="127"/>
      <c r="K655" s="128"/>
    </row>
    <row r="656" spans="1:11" x14ac:dyDescent="0.25">
      <c r="A656" s="123"/>
      <c r="B656" s="123"/>
      <c r="C656" s="124"/>
      <c r="D656" s="124"/>
      <c r="E656" s="125"/>
      <c r="F656" s="124"/>
      <c r="G656" s="126"/>
      <c r="H656" s="126"/>
      <c r="I656" s="284"/>
      <c r="J656" s="127"/>
      <c r="K656" s="128"/>
    </row>
    <row r="657" spans="1:11" x14ac:dyDescent="0.25">
      <c r="A657" s="123"/>
      <c r="B657" s="123"/>
      <c r="C657" s="124"/>
      <c r="D657" s="124"/>
      <c r="E657" s="125"/>
      <c r="F657" s="124"/>
      <c r="G657" s="126"/>
      <c r="H657" s="126"/>
      <c r="I657" s="284"/>
      <c r="J657" s="127"/>
      <c r="K657" s="128"/>
    </row>
    <row r="658" spans="1:11" x14ac:dyDescent="0.25">
      <c r="A658" s="123"/>
      <c r="B658" s="123"/>
      <c r="C658" s="124"/>
      <c r="D658" s="124"/>
      <c r="E658" s="125"/>
      <c r="F658" s="124"/>
      <c r="G658" s="126"/>
      <c r="H658" s="126"/>
      <c r="I658" s="284"/>
      <c r="J658" s="127"/>
      <c r="K658" s="128"/>
    </row>
    <row r="659" spans="1:11" x14ac:dyDescent="0.25">
      <c r="A659" s="123"/>
      <c r="B659" s="123"/>
      <c r="C659" s="124"/>
      <c r="D659" s="124"/>
      <c r="E659" s="125"/>
      <c r="F659" s="124"/>
      <c r="G659" s="126"/>
      <c r="H659" s="126"/>
      <c r="I659" s="284"/>
      <c r="J659" s="127"/>
      <c r="K659" s="128"/>
    </row>
    <row r="660" spans="1:11" x14ac:dyDescent="0.25">
      <c r="A660" s="123"/>
      <c r="B660" s="123"/>
      <c r="C660" s="124"/>
      <c r="D660" s="124"/>
      <c r="E660" s="125"/>
      <c r="F660" s="124"/>
      <c r="G660" s="126"/>
      <c r="H660" s="126"/>
      <c r="I660" s="284"/>
      <c r="J660" s="127"/>
      <c r="K660" s="128"/>
    </row>
    <row r="661" spans="1:11" x14ac:dyDescent="0.25">
      <c r="A661" s="123"/>
      <c r="B661" s="123"/>
      <c r="C661" s="124"/>
      <c r="D661" s="124"/>
      <c r="E661" s="125"/>
      <c r="F661" s="124"/>
      <c r="G661" s="126"/>
      <c r="H661" s="126"/>
      <c r="I661" s="284"/>
      <c r="J661" s="127"/>
      <c r="K661" s="128"/>
    </row>
    <row r="662" spans="1:11" x14ac:dyDescent="0.25">
      <c r="A662" s="123"/>
      <c r="B662" s="123"/>
      <c r="C662" s="124"/>
      <c r="D662" s="124"/>
      <c r="E662" s="125"/>
      <c r="F662" s="124"/>
      <c r="G662" s="126"/>
      <c r="H662" s="126"/>
      <c r="I662" s="284"/>
      <c r="J662" s="127"/>
      <c r="K662" s="128"/>
    </row>
    <row r="663" spans="1:11" x14ac:dyDescent="0.25">
      <c r="A663" s="123"/>
      <c r="B663" s="123"/>
      <c r="C663" s="124"/>
      <c r="D663" s="124"/>
      <c r="E663" s="125"/>
      <c r="F663" s="124"/>
      <c r="G663" s="126"/>
      <c r="H663" s="126"/>
      <c r="I663" s="284"/>
      <c r="J663" s="127"/>
      <c r="K663" s="128"/>
    </row>
    <row r="664" spans="1:11" x14ac:dyDescent="0.25">
      <c r="A664" s="123"/>
      <c r="B664" s="123"/>
      <c r="C664" s="124"/>
      <c r="D664" s="124"/>
      <c r="E664" s="125"/>
      <c r="F664" s="124"/>
      <c r="G664" s="126"/>
      <c r="H664" s="126"/>
      <c r="I664" s="284"/>
      <c r="J664" s="127"/>
      <c r="K664" s="128"/>
    </row>
    <row r="665" spans="1:11" x14ac:dyDescent="0.25">
      <c r="A665" s="123"/>
      <c r="B665" s="123"/>
      <c r="C665" s="124"/>
      <c r="D665" s="124"/>
      <c r="E665" s="125"/>
      <c r="F665" s="124"/>
      <c r="G665" s="126"/>
      <c r="H665" s="126"/>
      <c r="I665" s="284"/>
      <c r="J665" s="127"/>
      <c r="K665" s="128"/>
    </row>
    <row r="666" spans="1:11" x14ac:dyDescent="0.25">
      <c r="A666" s="123"/>
      <c r="B666" s="123"/>
      <c r="C666" s="124"/>
      <c r="D666" s="124"/>
      <c r="E666" s="125"/>
      <c r="F666" s="124"/>
      <c r="G666" s="126"/>
      <c r="H666" s="126"/>
      <c r="I666" s="284"/>
      <c r="J666" s="127"/>
      <c r="K666" s="128"/>
    </row>
    <row r="667" spans="1:11" x14ac:dyDescent="0.25">
      <c r="A667" s="123"/>
      <c r="B667" s="123"/>
      <c r="C667" s="124"/>
      <c r="D667" s="124"/>
      <c r="E667" s="125"/>
      <c r="F667" s="124"/>
      <c r="G667" s="126"/>
      <c r="H667" s="126"/>
      <c r="I667" s="284"/>
      <c r="J667" s="127"/>
      <c r="K667" s="128"/>
    </row>
    <row r="668" spans="1:11" x14ac:dyDescent="0.25">
      <c r="A668" s="123"/>
      <c r="B668" s="123"/>
      <c r="C668" s="124"/>
      <c r="D668" s="124"/>
      <c r="E668" s="125"/>
      <c r="F668" s="124"/>
      <c r="G668" s="126"/>
      <c r="H668" s="126"/>
      <c r="I668" s="284"/>
      <c r="J668" s="127"/>
      <c r="K668" s="128"/>
    </row>
    <row r="669" spans="1:11" x14ac:dyDescent="0.25">
      <c r="A669" s="123"/>
      <c r="B669" s="123"/>
      <c r="C669" s="124"/>
      <c r="D669" s="124"/>
      <c r="E669" s="125"/>
      <c r="F669" s="124"/>
      <c r="G669" s="126"/>
      <c r="H669" s="126"/>
      <c r="I669" s="284"/>
      <c r="J669" s="127"/>
      <c r="K669" s="128"/>
    </row>
    <row r="670" spans="1:11" x14ac:dyDescent="0.25">
      <c r="A670" s="123"/>
      <c r="B670" s="123"/>
      <c r="C670" s="124"/>
      <c r="D670" s="124"/>
      <c r="E670" s="125"/>
      <c r="F670" s="124"/>
      <c r="G670" s="126"/>
      <c r="H670" s="126"/>
      <c r="I670" s="284"/>
      <c r="J670" s="127"/>
      <c r="K670" s="128"/>
    </row>
    <row r="671" spans="1:11" x14ac:dyDescent="0.25">
      <c r="A671" s="123"/>
      <c r="B671" s="123"/>
      <c r="C671" s="124"/>
      <c r="D671" s="124"/>
      <c r="E671" s="125"/>
      <c r="F671" s="124"/>
      <c r="G671" s="126"/>
      <c r="H671" s="126"/>
      <c r="I671" s="284"/>
      <c r="J671" s="127"/>
      <c r="K671" s="128"/>
    </row>
    <row r="672" spans="1:11" x14ac:dyDescent="0.25">
      <c r="A672" s="123"/>
      <c r="B672" s="123"/>
      <c r="C672" s="124"/>
      <c r="D672" s="124"/>
      <c r="E672" s="125"/>
      <c r="F672" s="124"/>
      <c r="G672" s="126"/>
      <c r="H672" s="126"/>
      <c r="I672" s="284"/>
      <c r="J672" s="127"/>
      <c r="K672" s="128"/>
    </row>
    <row r="673" spans="1:11" x14ac:dyDescent="0.25">
      <c r="A673" s="123"/>
      <c r="B673" s="123"/>
      <c r="C673" s="124"/>
      <c r="D673" s="124"/>
      <c r="E673" s="125"/>
      <c r="F673" s="124"/>
      <c r="G673" s="126"/>
      <c r="H673" s="126"/>
      <c r="I673" s="284"/>
      <c r="J673" s="127"/>
      <c r="K673" s="128"/>
    </row>
    <row r="674" spans="1:11" x14ac:dyDescent="0.25">
      <c r="A674" s="123"/>
      <c r="B674" s="123"/>
      <c r="C674" s="124"/>
      <c r="D674" s="124"/>
      <c r="E674" s="125"/>
      <c r="F674" s="124"/>
      <c r="G674" s="126"/>
      <c r="H674" s="126"/>
      <c r="I674" s="284"/>
      <c r="J674" s="127"/>
      <c r="K674" s="128"/>
    </row>
    <row r="675" spans="1:11" x14ac:dyDescent="0.25">
      <c r="A675" s="123"/>
      <c r="B675" s="123"/>
      <c r="C675" s="124"/>
      <c r="D675" s="124"/>
      <c r="E675" s="125"/>
      <c r="F675" s="124"/>
      <c r="G675" s="126"/>
      <c r="H675" s="126"/>
      <c r="I675" s="284"/>
      <c r="J675" s="127"/>
      <c r="K675" s="128"/>
    </row>
    <row r="676" spans="1:11" x14ac:dyDescent="0.25">
      <c r="A676" s="123"/>
      <c r="B676" s="123"/>
      <c r="C676" s="124"/>
      <c r="D676" s="124"/>
      <c r="E676" s="125"/>
      <c r="F676" s="124"/>
      <c r="G676" s="126"/>
      <c r="H676" s="126"/>
      <c r="I676" s="284"/>
      <c r="J676" s="127"/>
      <c r="K676" s="128"/>
    </row>
    <row r="677" spans="1:11" x14ac:dyDescent="0.25">
      <c r="A677" s="123"/>
      <c r="B677" s="123"/>
      <c r="C677" s="124"/>
      <c r="D677" s="124"/>
      <c r="E677" s="125"/>
      <c r="F677" s="124"/>
      <c r="G677" s="126"/>
      <c r="H677" s="126"/>
      <c r="I677" s="284"/>
      <c r="J677" s="127"/>
      <c r="K677" s="128"/>
    </row>
    <row r="678" spans="1:11" x14ac:dyDescent="0.25">
      <c r="A678" s="123"/>
      <c r="B678" s="123"/>
      <c r="C678" s="124"/>
      <c r="D678" s="124"/>
      <c r="E678" s="125"/>
      <c r="F678" s="124"/>
      <c r="G678" s="126"/>
      <c r="H678" s="126"/>
      <c r="I678" s="284"/>
      <c r="J678" s="127"/>
      <c r="K678" s="128"/>
    </row>
    <row r="679" spans="1:11" x14ac:dyDescent="0.25">
      <c r="A679" s="123"/>
      <c r="B679" s="123"/>
      <c r="C679" s="124"/>
      <c r="D679" s="124"/>
      <c r="E679" s="125"/>
      <c r="F679" s="124"/>
      <c r="G679" s="126"/>
      <c r="H679" s="126"/>
      <c r="I679" s="284"/>
      <c r="J679" s="127"/>
      <c r="K679" s="128"/>
    </row>
    <row r="680" spans="1:11" x14ac:dyDescent="0.25">
      <c r="A680" s="123"/>
      <c r="B680" s="123"/>
      <c r="C680" s="124"/>
      <c r="D680" s="124"/>
      <c r="E680" s="125"/>
      <c r="F680" s="124"/>
      <c r="G680" s="126"/>
      <c r="H680" s="126"/>
      <c r="I680" s="284"/>
      <c r="J680" s="127"/>
      <c r="K680" s="128"/>
    </row>
    <row r="681" spans="1:11" x14ac:dyDescent="0.25">
      <c r="A681" s="123"/>
      <c r="B681" s="123"/>
      <c r="C681" s="124"/>
      <c r="D681" s="124"/>
      <c r="E681" s="125"/>
      <c r="F681" s="124"/>
      <c r="G681" s="126"/>
      <c r="H681" s="126"/>
      <c r="I681" s="284"/>
      <c r="J681" s="127"/>
      <c r="K681" s="128"/>
    </row>
    <row r="682" spans="1:11" x14ac:dyDescent="0.25">
      <c r="A682" s="123"/>
      <c r="B682" s="123"/>
      <c r="C682" s="124"/>
      <c r="D682" s="124"/>
      <c r="E682" s="125"/>
      <c r="F682" s="124"/>
      <c r="G682" s="126"/>
      <c r="H682" s="126"/>
      <c r="I682" s="284"/>
      <c r="J682" s="127"/>
      <c r="K682" s="128"/>
    </row>
    <row r="683" spans="1:11" x14ac:dyDescent="0.25">
      <c r="A683" s="123"/>
      <c r="B683" s="123"/>
      <c r="C683" s="124"/>
      <c r="D683" s="124"/>
      <c r="E683" s="125"/>
      <c r="F683" s="124"/>
      <c r="G683" s="126"/>
      <c r="H683" s="126"/>
      <c r="I683" s="284"/>
      <c r="J683" s="127"/>
      <c r="K683" s="128"/>
    </row>
    <row r="684" spans="1:11" x14ac:dyDescent="0.25">
      <c r="A684" s="123"/>
      <c r="B684" s="123"/>
      <c r="C684" s="124"/>
      <c r="D684" s="124"/>
      <c r="E684" s="125"/>
      <c r="F684" s="124"/>
      <c r="G684" s="126"/>
      <c r="H684" s="126"/>
      <c r="I684" s="284"/>
      <c r="J684" s="127"/>
      <c r="K684" s="128"/>
    </row>
    <row r="685" spans="1:11" x14ac:dyDescent="0.25">
      <c r="A685" s="123"/>
      <c r="B685" s="123"/>
      <c r="C685" s="124"/>
      <c r="D685" s="124"/>
      <c r="E685" s="125"/>
      <c r="F685" s="124"/>
      <c r="G685" s="126"/>
      <c r="H685" s="126"/>
      <c r="I685" s="284"/>
      <c r="J685" s="127"/>
      <c r="K685" s="128"/>
    </row>
    <row r="686" spans="1:11" x14ac:dyDescent="0.25">
      <c r="A686" s="123"/>
      <c r="B686" s="123"/>
      <c r="C686" s="124"/>
      <c r="D686" s="124"/>
      <c r="E686" s="125"/>
      <c r="F686" s="124"/>
      <c r="G686" s="126"/>
      <c r="H686" s="126"/>
      <c r="I686" s="284"/>
      <c r="J686" s="127"/>
      <c r="K686" s="128"/>
    </row>
    <row r="687" spans="1:11" x14ac:dyDescent="0.25">
      <c r="A687" s="123"/>
      <c r="B687" s="123"/>
      <c r="C687" s="124"/>
      <c r="D687" s="124"/>
      <c r="E687" s="125"/>
      <c r="F687" s="124"/>
      <c r="G687" s="126"/>
      <c r="H687" s="126"/>
      <c r="I687" s="284"/>
      <c r="J687" s="127"/>
      <c r="K687" s="128"/>
    </row>
    <row r="688" spans="1:11" x14ac:dyDescent="0.25">
      <c r="A688" s="123"/>
      <c r="B688" s="123"/>
      <c r="C688" s="124"/>
      <c r="D688" s="124"/>
      <c r="E688" s="125"/>
      <c r="F688" s="124"/>
      <c r="G688" s="126"/>
      <c r="H688" s="126"/>
      <c r="I688" s="284"/>
      <c r="J688" s="127"/>
      <c r="K688" s="128"/>
    </row>
    <row r="689" spans="1:11" x14ac:dyDescent="0.25">
      <c r="A689" s="123"/>
      <c r="B689" s="123"/>
      <c r="C689" s="124"/>
      <c r="D689" s="124"/>
      <c r="E689" s="125"/>
      <c r="F689" s="124"/>
      <c r="G689" s="126"/>
      <c r="H689" s="126"/>
      <c r="I689" s="284"/>
      <c r="J689" s="127"/>
      <c r="K689" s="128"/>
    </row>
    <row r="690" spans="1:11" x14ac:dyDescent="0.25">
      <c r="A690" s="123"/>
      <c r="B690" s="123"/>
      <c r="C690" s="124"/>
      <c r="D690" s="124"/>
      <c r="E690" s="125"/>
      <c r="F690" s="124"/>
      <c r="G690" s="126"/>
      <c r="H690" s="126"/>
      <c r="I690" s="284"/>
      <c r="J690" s="127"/>
      <c r="K690" s="128"/>
    </row>
    <row r="691" spans="1:11" x14ac:dyDescent="0.25">
      <c r="A691" s="123"/>
      <c r="B691" s="123"/>
      <c r="C691" s="124"/>
      <c r="D691" s="124"/>
      <c r="E691" s="125"/>
      <c r="F691" s="124"/>
      <c r="G691" s="126"/>
      <c r="H691" s="126"/>
      <c r="I691" s="284"/>
      <c r="J691" s="127"/>
      <c r="K691" s="128"/>
    </row>
    <row r="692" spans="1:11" x14ac:dyDescent="0.25">
      <c r="A692" s="123"/>
      <c r="B692" s="123"/>
      <c r="C692" s="124"/>
      <c r="D692" s="124"/>
      <c r="E692" s="125"/>
      <c r="F692" s="124"/>
      <c r="G692" s="126"/>
      <c r="H692" s="126"/>
      <c r="I692" s="284"/>
      <c r="J692" s="127"/>
      <c r="K692" s="128"/>
    </row>
    <row r="693" spans="1:11" x14ac:dyDescent="0.25">
      <c r="A693" s="123"/>
      <c r="B693" s="123"/>
      <c r="C693" s="124"/>
      <c r="D693" s="124"/>
      <c r="E693" s="125"/>
      <c r="F693" s="124"/>
      <c r="G693" s="126"/>
      <c r="H693" s="126"/>
      <c r="I693" s="284"/>
      <c r="J693" s="127"/>
      <c r="K693" s="128"/>
    </row>
    <row r="694" spans="1:11" x14ac:dyDescent="0.25">
      <c r="A694" s="123"/>
      <c r="B694" s="123"/>
      <c r="C694" s="124"/>
      <c r="D694" s="124"/>
      <c r="E694" s="125"/>
      <c r="F694" s="124"/>
      <c r="G694" s="126"/>
      <c r="H694" s="126"/>
      <c r="I694" s="284"/>
      <c r="J694" s="127"/>
      <c r="K694" s="128"/>
    </row>
    <row r="695" spans="1:11" x14ac:dyDescent="0.25">
      <c r="A695" s="123"/>
      <c r="B695" s="123"/>
      <c r="C695" s="124"/>
      <c r="D695" s="124"/>
      <c r="E695" s="125"/>
      <c r="F695" s="124"/>
      <c r="G695" s="126"/>
      <c r="H695" s="126"/>
      <c r="I695" s="284"/>
      <c r="J695" s="127"/>
      <c r="K695" s="128"/>
    </row>
    <row r="696" spans="1:11" x14ac:dyDescent="0.25">
      <c r="A696" s="123"/>
      <c r="B696" s="123"/>
      <c r="C696" s="124"/>
      <c r="D696" s="124"/>
      <c r="E696" s="125"/>
      <c r="F696" s="124"/>
      <c r="G696" s="126"/>
      <c r="H696" s="126"/>
      <c r="I696" s="284"/>
      <c r="J696" s="127"/>
      <c r="K696" s="128"/>
    </row>
    <row r="697" spans="1:11" x14ac:dyDescent="0.25">
      <c r="A697" s="123"/>
      <c r="B697" s="123"/>
      <c r="C697" s="124"/>
      <c r="D697" s="124"/>
      <c r="E697" s="125"/>
      <c r="F697" s="124"/>
      <c r="G697" s="126"/>
      <c r="H697" s="126"/>
      <c r="I697" s="284"/>
      <c r="J697" s="127"/>
      <c r="K697" s="128"/>
    </row>
    <row r="698" spans="1:11" x14ac:dyDescent="0.25">
      <c r="A698" s="123"/>
      <c r="B698" s="123"/>
      <c r="C698" s="124"/>
      <c r="D698" s="124"/>
      <c r="E698" s="125"/>
      <c r="F698" s="124"/>
      <c r="G698" s="126"/>
      <c r="H698" s="126"/>
      <c r="I698" s="284"/>
      <c r="J698" s="127"/>
      <c r="K698" s="128"/>
    </row>
    <row r="699" spans="1:11" x14ac:dyDescent="0.25">
      <c r="A699" s="123"/>
      <c r="B699" s="123"/>
      <c r="C699" s="124"/>
      <c r="D699" s="124"/>
      <c r="E699" s="125"/>
      <c r="F699" s="124"/>
      <c r="G699" s="126"/>
      <c r="H699" s="126"/>
      <c r="I699" s="284"/>
      <c r="J699" s="127"/>
      <c r="K699" s="128"/>
    </row>
    <row r="700" spans="1:11" x14ac:dyDescent="0.25">
      <c r="A700" s="123"/>
      <c r="B700" s="123"/>
      <c r="C700" s="124"/>
      <c r="D700" s="124"/>
      <c r="E700" s="125"/>
      <c r="F700" s="124"/>
      <c r="G700" s="126"/>
      <c r="H700" s="126"/>
      <c r="I700" s="284"/>
      <c r="J700" s="127"/>
      <c r="K700" s="128"/>
    </row>
    <row r="701" spans="1:11" x14ac:dyDescent="0.25">
      <c r="A701" s="123"/>
      <c r="B701" s="123"/>
      <c r="C701" s="124"/>
      <c r="D701" s="124"/>
      <c r="E701" s="125"/>
      <c r="F701" s="124"/>
      <c r="G701" s="126"/>
      <c r="H701" s="126"/>
      <c r="I701" s="284"/>
      <c r="J701" s="127"/>
      <c r="K701" s="128"/>
    </row>
    <row r="702" spans="1:11" x14ac:dyDescent="0.25">
      <c r="A702" s="123"/>
      <c r="B702" s="123"/>
      <c r="C702" s="124"/>
      <c r="D702" s="124"/>
      <c r="E702" s="125"/>
      <c r="F702" s="124"/>
      <c r="G702" s="126"/>
      <c r="H702" s="126"/>
      <c r="I702" s="284"/>
      <c r="J702" s="127"/>
      <c r="K702" s="128"/>
    </row>
    <row r="703" spans="1:11" x14ac:dyDescent="0.25">
      <c r="A703" s="123"/>
      <c r="B703" s="123"/>
      <c r="C703" s="124"/>
      <c r="D703" s="124"/>
      <c r="E703" s="125"/>
      <c r="F703" s="124"/>
      <c r="G703" s="126"/>
      <c r="H703" s="126"/>
      <c r="I703" s="284"/>
      <c r="J703" s="127"/>
      <c r="K703" s="128"/>
    </row>
    <row r="704" spans="1:11" x14ac:dyDescent="0.25">
      <c r="A704" s="123"/>
      <c r="B704" s="123"/>
      <c r="C704" s="124"/>
      <c r="D704" s="124"/>
      <c r="E704" s="125"/>
      <c r="F704" s="124"/>
      <c r="G704" s="126"/>
      <c r="H704" s="126"/>
      <c r="I704" s="284"/>
      <c r="J704" s="127"/>
      <c r="K704" s="128"/>
    </row>
    <row r="705" spans="1:11" x14ac:dyDescent="0.25">
      <c r="A705" s="123"/>
      <c r="B705" s="123"/>
      <c r="C705" s="124"/>
      <c r="D705" s="124"/>
      <c r="E705" s="125"/>
      <c r="F705" s="124"/>
      <c r="G705" s="126"/>
      <c r="H705" s="126"/>
      <c r="I705" s="284"/>
      <c r="J705" s="127"/>
      <c r="K705" s="128"/>
    </row>
    <row r="706" spans="1:11" x14ac:dyDescent="0.25">
      <c r="A706" s="123"/>
      <c r="B706" s="123"/>
      <c r="C706" s="124"/>
      <c r="D706" s="124"/>
      <c r="E706" s="125"/>
      <c r="F706" s="124"/>
      <c r="G706" s="126"/>
      <c r="H706" s="126"/>
      <c r="I706" s="284"/>
      <c r="J706" s="127"/>
      <c r="K706" s="128"/>
    </row>
    <row r="707" spans="1:11" x14ac:dyDescent="0.25">
      <c r="A707" s="123"/>
      <c r="B707" s="123"/>
      <c r="C707" s="124"/>
      <c r="D707" s="124"/>
      <c r="E707" s="125"/>
      <c r="F707" s="124"/>
      <c r="G707" s="126"/>
      <c r="H707" s="126"/>
      <c r="I707" s="284"/>
      <c r="J707" s="127"/>
      <c r="K707" s="128"/>
    </row>
    <row r="708" spans="1:11" x14ac:dyDescent="0.25">
      <c r="A708" s="123"/>
      <c r="B708" s="123"/>
      <c r="C708" s="124"/>
      <c r="D708" s="124"/>
      <c r="E708" s="125"/>
      <c r="F708" s="124"/>
      <c r="G708" s="126"/>
      <c r="H708" s="126"/>
      <c r="I708" s="284"/>
      <c r="J708" s="127"/>
      <c r="K708" s="128"/>
    </row>
    <row r="709" spans="1:11" x14ac:dyDescent="0.25">
      <c r="A709" s="123"/>
      <c r="B709" s="123"/>
      <c r="C709" s="124"/>
      <c r="D709" s="124"/>
      <c r="E709" s="125"/>
      <c r="F709" s="124"/>
      <c r="G709" s="126"/>
      <c r="H709" s="126"/>
      <c r="I709" s="284"/>
      <c r="J709" s="127"/>
      <c r="K709" s="128"/>
    </row>
    <row r="710" spans="1:11" x14ac:dyDescent="0.25">
      <c r="A710" s="123"/>
      <c r="B710" s="123"/>
      <c r="C710" s="124"/>
      <c r="D710" s="124"/>
      <c r="E710" s="125"/>
      <c r="F710" s="124"/>
      <c r="G710" s="126"/>
      <c r="H710" s="126"/>
      <c r="I710" s="284"/>
      <c r="J710" s="127"/>
      <c r="K710" s="128"/>
    </row>
    <row r="711" spans="1:11" x14ac:dyDescent="0.25">
      <c r="A711" s="123"/>
      <c r="B711" s="123"/>
      <c r="C711" s="124"/>
      <c r="D711" s="124"/>
      <c r="E711" s="125"/>
      <c r="F711" s="124"/>
      <c r="G711" s="126"/>
      <c r="H711" s="126"/>
      <c r="I711" s="284"/>
      <c r="J711" s="127"/>
      <c r="K711" s="128"/>
    </row>
    <row r="712" spans="1:11" x14ac:dyDescent="0.25">
      <c r="A712" s="123"/>
      <c r="B712" s="123"/>
      <c r="C712" s="124"/>
      <c r="D712" s="124"/>
      <c r="E712" s="125"/>
      <c r="F712" s="124"/>
      <c r="G712" s="126"/>
      <c r="H712" s="126"/>
      <c r="I712" s="284"/>
      <c r="J712" s="127"/>
      <c r="K712" s="128"/>
    </row>
    <row r="713" spans="1:11" x14ac:dyDescent="0.25">
      <c r="A713" s="123"/>
      <c r="B713" s="123"/>
      <c r="C713" s="124"/>
      <c r="D713" s="124"/>
      <c r="E713" s="125"/>
      <c r="F713" s="124"/>
      <c r="G713" s="126"/>
      <c r="H713" s="126"/>
      <c r="I713" s="284"/>
      <c r="J713" s="127"/>
      <c r="K713" s="128"/>
    </row>
    <row r="714" spans="1:11" x14ac:dyDescent="0.25">
      <c r="A714" s="123"/>
      <c r="B714" s="123"/>
      <c r="C714" s="124"/>
      <c r="D714" s="124"/>
      <c r="E714" s="125"/>
      <c r="F714" s="124"/>
      <c r="G714" s="126"/>
      <c r="H714" s="126"/>
      <c r="I714" s="284"/>
      <c r="J714" s="127"/>
      <c r="K714" s="128"/>
    </row>
    <row r="715" spans="1:11" x14ac:dyDescent="0.25">
      <c r="A715" s="123"/>
      <c r="B715" s="123"/>
      <c r="C715" s="124"/>
      <c r="D715" s="124"/>
      <c r="E715" s="125"/>
      <c r="F715" s="124"/>
      <c r="G715" s="126"/>
      <c r="H715" s="126"/>
      <c r="I715" s="284"/>
      <c r="J715" s="127"/>
      <c r="K715" s="128"/>
    </row>
    <row r="716" spans="1:11" x14ac:dyDescent="0.25">
      <c r="A716" s="123"/>
      <c r="B716" s="123"/>
      <c r="C716" s="124"/>
      <c r="D716" s="124"/>
      <c r="E716" s="125"/>
      <c r="F716" s="124"/>
      <c r="G716" s="126"/>
      <c r="H716" s="126"/>
      <c r="I716" s="284"/>
      <c r="J716" s="127"/>
      <c r="K716" s="128"/>
    </row>
    <row r="717" spans="1:11" x14ac:dyDescent="0.25">
      <c r="A717" s="123"/>
      <c r="B717" s="123"/>
      <c r="C717" s="124"/>
      <c r="D717" s="124"/>
      <c r="E717" s="125"/>
      <c r="F717" s="124"/>
      <c r="G717" s="126"/>
      <c r="H717" s="126"/>
      <c r="I717" s="284"/>
      <c r="J717" s="127"/>
      <c r="K717" s="128"/>
    </row>
    <row r="718" spans="1:11" x14ac:dyDescent="0.25">
      <c r="A718" s="123"/>
      <c r="B718" s="123"/>
      <c r="C718" s="124"/>
      <c r="D718" s="124"/>
      <c r="E718" s="125"/>
      <c r="F718" s="124"/>
      <c r="G718" s="126"/>
      <c r="H718" s="126"/>
      <c r="I718" s="284"/>
      <c r="J718" s="127"/>
      <c r="K718" s="128"/>
    </row>
    <row r="719" spans="1:11" x14ac:dyDescent="0.25">
      <c r="A719" s="123"/>
      <c r="B719" s="123"/>
      <c r="C719" s="124"/>
      <c r="D719" s="124"/>
      <c r="E719" s="125"/>
      <c r="F719" s="124"/>
      <c r="G719" s="126"/>
      <c r="H719" s="126"/>
      <c r="I719" s="284"/>
      <c r="J719" s="127"/>
      <c r="K719" s="128"/>
    </row>
    <row r="720" spans="1:11" x14ac:dyDescent="0.25">
      <c r="A720" s="123"/>
      <c r="B720" s="123"/>
      <c r="C720" s="124"/>
      <c r="D720" s="124"/>
      <c r="E720" s="125"/>
      <c r="F720" s="124"/>
      <c r="G720" s="126"/>
      <c r="H720" s="126"/>
      <c r="I720" s="284"/>
      <c r="J720" s="127"/>
      <c r="K720" s="128"/>
    </row>
    <row r="721" spans="1:11" x14ac:dyDescent="0.25">
      <c r="A721" s="123"/>
      <c r="B721" s="123"/>
      <c r="C721" s="124"/>
      <c r="D721" s="124"/>
      <c r="E721" s="125"/>
      <c r="F721" s="124"/>
      <c r="G721" s="126"/>
      <c r="H721" s="126"/>
      <c r="I721" s="284"/>
      <c r="J721" s="127"/>
      <c r="K721" s="128"/>
    </row>
    <row r="722" spans="1:11" x14ac:dyDescent="0.25">
      <c r="A722" s="123"/>
      <c r="B722" s="123"/>
      <c r="C722" s="124"/>
      <c r="D722" s="124"/>
      <c r="E722" s="125"/>
      <c r="F722" s="124"/>
      <c r="G722" s="126"/>
      <c r="H722" s="126"/>
      <c r="I722" s="284"/>
      <c r="J722" s="127"/>
      <c r="K722" s="128"/>
    </row>
    <row r="723" spans="1:11" x14ac:dyDescent="0.25">
      <c r="A723" s="123"/>
      <c r="B723" s="123"/>
      <c r="C723" s="124"/>
      <c r="D723" s="124"/>
      <c r="E723" s="125"/>
      <c r="F723" s="124"/>
      <c r="G723" s="126"/>
      <c r="H723" s="126"/>
      <c r="I723" s="284"/>
      <c r="J723" s="127"/>
      <c r="K723" s="128"/>
    </row>
    <row r="724" spans="1:11" x14ac:dyDescent="0.25">
      <c r="A724" s="123"/>
      <c r="B724" s="123"/>
      <c r="C724" s="124"/>
      <c r="D724" s="124"/>
      <c r="E724" s="125"/>
      <c r="F724" s="124"/>
      <c r="G724" s="126"/>
      <c r="H724" s="126"/>
      <c r="I724" s="284"/>
      <c r="J724" s="127"/>
      <c r="K724" s="128"/>
    </row>
    <row r="725" spans="1:11" x14ac:dyDescent="0.25">
      <c r="A725" s="123"/>
      <c r="B725" s="123"/>
      <c r="C725" s="124"/>
      <c r="D725" s="124"/>
      <c r="E725" s="125"/>
      <c r="F725" s="124"/>
      <c r="G725" s="126"/>
      <c r="H725" s="126"/>
      <c r="I725" s="284"/>
      <c r="J725" s="127"/>
      <c r="K725" s="128"/>
    </row>
    <row r="726" spans="1:11" x14ac:dyDescent="0.25">
      <c r="A726" s="123"/>
      <c r="B726" s="123"/>
      <c r="C726" s="124"/>
      <c r="D726" s="124"/>
      <c r="E726" s="125"/>
      <c r="F726" s="124"/>
      <c r="G726" s="126"/>
      <c r="H726" s="126"/>
      <c r="I726" s="284"/>
      <c r="J726" s="127"/>
      <c r="K726" s="128"/>
    </row>
    <row r="727" spans="1:11" x14ac:dyDescent="0.25">
      <c r="A727" s="123"/>
      <c r="B727" s="123"/>
      <c r="C727" s="124"/>
      <c r="D727" s="124"/>
      <c r="E727" s="125"/>
      <c r="F727" s="124"/>
      <c r="G727" s="126"/>
      <c r="H727" s="126"/>
      <c r="I727" s="284"/>
      <c r="J727" s="127"/>
      <c r="K727" s="128"/>
    </row>
    <row r="728" spans="1:11" x14ac:dyDescent="0.25">
      <c r="A728" s="123"/>
      <c r="B728" s="123"/>
      <c r="C728" s="124"/>
      <c r="D728" s="124"/>
      <c r="E728" s="125"/>
      <c r="F728" s="124"/>
      <c r="G728" s="126"/>
      <c r="H728" s="126"/>
      <c r="I728" s="284"/>
      <c r="J728" s="127"/>
      <c r="K728" s="128"/>
    </row>
    <row r="729" spans="1:11" x14ac:dyDescent="0.25">
      <c r="A729" s="123"/>
      <c r="B729" s="123"/>
      <c r="C729" s="124"/>
      <c r="D729" s="124"/>
      <c r="E729" s="125"/>
      <c r="F729" s="124"/>
      <c r="G729" s="126"/>
      <c r="H729" s="126"/>
      <c r="I729" s="284"/>
      <c r="J729" s="127"/>
      <c r="K729" s="128"/>
    </row>
    <row r="730" spans="1:11" x14ac:dyDescent="0.25">
      <c r="A730" s="123"/>
      <c r="B730" s="123"/>
      <c r="C730" s="124"/>
      <c r="D730" s="124"/>
      <c r="E730" s="125"/>
      <c r="F730" s="124"/>
      <c r="G730" s="126"/>
      <c r="H730" s="126"/>
      <c r="I730" s="284"/>
      <c r="J730" s="127"/>
      <c r="K730" s="128"/>
    </row>
    <row r="731" spans="1:11" x14ac:dyDescent="0.25">
      <c r="A731" s="123"/>
      <c r="B731" s="123"/>
      <c r="C731" s="124"/>
      <c r="D731" s="124"/>
      <c r="E731" s="125"/>
      <c r="F731" s="124"/>
      <c r="G731" s="126"/>
      <c r="H731" s="126"/>
      <c r="I731" s="284"/>
      <c r="J731" s="127"/>
      <c r="K731" s="128"/>
    </row>
    <row r="732" spans="1:11" x14ac:dyDescent="0.25">
      <c r="A732" s="123"/>
      <c r="B732" s="123"/>
      <c r="C732" s="124"/>
      <c r="D732" s="124"/>
      <c r="E732" s="125"/>
      <c r="F732" s="124"/>
      <c r="G732" s="126"/>
      <c r="H732" s="126"/>
      <c r="I732" s="284"/>
      <c r="J732" s="127"/>
      <c r="K732" s="128"/>
    </row>
    <row r="733" spans="1:11" x14ac:dyDescent="0.25">
      <c r="A733" s="123"/>
      <c r="B733" s="123"/>
      <c r="C733" s="124"/>
      <c r="D733" s="124"/>
      <c r="E733" s="125"/>
      <c r="F733" s="124"/>
      <c r="G733" s="126"/>
      <c r="H733" s="126"/>
      <c r="I733" s="284"/>
      <c r="J733" s="127"/>
      <c r="K733" s="128"/>
    </row>
    <row r="734" spans="1:11" x14ac:dyDescent="0.25">
      <c r="A734" s="123"/>
      <c r="B734" s="123"/>
      <c r="C734" s="124"/>
      <c r="D734" s="124"/>
      <c r="E734" s="125"/>
      <c r="F734" s="124"/>
      <c r="G734" s="126"/>
      <c r="H734" s="126"/>
      <c r="I734" s="284"/>
      <c r="J734" s="127"/>
      <c r="K734" s="128"/>
    </row>
    <row r="735" spans="1:11" x14ac:dyDescent="0.25">
      <c r="A735" s="123"/>
      <c r="B735" s="123"/>
      <c r="C735" s="124"/>
      <c r="D735" s="124"/>
      <c r="E735" s="125"/>
      <c r="F735" s="124"/>
      <c r="G735" s="126"/>
      <c r="H735" s="126"/>
      <c r="I735" s="284"/>
      <c r="J735" s="127"/>
      <c r="K735" s="128"/>
    </row>
    <row r="736" spans="1:11" x14ac:dyDescent="0.25">
      <c r="A736" s="123"/>
      <c r="B736" s="123"/>
      <c r="C736" s="124"/>
      <c r="D736" s="124"/>
      <c r="E736" s="125"/>
      <c r="F736" s="124"/>
      <c r="G736" s="126"/>
      <c r="H736" s="126"/>
      <c r="I736" s="284"/>
      <c r="J736" s="127"/>
      <c r="K736" s="128"/>
    </row>
    <row r="737" spans="1:11" x14ac:dyDescent="0.25">
      <c r="A737" s="123"/>
      <c r="B737" s="123"/>
      <c r="C737" s="124"/>
      <c r="D737" s="124"/>
      <c r="E737" s="125"/>
      <c r="F737" s="124"/>
      <c r="G737" s="126"/>
      <c r="H737" s="126"/>
      <c r="I737" s="284"/>
      <c r="J737" s="127"/>
      <c r="K737" s="128"/>
    </row>
    <row r="738" spans="1:11" x14ac:dyDescent="0.25">
      <c r="A738" s="123"/>
      <c r="B738" s="123"/>
      <c r="C738" s="124"/>
      <c r="D738" s="124"/>
      <c r="E738" s="125"/>
      <c r="F738" s="124"/>
      <c r="G738" s="126"/>
      <c r="H738" s="126"/>
      <c r="I738" s="284"/>
      <c r="J738" s="127"/>
      <c r="K738" s="128"/>
    </row>
    <row r="739" spans="1:11" x14ac:dyDescent="0.25">
      <c r="A739" s="123"/>
      <c r="B739" s="123"/>
      <c r="C739" s="124"/>
      <c r="D739" s="124"/>
      <c r="E739" s="125"/>
      <c r="F739" s="124"/>
      <c r="G739" s="126"/>
      <c r="H739" s="126"/>
      <c r="I739" s="284"/>
      <c r="J739" s="127"/>
      <c r="K739" s="128"/>
    </row>
    <row r="740" spans="1:11" x14ac:dyDescent="0.25">
      <c r="A740" s="123"/>
      <c r="B740" s="123"/>
      <c r="C740" s="124"/>
      <c r="D740" s="124"/>
      <c r="E740" s="125"/>
      <c r="F740" s="124"/>
      <c r="G740" s="126"/>
      <c r="H740" s="126"/>
      <c r="I740" s="284"/>
      <c r="J740" s="127"/>
      <c r="K740" s="1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Calculo Gatilho 3</vt:lpstr>
      <vt:lpstr>Cap Custos SPE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Lucas prado</cp:lastModifiedBy>
  <cp:lastPrinted>2023-10-13T20:08:09Z</cp:lastPrinted>
  <dcterms:created xsi:type="dcterms:W3CDTF">2023-09-27T14:10:29Z</dcterms:created>
  <dcterms:modified xsi:type="dcterms:W3CDTF">2023-10-30T02:59:39Z</dcterms:modified>
</cp:coreProperties>
</file>