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5" autoFilterDateGrouping="1"/>
  </bookViews>
  <sheets>
    <sheet name="Relatório Consolidado" sheetId="1" state="visible" r:id="rId1"/>
    <sheet name="Relatório Analítico" sheetId="2" state="visible" r:id="rId2"/>
    <sheet name="Acompanhamento Vendas" sheetId="3" state="visible" r:id="rId3"/>
    <sheet name="Base Contratos" sheetId="4" state="visible" r:id="rId4"/>
    <sheet name="Recebimentos" sheetId="5" state="visible" r:id="rId5"/>
    <sheet name="Recebíveis" sheetId="6" state="visible" r:id="rId6"/>
    <sheet name="Relação de Contratos" sheetId="7" state="visible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cquisition_Date">'[1]Deal Inputs'!$C$12</definedName>
    <definedName name="AnoOrçamento">#REF!</definedName>
    <definedName name="AP_COFINS">'[1]Deal Inputs'!$C$42</definedName>
    <definedName name="AP_CSLL">'[1]Deal Inputs'!$C$45</definedName>
    <definedName name="AP_PIS">'[1]Deal Inputs'!$C$41</definedName>
    <definedName name="arq">#REF!</definedName>
    <definedName name="assunto">#REF!</definedName>
    <definedName name="Broker_fee">'[1]Deal Inputs'!$C$13</definedName>
    <definedName name="BTS_SLB">'[1]Deal Inputs'!$B$4</definedName>
    <definedName name="Capex">'[1]Deal Inputs'!$C$27</definedName>
    <definedName name="Capital_Gains">'[1]Deal Inputs'!$G$34</definedName>
    <definedName name="carencia">[2]cálculos!$G$10</definedName>
    <definedName name="Construction_Total">'[1]Purchase installments'!#REF!</definedName>
    <definedName name="danalise">[4]PAINEL!$B$4</definedName>
    <definedName name="dbase">[4]PAINEL!$B$5</definedName>
    <definedName name="Debt_Rate">'[1]Deal Inputs'!$G$11</definedName>
    <definedName name="destinatarios">#REF!</definedName>
    <definedName name="dias">[5]Feriados!#REF!</definedName>
    <definedName name="DP_COFINS">'[1]Deal Inputs'!$D$42</definedName>
    <definedName name="DP_CSLL">'[1]Deal Inputs'!$D$45</definedName>
    <definedName name="DP_PIS">'[1]Deal Inputs'!$D$41</definedName>
    <definedName name="Equity_Payments">'[1]Deal Inputs'!#REF!</definedName>
    <definedName name="Exit_Cap_Rate">'[1]Deal Inputs'!$C$10</definedName>
    <definedName name="Exit_Year">'[1]Deal Inputs'!$C$11</definedName>
    <definedName name="FCF">[1]DealSum!$O$52</definedName>
    <definedName name="Feriados">[5]Feriados!$A$2:$A$937</definedName>
    <definedName name="Foreign_investor_withholding">'[1]Deal Inputs'!$G$36</definedName>
    <definedName name="Going_In_Cap_Rate">'[1]Deal Inputs'!$C$22</definedName>
    <definedName name="Inflation">'[1]Deal Inputs'!$C$16</definedName>
    <definedName name="IOF">'[1]Deal Inputs'!$C$38</definedName>
    <definedName name="ITBI">'[1]Deal Inputs'!$C$36</definedName>
    <definedName name="Juros_CRI">'[5]5ª Serie (Senior)'!$C$13</definedName>
    <definedName name="Land_Cost">[1]PropSummary!$L$37</definedName>
    <definedName name="Lease_Payment">'[1]Deal Inputs'!$C$31</definedName>
    <definedName name="LTV">'[1]Deal Inputs'!$G$13</definedName>
    <definedName name="mensagem">#REF!</definedName>
    <definedName name="New_Debt">'[1]Deal Inputs'!$G$10</definedName>
    <definedName name="Percent_Sold">'[1]Deal Inputs'!$G$13</definedName>
    <definedName name="prz_total">[2]cálculos!$D$8</definedName>
    <definedName name="Qtd_CRI">'[5]5ª Serie (Senior)'!$C$9</definedName>
    <definedName name="Refinance">'[1]Deal Inputs'!$G$17</definedName>
    <definedName name="reporte">#REF!</definedName>
    <definedName name="reporte_pdf">#REF!</definedName>
    <definedName name="Sale_Expense">'[1]Deal Inputs'!$C$14</definedName>
    <definedName name="series">[6]Gráfico!$E$2:$AK$2</definedName>
    <definedName name="Tax_Basis">'[1]Deal Inputs'!$D$46</definedName>
    <definedName name="Tax_Structure">'[1]Deal Inputs'!$F$38</definedName>
    <definedName name="Taxation">[1]Taxation!$C$8</definedName>
    <definedName name="Vlr_Unit_CRI">'[5]5ª Serie (Senior)'!$C$10</definedName>
    <definedName name="AnoOrçamento" localSheetId="0">#REF!</definedName>
    <definedName name="arq" localSheetId="0">#REF!</definedName>
    <definedName name="assunto" localSheetId="0">#REF!</definedName>
    <definedName name="Construction_Total" localSheetId="0">'[1]Purchase installments'!#REF!</definedName>
    <definedName name="danalise" localSheetId="0">[3]PAINEL!$B$4</definedName>
    <definedName name="dbase" localSheetId="0">[3]PAINEL!$B$5</definedName>
    <definedName name="destinatarios" localSheetId="0">#REF!</definedName>
    <definedName name="dias" localSheetId="0">[5]Feriados!#REF!</definedName>
    <definedName name="Equity_Payments" localSheetId="0">'[1]Deal Inputs'!#REF!</definedName>
    <definedName name="mensagem" localSheetId="0">#REF!</definedName>
    <definedName name="reporte" localSheetId="0">#REF!</definedName>
    <definedName name="reporte_pdf" localSheetId="0">#REF!</definedName>
    <definedName name="_xlnm.Print_Area" localSheetId="0">'Relatório Consolidado'!$A$1:$J$55</definedName>
    <definedName name="_xlnm.Print_Area" localSheetId="1">'Relatório Analítico'!$A$1:$M$71</definedName>
    <definedName name="AnoOrçamento" localSheetId="2">#REF!</definedName>
    <definedName name="arq" localSheetId="2">#REF!</definedName>
    <definedName name="assunto" localSheetId="2">#REF!</definedName>
    <definedName name="Construction_Total" localSheetId="2">'[1]Purchase installments'!#REF!</definedName>
    <definedName name="danalise" localSheetId="2">[3]PAINEL!$B$4</definedName>
    <definedName name="dbase" localSheetId="2">[3]PAINEL!$B$5</definedName>
    <definedName name="destinatarios" localSheetId="2">#REF!</definedName>
    <definedName name="dias" localSheetId="2">[5]Feriados!#REF!</definedName>
    <definedName name="Equity_Payments" localSheetId="2">'[1]Deal Inputs'!#REF!</definedName>
    <definedName name="mensagem" localSheetId="2">#REF!</definedName>
    <definedName name="reporte" localSheetId="2">#REF!</definedName>
    <definedName name="reporte_pdf" localSheetId="2">#REF!</definedName>
    <definedName name="_xlnm.Print_Area" localSheetId="2">'Acompanhamento Vendas'!$A$1:$I$51</definedName>
    <definedName name="AnoOrçamento" localSheetId="3">#REF!</definedName>
    <definedName name="arq" localSheetId="3">#REF!</definedName>
    <definedName name="assunto" localSheetId="3">#REF!</definedName>
    <definedName name="Construction_Total" localSheetId="3">'[1]Purchase installments'!#REF!</definedName>
    <definedName name="danalise" localSheetId="3">[3]PAINEL!$B$4</definedName>
    <definedName name="dbase" localSheetId="3">[3]PAINEL!$B$5</definedName>
    <definedName name="destinatarios" localSheetId="3">#REF!</definedName>
    <definedName name="dias" localSheetId="3">[5]Feriados!#REF!</definedName>
    <definedName name="Equity_Payments" localSheetId="3">'[1]Deal Inputs'!#REF!</definedName>
    <definedName name="mensagem" localSheetId="3">#REF!</definedName>
    <definedName name="reporte" localSheetId="3">#REF!</definedName>
    <definedName name="reporte_pdf" localSheetId="3">#REF!</definedName>
    <definedName name="_xlnm._FilterDatabase" localSheetId="3" hidden="1">'Base Contratos'!$B$2:$G$2</definedName>
    <definedName name="_xlnm._FilterDatabase" localSheetId="4" hidden="1">'Recebimentos'!$A$1:$Y$1</definedName>
    <definedName name="_xlnm._FilterDatabase" localSheetId="5" hidden="1">'Recebíveis'!$A$6:$R$6</definedName>
    <definedName name="_xlnm._FilterDatabase" localSheetId="6" hidden="1">'Relação de Contratos'!$A$1:$M$1</definedName>
  </definedNames>
  <calcPr calcId="191029" fullCalcOnLoad="1" calcOnSave="0"/>
</workbook>
</file>

<file path=xl/styles.xml><?xml version="1.0" encoding="utf-8"?>
<styleSheet xmlns="http://schemas.openxmlformats.org/spreadsheetml/2006/main">
  <numFmts count="19">
    <numFmt numFmtId="164" formatCode="[$-416]dd/mmm/yy"/>
    <numFmt numFmtId="165" formatCode="&quot;R$&quot;\ #,##0.00"/>
    <numFmt numFmtId="166" formatCode="&quot;R$&quot;\ #,##0.00;[Red]\-&quot;R$&quot;\ #,##0.00"/>
    <numFmt numFmtId="167" formatCode="0.00%&quot; a.a.&quot;"/>
    <numFmt numFmtId="168" formatCode="0.0%"/>
    <numFmt numFmtId="169" formatCode="_-* #,##0.00_-;\-* #,##0.00_-;_-* &quot;-&quot;??_-;_-@"/>
    <numFmt numFmtId="170" formatCode="[$-416]mmm\-yy"/>
    <numFmt numFmtId="171" formatCode="_(&quot;R$&quot;* #,##0.00_);_(&quot;R$&quot;* \(#,##0.00\);_(&quot;R$&quot;* &quot;-&quot;??_);_(@_)"/>
    <numFmt numFmtId="172" formatCode="_-[$R$-416]\ * #,##0.00_-;\-[$R$-416]\ * #,##0.00_-;_-[$R$-416]\ * &quot;-&quot;??_-;_-@"/>
    <numFmt numFmtId="173" formatCode="_-&quot;R$&quot;\ * #,##0.00_-;\-&quot;R$&quot;\ * #,##0.00_-;_-&quot;R$&quot;\ * &quot;-&quot;??_-;_-@"/>
    <numFmt numFmtId="174" formatCode="&quot;R$ &quot;#.##000;&quot;-R$ &quot;#.##000"/>
    <numFmt numFmtId="175" formatCode="_-* #,##0_-;\-* #,##0_-;_-* &quot;-&quot;??_-;_-@"/>
    <numFmt numFmtId="176" formatCode="_(&quot;R$ &quot;* #,##0.00_);_(&quot;R$ &quot;* \(#,##0.00\);_(&quot;R$ &quot;* &quot;-&quot;??_);_(@_)"/>
    <numFmt numFmtId="177" formatCode="&quot;R$ &quot;#,##0.00;&quot;-R$ &quot;#,##0.00"/>
    <numFmt numFmtId="178" formatCode="_-* #,##0.00_-;\-* #,##0.00_-;_-* &quot;-&quot;??_-;_-@_-"/>
    <numFmt numFmtId="179" formatCode="_-* #,##0_-;\-* #,##0_-;_-* &quot;-&quot;??_-;_-@_-"/>
    <numFmt numFmtId="180" formatCode="_-&quot;R$&quot;\ * #,##0.00_-;\-&quot;R$&quot;\ * #,##0.00_-;_-&quot;R$&quot;\ * &quot;-&quot;??_-;_-@_-"/>
    <numFmt numFmtId="181" formatCode="[$-416]mmm/yy;@"/>
    <numFmt numFmtId="182" formatCode="yyyy-mm-dd h:mm:ss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000B22"/>
      <sz val="12"/>
      <u val="single"/>
    </font>
    <font>
      <name val="Arial"/>
      <family val="2"/>
      <b val="1"/>
      <i val="1"/>
      <color rgb="FF242852"/>
      <sz val="12"/>
    </font>
    <font>
      <name val="Arial"/>
      <family val="2"/>
      <b val="1"/>
      <color rgb="FFFF0000"/>
      <sz val="12"/>
    </font>
    <font>
      <name val="Arial"/>
      <family val="2"/>
      <color theme="1"/>
      <sz val="12"/>
    </font>
    <font>
      <name val="Arial"/>
      <family val="2"/>
      <color rgb="FF397F81"/>
      <sz val="12"/>
    </font>
    <font>
      <name val="Arial"/>
      <family val="2"/>
      <color rgb="FF595959"/>
      <sz val="12"/>
    </font>
    <font>
      <name val="Arial"/>
      <family val="2"/>
      <color rgb="FF242852"/>
      <sz val="12"/>
    </font>
    <font>
      <name val="Arial"/>
      <family val="2"/>
      <b val="1"/>
      <color rgb="FF595959"/>
      <sz val="12"/>
    </font>
    <font>
      <name val="Arial"/>
      <family val="2"/>
      <b val="1"/>
      <color theme="0"/>
      <sz val="12"/>
    </font>
    <font>
      <name val="Arial"/>
      <family val="2"/>
      <b val="1"/>
      <i val="1"/>
      <color rgb="FF397F81"/>
      <sz val="12"/>
    </font>
    <font>
      <name val="Arial"/>
      <family val="2"/>
      <b val="1"/>
      <i val="1"/>
      <color theme="0"/>
      <sz val="12"/>
    </font>
    <font>
      <name val="Arial"/>
      <family val="2"/>
      <color rgb="FF3F3F3F"/>
      <sz val="12"/>
    </font>
    <font>
      <name val="Arial"/>
      <family val="2"/>
      <color theme="1" tint="0.249977111117893"/>
      <sz val="12"/>
    </font>
    <font>
      <name val="Arial"/>
      <family val="2"/>
      <b val="1"/>
      <i val="1"/>
      <color rgb="FF595959"/>
      <sz val="12"/>
    </font>
    <font>
      <name val="Arial"/>
      <family val="2"/>
      <b val="1"/>
      <color rgb="FF3F3F3F"/>
      <sz val="12"/>
    </font>
    <font>
      <name val="Arial"/>
      <family val="2"/>
      <b val="1"/>
      <i val="1"/>
      <color rgb="FF3F3F3F"/>
      <sz val="12"/>
    </font>
    <font>
      <name val="Arial"/>
      <family val="2"/>
      <b val="1"/>
      <color rgb="FF242852"/>
      <sz val="12"/>
    </font>
    <font>
      <name val="Calibri"/>
      <family val="2"/>
      <color rgb="FFFFFFFF"/>
      <sz val="11"/>
    </font>
    <font>
      <name val="Arial"/>
      <family val="2"/>
      <b val="1"/>
      <color rgb="FF242852"/>
      <sz val="12"/>
      <u val="single"/>
    </font>
    <font>
      <name val="Calibri"/>
      <family val="2"/>
      <color rgb="FF000000"/>
      <sz val="11"/>
    </font>
    <font>
      <name val="Calibri"/>
      <family val="2"/>
      <color theme="1"/>
      <sz val="10"/>
      <scheme val="minor"/>
    </font>
    <font>
      <name val="Arial"/>
      <family val="2"/>
      <b val="1"/>
      <i val="1"/>
      <color theme="3"/>
      <sz val="12"/>
    </font>
    <font>
      <name val="Arial"/>
      <family val="2"/>
      <b val="1"/>
      <color theme="3"/>
      <sz val="11"/>
      <u val="single"/>
    </font>
    <font>
      <name val="Arial"/>
      <family val="2"/>
      <color rgb="FF397F81"/>
      <sz val="11"/>
    </font>
    <font>
      <name val="Arial"/>
      <family val="2"/>
      <color theme="1" tint="0.249977111117893"/>
      <sz val="11"/>
    </font>
    <font>
      <name val="Arial"/>
      <family val="2"/>
      <sz val="11"/>
    </font>
    <font>
      <name val="Arial"/>
      <family val="2"/>
      <b val="1"/>
      <color theme="1" tint="0.249977111117893"/>
      <sz val="11"/>
    </font>
    <font>
      <name val="Arial"/>
      <family val="2"/>
      <color rgb="FFFF0000"/>
      <sz val="12"/>
    </font>
    <font>
      <name val="Calibri"/>
      <family val="2"/>
      <color theme="0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0.0499893185216834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1" fillId="0" borderId="0"/>
    <xf numFmtId="43" fontId="1" fillId="0" borderId="0"/>
    <xf numFmtId="9" fontId="1" fillId="0" borderId="0"/>
    <xf numFmtId="0" fontId="1" fillId="0" borderId="0"/>
    <xf numFmtId="43" fontId="1" fillId="0" borderId="0"/>
    <xf numFmtId="44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350">
    <xf numFmtId="0" fontId="0" fillId="0" borderId="0" pivotButton="0" quotePrefix="0" xfId="0"/>
    <xf numFmtId="0" fontId="4" fillId="2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10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left" vertical="center"/>
    </xf>
    <xf numFmtId="0" fontId="10" fillId="3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164" fontId="13" fillId="0" borderId="0" applyAlignment="1" pivotButton="0" quotePrefix="0" xfId="0">
      <alignment horizontal="right"/>
    </xf>
    <xf numFmtId="164" fontId="14" fillId="2" borderId="0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9" fillId="4" borderId="0" applyAlignment="1" pivotButton="0" quotePrefix="0" xfId="0">
      <alignment vertical="center"/>
    </xf>
    <xf numFmtId="14" fontId="14" fillId="2" borderId="0" applyAlignment="1" pivotButton="0" quotePrefix="0" xfId="0">
      <alignment horizontal="right"/>
    </xf>
    <xf numFmtId="14" fontId="15" fillId="2" borderId="1" applyAlignment="1" pivotButton="0" quotePrefix="0" xfId="0">
      <alignment horizontal="left" vertical="center"/>
    </xf>
    <xf numFmtId="0" fontId="15" fillId="2" borderId="1" applyAlignment="1" pivotButton="0" quotePrefix="0" xfId="0">
      <alignment horizontal="right" vertical="center"/>
    </xf>
    <xf numFmtId="0" fontId="15" fillId="2" borderId="0" applyAlignment="1" pivotButton="0" quotePrefix="0" xfId="0">
      <alignment horizontal="right" vertical="center"/>
    </xf>
    <xf numFmtId="0" fontId="15" fillId="2" borderId="1" applyAlignment="1" pivotButton="0" quotePrefix="0" xfId="0">
      <alignment horizontal="left" vertical="center"/>
    </xf>
    <xf numFmtId="14" fontId="16" fillId="2" borderId="1" applyAlignment="1" pivotButton="0" quotePrefix="0" xfId="0">
      <alignment horizontal="right" vertical="center"/>
    </xf>
    <xf numFmtId="0" fontId="17" fillId="0" borderId="0" applyAlignment="1" pivotButton="0" quotePrefix="0" xfId="0">
      <alignment vertical="center"/>
    </xf>
    <xf numFmtId="14" fontId="17" fillId="0" borderId="0" applyAlignment="1" pivotButton="0" quotePrefix="0" xfId="0">
      <alignment horizontal="right" vertical="center"/>
    </xf>
    <xf numFmtId="14" fontId="17" fillId="4" borderId="0" applyAlignment="1" pivotButton="0" quotePrefix="0" xfId="0">
      <alignment horizontal="right" vertical="center"/>
    </xf>
    <xf numFmtId="165" fontId="17" fillId="0" borderId="0" applyAlignment="1" pivotButton="0" quotePrefix="0" xfId="0">
      <alignment vertical="center"/>
    </xf>
    <xf numFmtId="165" fontId="17" fillId="0" borderId="0" applyAlignment="1" pivotButton="0" quotePrefix="0" xfId="0">
      <alignment horizontal="right" vertical="center"/>
    </xf>
    <xf numFmtId="0" fontId="17" fillId="5" borderId="0" applyAlignment="1" pivotButton="0" quotePrefix="0" xfId="0">
      <alignment vertical="center"/>
    </xf>
    <xf numFmtId="14" fontId="17" fillId="5" borderId="0" applyAlignment="1" pivotButton="0" quotePrefix="0" xfId="0">
      <alignment horizontal="right" vertical="center"/>
    </xf>
    <xf numFmtId="14" fontId="17" fillId="6" borderId="0" applyAlignment="1" pivotButton="0" quotePrefix="0" xfId="0">
      <alignment horizontal="right" vertical="center"/>
    </xf>
    <xf numFmtId="165" fontId="17" fillId="5" borderId="0" applyAlignment="1" pivotButton="0" quotePrefix="0" xfId="0">
      <alignment vertical="center"/>
    </xf>
    <xf numFmtId="165" fontId="17" fillId="5" borderId="0" applyAlignment="1" pivotButton="0" quotePrefix="0" xfId="0">
      <alignment horizontal="right" vertical="center"/>
    </xf>
    <xf numFmtId="0" fontId="1" fillId="0" borderId="0" pivotButton="0" quotePrefix="0" xfId="0"/>
    <xf numFmtId="166" fontId="0" fillId="0" borderId="0" pivotButton="0" quotePrefix="0" xfId="0"/>
    <xf numFmtId="0" fontId="17" fillId="5" borderId="0" applyAlignment="1" pivotButton="0" quotePrefix="0" xfId="0">
      <alignment horizontal="right" vertical="center"/>
    </xf>
    <xf numFmtId="0" fontId="17" fillId="6" borderId="0" applyAlignment="1" pivotButton="0" quotePrefix="0" xfId="0">
      <alignment horizontal="right" vertical="center"/>
    </xf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5" fontId="17" fillId="6" borderId="0" applyAlignment="1" pivotButton="0" quotePrefix="0" xfId="0">
      <alignment horizontal="right" vertical="center"/>
    </xf>
    <xf numFmtId="3" fontId="17" fillId="0" borderId="0" applyAlignment="1" pivotButton="0" quotePrefix="0" xfId="0">
      <alignment horizontal="right" vertical="center"/>
    </xf>
    <xf numFmtId="3" fontId="17" fillId="4" borderId="0" applyAlignment="1" pivotButton="0" quotePrefix="0" xfId="0">
      <alignment horizontal="right" vertical="center"/>
    </xf>
    <xf numFmtId="3" fontId="17" fillId="5" borderId="0" applyAlignment="1" pivotButton="0" quotePrefix="0" xfId="0">
      <alignment horizontal="right" vertical="center"/>
    </xf>
    <xf numFmtId="3" fontId="17" fillId="6" borderId="0" applyAlignment="1" pivotButton="0" quotePrefix="0" xfId="0">
      <alignment horizontal="right" vertical="center"/>
    </xf>
    <xf numFmtId="165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0" fontId="17" fillId="5" borderId="0" applyAlignment="1" pivotButton="0" quotePrefix="0" xfId="0">
      <alignment vertical="center"/>
    </xf>
    <xf numFmtId="0" fontId="17" fillId="6" borderId="0" applyAlignment="1" pivotButton="0" quotePrefix="0" xfId="0">
      <alignment vertical="center"/>
    </xf>
    <xf numFmtId="0" fontId="17" fillId="0" borderId="0" applyAlignment="1" pivotButton="0" quotePrefix="0" xfId="0">
      <alignment horizontal="left" vertical="center"/>
    </xf>
    <xf numFmtId="0" fontId="15" fillId="2" borderId="0" applyAlignment="1" pivotButton="0" quotePrefix="0" xfId="0">
      <alignment horizontal="left" vertical="center"/>
    </xf>
    <xf numFmtId="0" fontId="16" fillId="2" borderId="0" applyAlignment="1" pivotButton="0" quotePrefix="0" xfId="0">
      <alignment horizontal="left" vertical="center"/>
    </xf>
    <xf numFmtId="0" fontId="18" fillId="2" borderId="0" applyAlignment="1" pivotButton="0" quotePrefix="0" xfId="0">
      <alignment horizontal="left" vertical="center"/>
    </xf>
    <xf numFmtId="0" fontId="10" fillId="0" borderId="3" applyAlignment="1" pivotButton="0" quotePrefix="0" xfId="0">
      <alignment horizontal="center" vertical="center"/>
    </xf>
    <xf numFmtId="0" fontId="9" fillId="7" borderId="0" applyAlignment="1" pivotButton="0" quotePrefix="0" xfId="0">
      <alignment vertical="center"/>
    </xf>
    <xf numFmtId="0" fontId="19" fillId="7" borderId="0" applyAlignment="1" pivotButton="0" quotePrefix="0" xfId="0">
      <alignment horizontal="right" vertical="center"/>
    </xf>
    <xf numFmtId="14" fontId="19" fillId="7" borderId="6" applyAlignment="1" pivotButton="0" quotePrefix="0" xfId="0">
      <alignment horizontal="left" vertical="center"/>
    </xf>
    <xf numFmtId="14" fontId="19" fillId="7" borderId="0" applyAlignment="1" pivotButton="0" quotePrefix="0" xfId="0">
      <alignment horizontal="left" vertical="center"/>
    </xf>
    <xf numFmtId="0" fontId="19" fillId="8" borderId="0" applyAlignment="1" pivotButton="0" quotePrefix="0" xfId="0">
      <alignment horizontal="right" vertical="center"/>
    </xf>
    <xf numFmtId="14" fontId="19" fillId="8" borderId="0" applyAlignment="1" pivotButton="0" quotePrefix="0" xfId="0">
      <alignment horizontal="left" vertical="center"/>
    </xf>
    <xf numFmtId="14" fontId="17" fillId="0" borderId="6" applyAlignment="1" pivotButton="0" quotePrefix="0" xfId="0">
      <alignment horizontal="right" vertical="center"/>
    </xf>
    <xf numFmtId="0" fontId="17" fillId="5" borderId="0" applyAlignment="1" pivotButton="0" quotePrefix="0" xfId="0">
      <alignment horizontal="left" vertical="center"/>
    </xf>
    <xf numFmtId="165" fontId="17" fillId="5" borderId="6" applyAlignment="1" pivotButton="0" quotePrefix="0" xfId="0">
      <alignment horizontal="right" vertical="center"/>
    </xf>
    <xf numFmtId="0" fontId="17" fillId="6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right" vertical="center"/>
    </xf>
    <xf numFmtId="165" fontId="17" fillId="6" borderId="6" applyAlignment="1" pivotButton="0" quotePrefix="0" xfId="0">
      <alignment horizontal="right" vertical="center"/>
    </xf>
    <xf numFmtId="0" fontId="14" fillId="2" borderId="0" applyAlignment="1" pivotButton="0" quotePrefix="0" xfId="0">
      <alignment vertical="center"/>
    </xf>
    <xf numFmtId="0" fontId="20" fillId="5" borderId="0" applyAlignment="1" pivotButton="0" quotePrefix="0" xfId="0">
      <alignment horizontal="left" vertical="center"/>
    </xf>
    <xf numFmtId="165" fontId="20" fillId="5" borderId="0" applyAlignment="1" pivotButton="0" quotePrefix="0" xfId="0">
      <alignment horizontal="right" vertical="center"/>
    </xf>
    <xf numFmtId="165" fontId="20" fillId="5" borderId="6" applyAlignment="1" pivotButton="0" quotePrefix="0" xfId="0">
      <alignment horizontal="right" vertical="center"/>
    </xf>
    <xf numFmtId="165" fontId="20" fillId="2" borderId="0" applyAlignment="1" pivotButton="0" quotePrefix="0" xfId="0">
      <alignment horizontal="right" vertical="center"/>
    </xf>
    <xf numFmtId="0" fontId="9" fillId="0" borderId="0" pivotButton="0" quotePrefix="0" xfId="0"/>
    <xf numFmtId="0" fontId="4" fillId="2" borderId="0" pivotButton="0" quotePrefix="0" xfId="0"/>
    <xf numFmtId="0" fontId="7" fillId="0" borderId="0" applyAlignment="1" pivotButton="0" quotePrefix="0" xfId="0">
      <alignment horizontal="left"/>
    </xf>
    <xf numFmtId="14" fontId="5" fillId="0" borderId="0" pivotButton="0" quotePrefix="0" xfId="0"/>
    <xf numFmtId="14" fontId="5" fillId="0" borderId="0" applyAlignment="1" pivotButton="0" quotePrefix="0" xfId="0">
      <alignment horizontal="right"/>
    </xf>
    <xf numFmtId="0" fontId="9" fillId="0" borderId="3" applyAlignment="1" pivotButton="0" quotePrefix="0" xfId="0">
      <alignment horizontal="center" vertical="center"/>
    </xf>
    <xf numFmtId="0" fontId="21" fillId="5" borderId="0" applyAlignment="1" pivotButton="0" quotePrefix="0" xfId="0">
      <alignment horizontal="left" vertical="center"/>
    </xf>
    <xf numFmtId="165" fontId="9" fillId="5" borderId="0" applyAlignment="1" pivotButton="0" quotePrefix="0" xfId="0">
      <alignment horizontal="center" vertical="center"/>
    </xf>
    <xf numFmtId="169" fontId="13" fillId="5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10" fontId="9" fillId="2" borderId="0" applyAlignment="1" pivotButton="0" quotePrefix="0" xfId="2">
      <alignment horizontal="center"/>
    </xf>
    <xf numFmtId="0" fontId="13" fillId="2" borderId="0" applyAlignment="1" pivotButton="0" quotePrefix="0" xfId="0">
      <alignment horizontal="center"/>
    </xf>
    <xf numFmtId="0" fontId="21" fillId="6" borderId="0" applyAlignment="1" pivotButton="0" quotePrefix="0" xfId="0">
      <alignment horizontal="left" vertical="center"/>
    </xf>
    <xf numFmtId="0" fontId="11" fillId="6" borderId="0" applyAlignment="1" pivotButton="0" quotePrefix="0" xfId="0">
      <alignment horizontal="left" vertical="top"/>
    </xf>
    <xf numFmtId="0" fontId="13" fillId="6" borderId="0" applyAlignment="1" pivotButton="0" quotePrefix="0" xfId="0">
      <alignment horizontal="left" vertical="top" wrapText="1"/>
    </xf>
    <xf numFmtId="0" fontId="9" fillId="6" borderId="0" applyAlignment="1" pivotButton="0" quotePrefix="0" xfId="0">
      <alignment vertical="center"/>
    </xf>
    <xf numFmtId="10" fontId="9" fillId="6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165" fontId="20" fillId="2" borderId="0" applyAlignment="1" pivotButton="0" quotePrefix="0" xfId="0">
      <alignment horizontal="left" vertical="center"/>
    </xf>
    <xf numFmtId="165" fontId="1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vertical="top" wrapText="1"/>
    </xf>
    <xf numFmtId="0" fontId="22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3" fillId="10" borderId="0" pivotButton="0" quotePrefix="0" xfId="0"/>
    <xf numFmtId="0" fontId="9" fillId="3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center"/>
    </xf>
    <xf numFmtId="0" fontId="12" fillId="3" borderId="0" applyAlignment="1" pivotButton="0" quotePrefix="0" xfId="0">
      <alignment horizontal="right" vertical="center"/>
    </xf>
    <xf numFmtId="0" fontId="9" fillId="3" borderId="0" applyAlignment="1" pivotButton="0" quotePrefix="0" xfId="0">
      <alignment horizontal="right" vertical="center"/>
    </xf>
    <xf numFmtId="170" fontId="4" fillId="0" borderId="0" pivotButton="0" quotePrefix="0" xfId="0"/>
    <xf numFmtId="14" fontId="14" fillId="0" borderId="0" applyAlignment="1" pivotButton="0" quotePrefix="0" xfId="0">
      <alignment horizontal="right"/>
    </xf>
    <xf numFmtId="171" fontId="4" fillId="0" borderId="0" applyAlignment="1" pivotButton="0" quotePrefix="0" xfId="0">
      <alignment vertical="center"/>
    </xf>
    <xf numFmtId="0" fontId="4" fillId="2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left" vertical="center"/>
    </xf>
    <xf numFmtId="14" fontId="5" fillId="0" borderId="0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171" fontId="4" fillId="0" borderId="0" applyAlignment="1" pivotButton="0" quotePrefix="0" xfId="0">
      <alignment horizontal="left" vertical="center"/>
    </xf>
    <xf numFmtId="4" fontId="20" fillId="2" borderId="1" applyAlignment="1" pivotButton="0" quotePrefix="0" xfId="0">
      <alignment horizontal="right" vertical="center"/>
    </xf>
    <xf numFmtId="0" fontId="2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0" fontId="17" fillId="2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9" fontId="17" fillId="0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0" fontId="20" fillId="5" borderId="0" applyAlignment="1" pivotButton="0" quotePrefix="0" xfId="0">
      <alignment horizontal="right" vertical="center"/>
    </xf>
    <xf numFmtId="172" fontId="20" fillId="5" borderId="0" applyAlignment="1" pivotButton="0" quotePrefix="0" xfId="0">
      <alignment horizontal="right" vertical="center"/>
    </xf>
    <xf numFmtId="9" fontId="20" fillId="5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right" vertical="center"/>
    </xf>
    <xf numFmtId="9" fontId="20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wrapText="1"/>
    </xf>
    <xf numFmtId="0" fontId="25" fillId="0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0" fontId="22" fillId="0" borderId="0" applyAlignment="1" pivotButton="0" quotePrefix="0" xfId="0">
      <alignment horizontal="left" vertical="center"/>
    </xf>
    <xf numFmtId="172" fontId="12" fillId="0" borderId="0" applyAlignment="1" pivotButton="0" quotePrefix="0" xfId="0">
      <alignment horizontal="right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right" vertical="center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0" fontId="20" fillId="0" borderId="7" applyAlignment="1" pivotButton="0" quotePrefix="0" xfId="0">
      <alignment horizontal="left" vertical="center"/>
    </xf>
    <xf numFmtId="0" fontId="20" fillId="0" borderId="7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0" fontId="17" fillId="0" borderId="7" applyAlignment="1" pivotButton="0" quotePrefix="0" xfId="0">
      <alignment vertical="center"/>
    </xf>
    <xf numFmtId="10" fontId="22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76" fontId="9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left"/>
    </xf>
    <xf numFmtId="172" fontId="5" fillId="0" borderId="0" applyAlignment="1" pivotButton="0" quotePrefix="0" xfId="0">
      <alignment horizontal="right"/>
    </xf>
    <xf numFmtId="14" fontId="1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4" fontId="9" fillId="0" borderId="0" applyAlignment="1" pivotButton="0" quotePrefix="0" xfId="0">
      <alignment vertical="center"/>
    </xf>
    <xf numFmtId="0" fontId="20" fillId="2" borderId="0" applyAlignment="1" pivotButton="0" quotePrefix="0" xfId="0">
      <alignment horizontal="right" vertical="center"/>
    </xf>
    <xf numFmtId="172" fontId="20" fillId="6" borderId="0" applyAlignment="1" pivotButton="0" quotePrefix="0" xfId="0">
      <alignment horizontal="right" vertical="center"/>
    </xf>
    <xf numFmtId="9" fontId="22" fillId="0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4" fontId="13" fillId="11" borderId="0" applyAlignment="1" pivotButton="0" quotePrefix="0" xfId="0">
      <alignment horizontal="right"/>
    </xf>
    <xf numFmtId="0" fontId="2" fillId="0" borderId="0" pivotButton="0" quotePrefix="0" xfId="0"/>
    <xf numFmtId="14" fontId="0" fillId="0" borderId="0" pivotButton="0" quotePrefix="0" xfId="0"/>
    <xf numFmtId="178" fontId="0" fillId="0" borderId="0" pivotButton="0" quotePrefix="0" xfId="4"/>
    <xf numFmtId="0" fontId="0" fillId="11" borderId="0" pivotButton="0" quotePrefix="0" xfId="0"/>
    <xf numFmtId="178" fontId="0" fillId="0" borderId="0" pivotButton="0" quotePrefix="0" xfId="4"/>
    <xf numFmtId="179" fontId="0" fillId="0" borderId="0" pivotButton="0" quotePrefix="0" xfId="4"/>
    <xf numFmtId="0" fontId="26" fillId="0" borderId="0" pivotButton="0" quotePrefix="0" xfId="0"/>
    <xf numFmtId="0" fontId="26" fillId="0" borderId="0" applyAlignment="1" pivotButton="0" quotePrefix="0" xfId="0">
      <alignment horizontal="center"/>
    </xf>
    <xf numFmtId="14" fontId="26" fillId="0" borderId="0" applyAlignment="1" pivotButton="0" quotePrefix="0" xfId="0">
      <alignment horizontal="center"/>
    </xf>
    <xf numFmtId="180" fontId="26" fillId="0" borderId="0" pivotButton="0" quotePrefix="0" xfId="5"/>
    <xf numFmtId="4" fontId="26" fillId="0" borderId="0" pivotButton="0" quotePrefix="0" xfId="5"/>
    <xf numFmtId="178" fontId="26" fillId="0" borderId="0" applyAlignment="1" pivotButton="0" quotePrefix="0" xfId="4">
      <alignment horizontal="center"/>
    </xf>
    <xf numFmtId="0" fontId="0" fillId="12" borderId="0" pivotButton="0" quotePrefix="0" xfId="0"/>
    <xf numFmtId="14" fontId="0" fillId="12" borderId="0" pivotButton="0" quotePrefix="0" xfId="0"/>
    <xf numFmtId="178" fontId="0" fillId="12" borderId="0" pivotButton="0" quotePrefix="0" xfId="4"/>
    <xf numFmtId="178" fontId="0" fillId="12" borderId="0" pivotButton="0" quotePrefix="0" xfId="4"/>
    <xf numFmtId="0" fontId="0" fillId="0" borderId="0" applyAlignment="1" pivotButton="0" quotePrefix="0" xfId="0">
      <alignment horizontal="center" vertical="center"/>
    </xf>
    <xf numFmtId="10" fontId="0" fillId="0" borderId="0" pivotButton="0" quotePrefix="0" xfId="2"/>
    <xf numFmtId="10" fontId="0" fillId="0" borderId="8" pivotButton="0" quotePrefix="0" xfId="2"/>
    <xf numFmtId="0" fontId="3" fillId="11" borderId="8" pivotButton="0" quotePrefix="0" xfId="0"/>
    <xf numFmtId="14" fontId="2" fillId="0" borderId="8" pivotButton="0" quotePrefix="0" xfId="2"/>
    <xf numFmtId="0" fontId="0" fillId="13" borderId="0" pivotButton="0" quotePrefix="0" xfId="0"/>
    <xf numFmtId="178" fontId="0" fillId="11" borderId="0" pivotButton="0" quotePrefix="0" xfId="4"/>
    <xf numFmtId="10" fontId="0" fillId="0" borderId="0" pivotButton="0" quotePrefix="0" xfId="2"/>
    <xf numFmtId="14" fontId="2" fillId="0" borderId="0" pivotButton="0" quotePrefix="0" xfId="2"/>
    <xf numFmtId="178" fontId="0" fillId="11" borderId="0" pivotButton="0" quotePrefix="0" xfId="4"/>
    <xf numFmtId="14" fontId="0" fillId="0" borderId="0" pivotButton="0" quotePrefix="0" xfId="4"/>
    <xf numFmtId="14" fontId="11" fillId="0" borderId="0" applyAlignment="1" pivotButton="0" quotePrefix="0" xfId="0">
      <alignment horizontal="left"/>
    </xf>
    <xf numFmtId="14" fontId="14" fillId="0" borderId="0" pivotButton="0" quotePrefix="0" xfId="0"/>
    <xf numFmtId="173" fontId="20" fillId="5" borderId="0" applyAlignment="1" pivotButton="0" quotePrefix="0" xfId="0">
      <alignment horizontal="right" vertical="center"/>
    </xf>
    <xf numFmtId="0" fontId="25" fillId="14" borderId="0" applyAlignment="1" pivotButton="0" quotePrefix="0" xfId="0">
      <alignment horizontal="center"/>
    </xf>
    <xf numFmtId="0" fontId="9" fillId="4" borderId="0" pivotButton="0" quotePrefix="0" xfId="0"/>
    <xf numFmtId="0" fontId="25" fillId="4" borderId="0" applyAlignment="1" pivotButton="0" quotePrefix="0" xfId="0">
      <alignment wrapText="1"/>
    </xf>
    <xf numFmtId="0" fontId="25" fillId="4" borderId="0" applyAlignment="1" pivotButton="0" quotePrefix="0" xfId="0">
      <alignment horizontal="right" wrapText="1"/>
    </xf>
    <xf numFmtId="174" fontId="25" fillId="4" borderId="0" applyAlignment="1" pivotButton="0" quotePrefix="0" xfId="0">
      <alignment horizontal="right" wrapText="1"/>
    </xf>
    <xf numFmtId="0" fontId="5" fillId="0" borderId="0" applyAlignment="1" pivotButton="0" quotePrefix="0" xfId="6">
      <alignment vertical="center"/>
    </xf>
    <xf numFmtId="0" fontId="6" fillId="0" borderId="0" applyAlignment="1" pivotButton="0" quotePrefix="0" xfId="6">
      <alignment vertical="center"/>
    </xf>
    <xf numFmtId="0" fontId="27" fillId="0" borderId="0" applyAlignment="1" pivotButton="0" quotePrefix="0" xfId="6">
      <alignment vertical="center"/>
    </xf>
    <xf numFmtId="0" fontId="8" fillId="0" borderId="0" applyAlignment="1" pivotButton="0" quotePrefix="0" xfId="6">
      <alignment vertical="center"/>
    </xf>
    <xf numFmtId="0" fontId="9" fillId="0" borderId="0" applyAlignment="1" pivotButton="0" quotePrefix="0" xfId="6">
      <alignment vertical="center"/>
    </xf>
    <xf numFmtId="0" fontId="10" fillId="15" borderId="0" applyAlignment="1" pivotButton="0" quotePrefix="0" xfId="6">
      <alignment vertical="center"/>
    </xf>
    <xf numFmtId="0" fontId="10" fillId="15" borderId="0" applyAlignment="1" pivotButton="0" quotePrefix="0" xfId="6">
      <alignment horizontal="left" vertical="center" indent="1"/>
    </xf>
    <xf numFmtId="0" fontId="10" fillId="15" borderId="0" applyAlignment="1" pivotButton="0" quotePrefix="0" xfId="6">
      <alignment horizontal="right" vertical="center" indent="1"/>
    </xf>
    <xf numFmtId="0" fontId="10" fillId="0" borderId="0" applyAlignment="1" pivotButton="0" quotePrefix="0" xfId="6">
      <alignment vertical="center"/>
    </xf>
    <xf numFmtId="0" fontId="9" fillId="0" borderId="0" pivotButton="0" quotePrefix="0" xfId="6"/>
    <xf numFmtId="166" fontId="9" fillId="0" borderId="0" applyAlignment="1" pivotButton="0" quotePrefix="0" xfId="6">
      <alignment vertical="center"/>
    </xf>
    <xf numFmtId="14" fontId="15" fillId="4" borderId="1" applyAlignment="1" pivotButton="0" quotePrefix="0" xfId="6">
      <alignment horizontal="left" vertical="center" indent="1"/>
    </xf>
    <xf numFmtId="0" fontId="28" fillId="0" borderId="0" applyAlignment="1" pivotButton="0" quotePrefix="0" xfId="6">
      <alignment horizontal="left" vertical="center" indent="1"/>
    </xf>
    <xf numFmtId="0" fontId="29" fillId="0" borderId="3" applyAlignment="1" pivotButton="0" quotePrefix="0" xfId="6">
      <alignment horizontal="center" vertical="center"/>
    </xf>
    <xf numFmtId="181" fontId="30" fillId="9" borderId="0" applyAlignment="1" pivotButton="0" quotePrefix="0" xfId="6">
      <alignment horizontal="left" vertical="center" indent="1"/>
    </xf>
    <xf numFmtId="0" fontId="30" fillId="9" borderId="0" applyAlignment="1" pivotButton="0" quotePrefix="0" xfId="6">
      <alignment horizontal="right" vertical="center" indent="2"/>
    </xf>
    <xf numFmtId="165" fontId="30" fillId="9" borderId="0" applyAlignment="1" pivotButton="0" quotePrefix="0" xfId="6">
      <alignment horizontal="right" vertical="center" indent="2"/>
    </xf>
    <xf numFmtId="166" fontId="30" fillId="9" borderId="0" applyAlignment="1" pivotButton="0" quotePrefix="0" xfId="6">
      <alignment horizontal="right" vertical="center" indent="2"/>
    </xf>
    <xf numFmtId="0" fontId="30" fillId="9" borderId="0" applyAlignment="1" pivotButton="0" quotePrefix="0" xfId="6">
      <alignment horizontal="center" vertical="center"/>
    </xf>
    <xf numFmtId="165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0" fontId="30" fillId="0" borderId="0" applyAlignment="1" pivotButton="0" quotePrefix="0" xfId="6">
      <alignment horizontal="right" vertical="center" indent="2"/>
    </xf>
    <xf numFmtId="165" fontId="30" fillId="0" borderId="0" applyAlignment="1" pivotButton="0" quotePrefix="0" xfId="6">
      <alignment horizontal="right" vertical="center" indent="2"/>
    </xf>
    <xf numFmtId="166" fontId="30" fillId="0" borderId="0" applyAlignment="1" pivotButton="0" quotePrefix="0" xfId="6">
      <alignment horizontal="right" vertical="center" indent="2"/>
    </xf>
    <xf numFmtId="0" fontId="30" fillId="0" borderId="0" applyAlignment="1" pivotButton="0" quotePrefix="0" xfId="6">
      <alignment horizontal="center" vertical="center"/>
    </xf>
    <xf numFmtId="165" fontId="30" fillId="0" borderId="0" applyAlignment="1" pivotButton="0" quotePrefix="0" xfId="7">
      <alignment horizontal="right" vertical="center" indent="2"/>
    </xf>
    <xf numFmtId="17" fontId="9" fillId="0" borderId="0" pivotButton="0" quotePrefix="0" xfId="6"/>
    <xf numFmtId="178" fontId="30" fillId="9" borderId="0" applyAlignment="1" pivotButton="0" quotePrefix="0" xfId="7">
      <alignment horizontal="right" vertical="center" indent="2"/>
    </xf>
    <xf numFmtId="0" fontId="30" fillId="9" borderId="0" applyAlignment="1" pivotButton="0" quotePrefix="0" xfId="6">
      <alignment horizontal="center"/>
    </xf>
    <xf numFmtId="165" fontId="9" fillId="0" borderId="0" applyAlignment="1" pivotButton="0" quotePrefix="0" xfId="6">
      <alignment vertical="center"/>
    </xf>
    <xf numFmtId="181" fontId="30" fillId="0" borderId="0" applyAlignment="1" pivotButton="0" quotePrefix="0" xfId="8">
      <alignment horizontal="left" vertical="center" indent="1"/>
    </xf>
    <xf numFmtId="0" fontId="30" fillId="0" borderId="0" applyAlignment="1" pivotButton="0" quotePrefix="0" xfId="8">
      <alignment horizontal="center" vertical="center"/>
    </xf>
    <xf numFmtId="165" fontId="30" fillId="0" borderId="0" applyAlignment="1" pivotButton="0" quotePrefix="0" xfId="8">
      <alignment horizontal="right" vertical="center" indent="2"/>
    </xf>
    <xf numFmtId="0" fontId="30" fillId="0" borderId="0" applyAlignment="1" pivotButton="0" quotePrefix="0" xfId="8">
      <alignment horizontal="right" vertical="center" indent="2"/>
    </xf>
    <xf numFmtId="166" fontId="30" fillId="0" borderId="0" applyAlignment="1" pivotButton="0" quotePrefix="0" xfId="8">
      <alignment horizontal="right" vertical="center" indent="2"/>
    </xf>
    <xf numFmtId="165" fontId="30" fillId="0" borderId="0" applyAlignment="1" pivotButton="0" quotePrefix="0" xfId="9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0" fontId="30" fillId="9" borderId="0" applyAlignment="1" pivotButton="0" quotePrefix="0" xfId="8">
      <alignment horizontal="center" vertical="center"/>
    </xf>
    <xf numFmtId="165" fontId="30" fillId="9" borderId="0" applyAlignment="1" pivotButton="0" quotePrefix="0" xfId="8">
      <alignment horizontal="right" vertical="center" indent="2"/>
    </xf>
    <xf numFmtId="0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8">
      <alignment horizontal="right" vertical="center" indent="2"/>
    </xf>
    <xf numFmtId="165" fontId="30" fillId="9" borderId="0" applyAlignment="1" pivotButton="0" quotePrefix="0" xfId="9">
      <alignment horizontal="right" vertical="center" indent="2"/>
    </xf>
    <xf numFmtId="0" fontId="30" fillId="9" borderId="0" applyAlignment="1" pivotButton="0" quotePrefix="0" xfId="10">
      <alignment horizontal="center" vertical="center"/>
    </xf>
    <xf numFmtId="165" fontId="30" fillId="9" borderId="0" applyAlignment="1" pivotButton="0" quotePrefix="0" xfId="10">
      <alignment horizontal="right" vertical="center" indent="2"/>
    </xf>
    <xf numFmtId="0" fontId="30" fillId="9" borderId="0" applyAlignment="1" pivotButton="0" quotePrefix="0" xfId="10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5" fontId="30" fillId="9" borderId="0" applyAlignment="1" pivotButton="0" quotePrefix="0" xfId="11">
      <alignment horizontal="right" vertical="center" indent="2"/>
    </xf>
    <xf numFmtId="0" fontId="30" fillId="4" borderId="0" applyAlignment="1" pivotButton="0" quotePrefix="0" xfId="10">
      <alignment horizontal="center" vertical="center"/>
    </xf>
    <xf numFmtId="165" fontId="30" fillId="4" borderId="0" applyAlignment="1" pivotButton="0" quotePrefix="0" xfId="10">
      <alignment horizontal="right" vertical="center" indent="2"/>
    </xf>
    <xf numFmtId="0" fontId="30" fillId="4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65" fontId="30" fillId="4" borderId="0" applyAlignment="1" pivotButton="0" quotePrefix="0" xfId="11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0" fontId="30" fillId="4" borderId="0" applyAlignment="1" pivotButton="0" quotePrefix="0" xfId="8">
      <alignment horizontal="center" vertical="center"/>
    </xf>
    <xf numFmtId="0" fontId="30" fillId="4" borderId="0" applyAlignment="1" pivotButton="0" quotePrefix="0" xfId="8">
      <alignment horizontal="right" vertical="center" indent="2"/>
    </xf>
    <xf numFmtId="166" fontId="30" fillId="4" borderId="0" applyAlignment="1" pivotButton="0" quotePrefix="0" xfId="8">
      <alignment horizontal="right" vertical="center" indent="2"/>
    </xf>
    <xf numFmtId="0" fontId="31" fillId="4" borderId="0" applyAlignment="1" pivotButton="0" quotePrefix="0" xfId="8">
      <alignment horizontal="center" vertical="center"/>
    </xf>
    <xf numFmtId="165" fontId="31" fillId="4" borderId="0" applyAlignment="1" pivotButton="0" quotePrefix="0" xfId="9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0" fontId="30" fillId="4" borderId="0" applyAlignment="1" pivotButton="0" quotePrefix="0" xfId="6">
      <alignment horizontal="center" vertical="center"/>
    </xf>
    <xf numFmtId="0" fontId="30" fillId="4" borderId="0" applyAlignment="1" pivotButton="0" quotePrefix="0" xfId="6">
      <alignment horizontal="right" vertical="center" indent="2"/>
    </xf>
    <xf numFmtId="166" fontId="30" fillId="4" borderId="0" applyAlignment="1" pivotButton="0" quotePrefix="0" xfId="6">
      <alignment horizontal="right" vertical="center" indent="2"/>
    </xf>
    <xf numFmtId="165" fontId="30" fillId="4" borderId="0" applyAlignment="1" pivotButton="0" quotePrefix="0" xfId="7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0" fontId="32" fillId="9" borderId="0" applyAlignment="1" pivotButton="0" quotePrefix="0" xfId="8">
      <alignment horizontal="center" vertical="center"/>
    </xf>
    <xf numFmtId="165" fontId="32" fillId="9" borderId="0" applyAlignment="1" pivotButton="0" quotePrefix="0" xfId="10">
      <alignment horizontal="right" vertical="center" indent="2"/>
    </xf>
    <xf numFmtId="0" fontId="32" fillId="9" borderId="0" applyAlignment="1" pivotButton="0" quotePrefix="0" xfId="8">
      <alignment horizontal="right" vertical="center" indent="2"/>
    </xf>
    <xf numFmtId="166" fontId="32" fillId="9" borderId="0" applyAlignment="1" pivotButton="0" quotePrefix="0" xfId="8">
      <alignment horizontal="right" vertical="center" indent="2"/>
    </xf>
    <xf numFmtId="165" fontId="32" fillId="9" borderId="0" applyAlignment="1" pivotButton="0" quotePrefix="0" xfId="9">
      <alignment horizontal="right" vertical="center" indent="2"/>
    </xf>
    <xf numFmtId="165" fontId="9" fillId="0" borderId="0" pivotButton="0" quotePrefix="0" xfId="6"/>
    <xf numFmtId="178" fontId="0" fillId="0" borderId="0" pivotButton="0" quotePrefix="0" xfId="4"/>
    <xf numFmtId="164" fontId="13" fillId="4" borderId="0" applyAlignment="1" pivotButton="0" quotePrefix="0" xfId="0">
      <alignment horizontal="right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0" fontId="0" fillId="4" borderId="0" pivotButton="0" quotePrefix="0" xfId="0"/>
    <xf numFmtId="10" fontId="17" fillId="5" borderId="0" applyAlignment="1" pivotButton="0" quotePrefix="0" xfId="2">
      <alignment horizontal="right"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0" fontId="17" fillId="0" borderId="0" applyAlignment="1" pivotButton="0" quotePrefix="0" xfId="2">
      <alignment vertical="center"/>
    </xf>
    <xf numFmtId="165" fontId="17" fillId="6" borderId="0" applyAlignment="1" pivotButton="0" quotePrefix="0" xfId="0">
      <alignment vertical="center"/>
    </xf>
    <xf numFmtId="180" fontId="17" fillId="6" borderId="0" applyAlignment="1" pivotButton="0" quotePrefix="0" xfId="5">
      <alignment vertical="center"/>
    </xf>
    <xf numFmtId="0" fontId="34" fillId="0" borderId="0" pivotButton="0" quotePrefix="0" xfId="0"/>
    <xf numFmtId="165" fontId="18" fillId="0" borderId="0" applyAlignment="1" pivotButton="0" quotePrefix="0" xfId="3">
      <alignment horizontal="left" vertical="center" wrapText="1" indent="1"/>
    </xf>
    <xf numFmtId="14" fontId="15" fillId="2" borderId="2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0" fillId="0" borderId="3" pivotButton="0" quotePrefix="0" xfId="0"/>
    <xf numFmtId="0" fontId="10" fillId="0" borderId="3" applyAlignment="1" pivotButton="0" quotePrefix="0" xfId="0">
      <alignment horizontal="left" vertical="center"/>
    </xf>
    <xf numFmtId="165" fontId="18" fillId="9" borderId="0" applyAlignment="1" pivotButton="0" quotePrefix="0" xfId="3">
      <alignment horizontal="left" vertical="center" wrapText="1" indent="1"/>
    </xf>
    <xf numFmtId="180" fontId="17" fillId="0" borderId="0" applyAlignment="1" pivotButton="0" quotePrefix="0" xfId="5">
      <alignment horizontal="right" vertical="center"/>
    </xf>
    <xf numFmtId="180" fontId="17" fillId="5" borderId="0" applyAlignment="1" pivotButton="0" quotePrefix="0" xfId="5">
      <alignment horizontal="right" vertical="center"/>
    </xf>
    <xf numFmtId="166" fontId="0" fillId="0" borderId="0" pivotButton="0" quotePrefix="0" xfId="0"/>
    <xf numFmtId="167" fontId="17" fillId="0" borderId="0" applyAlignment="1" pivotButton="0" quotePrefix="0" xfId="0">
      <alignment horizontal="right" vertical="center"/>
    </xf>
    <xf numFmtId="167" fontId="17" fillId="4" borderId="0" applyAlignment="1" pivotButton="0" quotePrefix="0" xfId="0">
      <alignment horizontal="right" vertical="center"/>
    </xf>
    <xf numFmtId="168" fontId="17" fillId="0" borderId="0" applyAlignment="1" pivotButton="0" quotePrefix="0" xfId="0">
      <alignment vertical="center"/>
    </xf>
    <xf numFmtId="180" fontId="17" fillId="0" borderId="0" applyAlignment="1" pivotButton="0" quotePrefix="0" xfId="5">
      <alignment vertical="center"/>
    </xf>
    <xf numFmtId="180" fontId="17" fillId="5" borderId="0" applyAlignment="1" pivotButton="0" quotePrefix="0" xfId="5">
      <alignment vertical="center"/>
    </xf>
    <xf numFmtId="180" fontId="17" fillId="6" borderId="0" applyAlignment="1" pivotButton="0" quotePrefix="0" xfId="5">
      <alignment vertical="center"/>
    </xf>
    <xf numFmtId="0" fontId="0" fillId="0" borderId="1" pivotButton="0" quotePrefix="0" xfId="0"/>
    <xf numFmtId="0" fontId="0" fillId="0" borderId="4" pivotButton="0" quotePrefix="0" xfId="0"/>
    <xf numFmtId="169" fontId="13" fillId="5" borderId="0" applyAlignment="1" pivotButton="0" quotePrefix="0" xfId="0">
      <alignment horizontal="center" vertical="center"/>
    </xf>
    <xf numFmtId="169" fontId="13" fillId="6" borderId="0" applyAlignment="1" pivotButton="0" quotePrefix="0" xfId="0">
      <alignment horizontal="center" vertical="center"/>
    </xf>
    <xf numFmtId="170" fontId="4" fillId="0" borderId="0" pivotButton="0" quotePrefix="0" xfId="0"/>
    <xf numFmtId="171" fontId="4" fillId="0" borderId="0" applyAlignment="1" pivotButton="0" quotePrefix="0" xfId="0">
      <alignment vertical="center"/>
    </xf>
    <xf numFmtId="171" fontId="4" fillId="0" borderId="0" applyAlignment="1" pivotButton="0" quotePrefix="0" xfId="0">
      <alignment horizontal="left" vertical="center"/>
    </xf>
    <xf numFmtId="172" fontId="10" fillId="0" borderId="3" applyAlignment="1" pivotButton="0" quotePrefix="0" xfId="0">
      <alignment horizontal="right" vertical="center"/>
    </xf>
    <xf numFmtId="169" fontId="17" fillId="5" borderId="0" applyAlignment="1" pivotButton="0" quotePrefix="0" xfId="0">
      <alignment horizontal="right" vertical="center"/>
    </xf>
    <xf numFmtId="172" fontId="22" fillId="0" borderId="0" applyAlignment="1" pivotButton="0" quotePrefix="0" xfId="0">
      <alignment horizontal="right" vertical="center"/>
    </xf>
    <xf numFmtId="172" fontId="15" fillId="2" borderId="1" applyAlignment="1" pivotButton="0" quotePrefix="0" xfId="0">
      <alignment horizontal="right" vertical="center"/>
    </xf>
    <xf numFmtId="173" fontId="17" fillId="5" borderId="0" applyAlignment="1" pivotButton="0" quotePrefix="0" xfId="0">
      <alignment horizontal="right" vertical="center"/>
    </xf>
    <xf numFmtId="173" fontId="17" fillId="2" borderId="0" applyAlignment="1" pivotButton="0" quotePrefix="0" xfId="0">
      <alignment horizontal="right" vertical="center"/>
    </xf>
    <xf numFmtId="166" fontId="9" fillId="0" borderId="0" applyAlignment="1" pivotButton="0" quotePrefix="0" xfId="0">
      <alignment vertical="center"/>
    </xf>
    <xf numFmtId="172" fontId="20" fillId="5" borderId="0" applyAlignment="1" pivotButton="0" quotePrefix="0" xfId="0">
      <alignment horizontal="right" vertical="center"/>
    </xf>
    <xf numFmtId="172" fontId="12" fillId="0" borderId="0" applyAlignment="1" pivotButton="0" quotePrefix="0" xfId="0">
      <alignment horizontal="right" vertical="center"/>
    </xf>
    <xf numFmtId="174" fontId="25" fillId="4" borderId="0" applyAlignment="1" pivotButton="0" quotePrefix="0" xfId="0">
      <alignment horizontal="right" wrapText="1"/>
    </xf>
    <xf numFmtId="174" fontId="25" fillId="0" borderId="0" applyAlignment="1" pivotButton="0" quotePrefix="0" xfId="0">
      <alignment horizontal="right" wrapText="1"/>
    </xf>
    <xf numFmtId="175" fontId="22" fillId="0" borderId="0" applyAlignment="1" pivotButton="0" quotePrefix="0" xfId="0">
      <alignment horizontal="right" vertical="center"/>
    </xf>
    <xf numFmtId="172" fontId="9" fillId="0" borderId="0" applyAlignment="1" pivotButton="0" quotePrefix="0" xfId="0">
      <alignment horizontal="right" vertical="center"/>
    </xf>
    <xf numFmtId="171" fontId="22" fillId="0" borderId="0" applyAlignment="1" pivotButton="0" quotePrefix="0" xfId="0">
      <alignment horizontal="right" vertical="center"/>
    </xf>
    <xf numFmtId="172" fontId="20" fillId="0" borderId="7" applyAlignment="1" pivotButton="0" quotePrefix="0" xfId="0">
      <alignment horizontal="right" vertical="center"/>
    </xf>
    <xf numFmtId="176" fontId="9" fillId="0" borderId="0" applyAlignment="1" pivotButton="0" quotePrefix="0" xfId="0">
      <alignment horizontal="right" vertical="center"/>
    </xf>
    <xf numFmtId="172" fontId="5" fillId="0" borderId="0" applyAlignment="1" pivotButton="0" quotePrefix="0" xfId="0">
      <alignment horizontal="right"/>
    </xf>
    <xf numFmtId="177" fontId="25" fillId="0" borderId="0" applyAlignment="1" pivotButton="0" quotePrefix="0" xfId="0">
      <alignment horizontal="right"/>
    </xf>
    <xf numFmtId="169" fontId="25" fillId="0" borderId="0" applyAlignment="1" pivotButton="0" quotePrefix="0" xfId="0">
      <alignment horizontal="right"/>
    </xf>
    <xf numFmtId="172" fontId="20" fillId="6" borderId="0" applyAlignment="1" pivotButton="0" quotePrefix="0" xfId="0">
      <alignment horizontal="right" vertical="center"/>
    </xf>
    <xf numFmtId="173" fontId="20" fillId="5" borderId="0" applyAlignment="1" pivotButton="0" quotePrefix="0" xfId="0">
      <alignment horizontal="right" vertical="center"/>
    </xf>
    <xf numFmtId="178" fontId="20" fillId="2" borderId="0" applyAlignment="1" pivotButton="0" quotePrefix="0" xfId="1">
      <alignment horizontal="right" vertical="center"/>
    </xf>
    <xf numFmtId="166" fontId="9" fillId="0" borderId="0" applyAlignment="1" pivotButton="0" quotePrefix="0" xfId="6">
      <alignment vertical="center"/>
    </xf>
    <xf numFmtId="181" fontId="30" fillId="9" borderId="0" applyAlignment="1" pivotButton="0" quotePrefix="0" xfId="6">
      <alignment horizontal="left" vertical="center" indent="1"/>
    </xf>
    <xf numFmtId="166" fontId="30" fillId="9" borderId="0" applyAlignment="1" pivotButton="0" quotePrefix="0" xfId="6">
      <alignment horizontal="right" vertical="center" indent="2"/>
    </xf>
    <xf numFmtId="181" fontId="30" fillId="0" borderId="0" applyAlignment="1" pivotButton="0" quotePrefix="0" xfId="6">
      <alignment horizontal="left" vertical="center" indent="1"/>
    </xf>
    <xf numFmtId="166" fontId="30" fillId="0" borderId="0" applyAlignment="1" pivotButton="0" quotePrefix="0" xfId="6">
      <alignment horizontal="right" vertical="center" indent="2"/>
    </xf>
    <xf numFmtId="178" fontId="30" fillId="9" borderId="0" applyAlignment="1" pivotButton="0" quotePrefix="0" xfId="7">
      <alignment horizontal="right" vertical="center" indent="2"/>
    </xf>
    <xf numFmtId="181" fontId="30" fillId="0" borderId="0" applyAlignment="1" pivotButton="0" quotePrefix="0" xfId="8">
      <alignment horizontal="left" vertical="center" indent="1"/>
    </xf>
    <xf numFmtId="166" fontId="30" fillId="0" borderId="0" applyAlignment="1" pivotButton="0" quotePrefix="0" xfId="8">
      <alignment horizontal="right" vertical="center" indent="2"/>
    </xf>
    <xf numFmtId="181" fontId="30" fillId="9" borderId="0" applyAlignment="1" pivotButton="0" quotePrefix="0" xfId="8">
      <alignment horizontal="left" vertical="center" indent="1"/>
    </xf>
    <xf numFmtId="166" fontId="30" fillId="9" borderId="0" applyAlignment="1" pivotButton="0" quotePrefix="0" xfId="8">
      <alignment horizontal="right" vertical="center" indent="2"/>
    </xf>
    <xf numFmtId="166" fontId="30" fillId="9" borderId="0" applyAlignment="1" pivotButton="0" quotePrefix="0" xfId="10">
      <alignment horizontal="right" vertical="center" indent="2"/>
    </xf>
    <xf numFmtId="166" fontId="30" fillId="4" borderId="0" applyAlignment="1" pivotButton="0" quotePrefix="0" xfId="10">
      <alignment horizontal="right" vertical="center" indent="2"/>
    </xf>
    <xf numFmtId="181" fontId="30" fillId="4" borderId="0" applyAlignment="1" pivotButton="0" quotePrefix="0" xfId="8">
      <alignment horizontal="left" vertical="center" indent="1"/>
    </xf>
    <xf numFmtId="166" fontId="30" fillId="4" borderId="0" applyAlignment="1" pivotButton="0" quotePrefix="0" xfId="8">
      <alignment horizontal="right" vertical="center" indent="2"/>
    </xf>
    <xf numFmtId="181" fontId="30" fillId="4" borderId="0" applyAlignment="1" pivotButton="0" quotePrefix="0" xfId="6">
      <alignment horizontal="left" vertical="center" indent="1"/>
    </xf>
    <xf numFmtId="166" fontId="30" fillId="4" borderId="0" applyAlignment="1" pivotButton="0" quotePrefix="0" xfId="6">
      <alignment horizontal="right" vertical="center" indent="2"/>
    </xf>
    <xf numFmtId="181" fontId="32" fillId="9" borderId="0" applyAlignment="1" pivotButton="0" quotePrefix="0" xfId="8">
      <alignment horizontal="left" vertical="center" indent="1"/>
    </xf>
    <xf numFmtId="166" fontId="32" fillId="9" borderId="0" applyAlignment="1" pivotButton="0" quotePrefix="0" xfId="8">
      <alignment horizontal="right" vertical="center" indent="2"/>
    </xf>
    <xf numFmtId="178" fontId="0" fillId="0" borderId="0" pivotButton="0" quotePrefix="0" xfId="4"/>
    <xf numFmtId="178" fontId="0" fillId="12" borderId="0" pivotButton="0" quotePrefix="0" xfId="4"/>
    <xf numFmtId="178" fontId="0" fillId="11" borderId="0" pivotButton="0" quotePrefix="0" xfId="4"/>
    <xf numFmtId="182" fontId="0" fillId="0" borderId="0" pivotButton="0" quotePrefix="0" xfId="0"/>
    <xf numFmtId="179" fontId="0" fillId="0" borderId="0" pivotButton="0" quotePrefix="0" xfId="4"/>
    <xf numFmtId="180" fontId="26" fillId="0" borderId="0" pivotButton="0" quotePrefix="0" xfId="5"/>
    <xf numFmtId="178" fontId="26" fillId="0" borderId="0" applyAlignment="1" pivotButton="0" quotePrefix="0" xfId="4">
      <alignment horizontal="center"/>
    </xf>
  </cellXfs>
  <cellStyles count="12">
    <cellStyle name="Normal" xfId="0" builtinId="0"/>
    <cellStyle name="Vírgula" xfId="1" builtinId="3"/>
    <cellStyle name="Porcentagem" xfId="2" builtinId="5"/>
    <cellStyle name="Normal 2 5" xfId="3"/>
    <cellStyle name="Vírgula 2" xfId="4"/>
    <cellStyle name="Moeda 2" xfId="5"/>
    <cellStyle name="Normal 2 2" xfId="6"/>
    <cellStyle name="Vírgula 2 2" xfId="7"/>
    <cellStyle name="Normal 2 2 2" xfId="8"/>
    <cellStyle name="Vírgula 2 2 2" xfId="9"/>
    <cellStyle name="Normal 2 5 2" xfId="10"/>
    <cellStyle name="Vírgula 2 3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externalLink" Target="/xl/externalLinks/externalLink4.xml" Id="rId11" /><Relationship Type="http://schemas.openxmlformats.org/officeDocument/2006/relationships/externalLink" Target="/xl/externalLinks/externalLink5.xml" Id="rId12" /><Relationship Type="http://schemas.openxmlformats.org/officeDocument/2006/relationships/externalLink" Target="/xl/externalLinks/externalLink6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'Relatório Analítico'!$E$60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1">
                  <a:lumMod val="75000"/>
                </a:schemeClr>
              </a:solidFill>
              <a:ln>
                <a:prstDash val="solid"/>
              </a:ln>
            </spPr>
          </dPt>
          <dPt>
            <idx val="2"/>
            <bubble3D val="0"/>
            <explosion val="1"/>
            <spPr>
              <a:solidFill>
                <a:srgbClr val="90A2CF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rgbClr val="FF3300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CC00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91BADF"/>
              </a:solidFill>
              <a:ln>
                <a:prstDash val="solid"/>
              </a:ln>
            </spPr>
          </dPt>
          <dLbls>
            <dLbl>
              <idx val="0"/>
            </dLbl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'Relatório Analítico'!$B$61:$B$68</f>
              <strCache>
                <ptCount val="8"/>
                <pt idx="0">
                  <v>Até 15</v>
                </pt>
                <pt idx="1">
                  <v>Entre 15 e 30</v>
                </pt>
                <pt idx="2">
                  <v>Entre 30 e 60</v>
                </pt>
                <pt idx="3">
                  <v>Entre 60 e 90</v>
                </pt>
                <pt idx="4">
                  <v>Entre 90 e 120</v>
                </pt>
                <pt idx="5">
                  <v>Entre 120 e 150</v>
                </pt>
                <pt idx="6">
                  <v>Entre 150 e 180</v>
                </pt>
                <pt idx="7">
                  <v>Superior a 180</v>
                </pt>
              </strCache>
            </strRef>
          </cat>
          <val>
            <numRef>
              <f>'Relatório Analítico'!$E$61:$E$68</f>
              <numCache>
                <formatCode>0%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216615554634618"/>
          <y val="0.1414495027202059"/>
          <w val="0.3364228707404783"/>
          <h val="0.7592071680695085"/>
        </manualLayout>
      </layout>
      <doughnutChart>
        <varyColors val="1"/>
        <ser>
          <idx val="0"/>
          <order val="0"/>
          <tx>
            <strRef>
              <f>'Relatório Analítico'!$E$43</f>
              <strCache>
                <ptCount val="1"/>
                <pt idx="0">
                  <v>Percentual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prstDash val="solid"/>
              </a:ln>
            </spPr>
          </dPt>
          <dPt>
            <idx val="5"/>
            <bubble3D val="0"/>
            <spPr>
              <a:solidFill>
                <a:srgbClr val="FF6600"/>
              </a:solidFill>
              <a:ln>
                <a:prstDash val="solid"/>
              </a:ln>
            </spPr>
          </dPt>
          <dPt>
            <idx val="6"/>
            <bubble3D val="0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7"/>
            <bubble3D val="0"/>
            <spPr>
              <a:solidFill>
                <a:srgbClr val="A50021"/>
              </a:solidFill>
              <a:ln>
                <a:prstDash val="solid"/>
              </a:ln>
            </spPr>
          </dPt>
          <dPt>
            <idx val="8"/>
            <bubble3D val="0"/>
            <spPr>
              <a:solidFill>
                <a:srgbClr val="B1BEDD"/>
              </a:solidFill>
              <a:ln>
                <a:prstDash val="solid"/>
              </a:ln>
            </spPr>
          </dPt>
          <dLbls>
            <dLbl>
              <idx val="1"/>
            </dLbl>
            <dLbl>
              <idx val="2"/>
            </dLbl>
            <dLbl>
              <idx val="3"/>
            </dLbl>
            <dLbl>
              <idx val="4"/>
            </dLbl>
            <dLbl>
              <idx val="5"/>
            </dLbl>
            <dLbl>
              <idx val="6"/>
            </dLbl>
            <dLbl>
              <idx val="7"/>
            </dLbl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'Relatório Analítico'!$B$44:$B$52</f>
              <strCache>
                <ptCount val="9"/>
                <pt idx="0">
                  <v>Em Dia</v>
                </pt>
                <pt idx="1">
                  <v xml:space="preserve">Até 15 </v>
                </pt>
                <pt idx="2">
                  <v>Entre 15 e 30</v>
                </pt>
                <pt idx="3">
                  <v>Entre 30 e 60</v>
                </pt>
                <pt idx="4">
                  <v>Entre 60 e 90</v>
                </pt>
                <pt idx="5">
                  <v>Entre 90 e 120</v>
                </pt>
                <pt idx="6">
                  <v>Entre 120 e 150</v>
                </pt>
                <pt idx="7">
                  <v>Entre 150 e 180</v>
                </pt>
                <pt idx="8">
                  <v>Superior a 180</v>
                </pt>
              </strCache>
            </strRef>
          </cat>
          <val>
            <numRef>
              <f>'Relatório Analítico'!$E$44:$E$52</f>
              <numCache>
                <formatCode>0%</formatCode>
                <ptCount val="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r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 xml:space="preserve">RESUMO ANALÍTICO DOS RECEBIMENTOS DO MÊS </a:t>
            </a:r>
          </a:p>
        </rich>
      </tx>
      <layout>
        <manualLayout>
          <xMode val="edge"/>
          <yMode val="edge"/>
          <wMode val="factor"/>
          <hMode val="factor"/>
          <x val="0.2720853441706884"/>
          <y val="0.02704615048118985"/>
        </manualLayout>
      </layout>
      <overlay val="0"/>
    </title>
    <plotArea>
      <layout>
        <manualLayout>
          <xMode val="edge"/>
          <yMode val="edge"/>
          <wMode val="factor"/>
          <hMode val="factor"/>
          <x val="0.220079006141066"/>
          <y val="0.1998584370502074"/>
          <w val="0.5682249345442704"/>
          <h val="0.617349024920272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'Relatório Analítico'!$Q$6:$Q$8</f>
              <strCache>
                <ptCount val="3"/>
                <pt idx="0">
                  <v>Antecipação</v>
                </pt>
                <pt idx="1">
                  <v>Recebimentos em Atraso</v>
                </pt>
                <pt idx="2">
                  <v>Recebimentos em dia</v>
                </pt>
              </strCache>
            </strRef>
          </cat>
          <val>
            <numRef>
              <f>'Relatório Analítico'!$R$6:$R$8</f>
              <numCache>
                <formatCode>_("R$"* #,##0.00_);_("R$"* \(#,##0.00\);_("R$"* "-"??_);_(@_)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  <holeSize val="60"/>
      </doughnutChart>
    </plotArea>
    <legend>
      <legendPos val="b"/>
      <overlay val="0"/>
      <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r>
            <a:t/>
          </a:r>
          <a:endParaRPr lang="pt-B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'Acompanhamento Vendas'!$D$25</f>
              <strCache>
                <ptCount val="1"/>
                <pt idx="0">
                  <v>Unidas vendidas</v>
                </pt>
              </strCache>
            </strRef>
          </tx>
          <spPr>
            <a:solidFill>
              <a:srgbClr val="397F8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Vendas'!$D$26:$D$50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</ser>
        <ser>
          <idx val="1"/>
          <order val="1"/>
          <tx>
            <strRef>
              <f>'Acompanhamento Vendas'!$F$25</f>
              <strCache>
                <ptCount val="1"/>
                <pt idx="0">
                  <v>Unidas de distrato</v>
                </pt>
              </strCache>
            </strRef>
          </tx>
          <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Vendas'!$F$26:$F$50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1</v>
                </pt>
                <pt idx="13">
                  <v>0</v>
                </pt>
                <pt idx="14">
                  <v>1</v>
                </pt>
                <pt idx="15">
                  <v>0</v>
                </pt>
                <pt idx="1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axId val="832494904"/>
        <axId val="832494248"/>
      </barChart>
      <lineChart>
        <grouping val="standard"/>
        <varyColors val="0"/>
        <ser>
          <idx val="2"/>
          <order val="2"/>
          <tx>
            <strRef>
              <f>'Acompanhamento Vendas'!$H$25</f>
              <strCache>
                <ptCount val="1"/>
                <pt idx="0">
                  <v>Estoque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'Acompanhamento Vendas'!$B$26:$C$50</f>
              <strCache>
                <ptCount val="17"/>
                <pt idx="0">
                  <v>abr./22</v>
                </pt>
                <pt idx="1">
                  <v>mai./22</v>
                </pt>
                <pt idx="2">
                  <v>jun/22</v>
                </pt>
                <pt idx="3">
                  <v>jul/22</v>
                </pt>
                <pt idx="4">
                  <v>ago/22</v>
                </pt>
                <pt idx="5">
                  <v>set/22</v>
                </pt>
                <pt idx="6">
                  <v>out/22</v>
                </pt>
                <pt idx="7">
                  <v>nov/22</v>
                </pt>
                <pt idx="8">
                  <v>dez/22</v>
                </pt>
                <pt idx="9">
                  <v>jan/23</v>
                </pt>
                <pt idx="10">
                  <v>fev/23</v>
                </pt>
                <pt idx="11">
                  <v>mar/23</v>
                </pt>
                <pt idx="12">
                  <v>abr/23</v>
                </pt>
                <pt idx="13">
                  <v>mai/23</v>
                </pt>
                <pt idx="14">
                  <v>jun/23</v>
                </pt>
                <pt idx="15">
                  <v>jul/23</v>
                </pt>
                <pt idx="16">
                  <v>ago/23</v>
                </pt>
              </strCache>
            </strRef>
          </cat>
          <val>
            <numRef>
              <f>'Acompanhamento Vendas'!$H$26:$H$50</f>
              <numCache>
                <formatCode>General</formatCode>
                <ptCount val="17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5</v>
                </pt>
                <pt idx="6">
                  <v>5</v>
                </pt>
                <pt idx="7">
                  <v>5</v>
                </pt>
                <pt idx="8">
                  <v>5</v>
                </pt>
                <pt idx="9">
                  <v>5</v>
                </pt>
                <pt idx="10">
                  <v>5</v>
                </pt>
                <pt idx="11">
                  <v>5</v>
                </pt>
                <pt idx="12">
                  <v>5</v>
                </pt>
                <pt idx="13">
                  <v>5</v>
                </pt>
                <pt idx="14">
                  <v>6</v>
                </pt>
                <pt idx="15">
                  <v>6</v>
                </pt>
                <pt idx="16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59679880"/>
        <axId val="859682832"/>
      </lineChart>
      <dateAx>
        <axId val="83249490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248"/>
        <crosses val="autoZero"/>
        <lblOffset val="100"/>
        <baseTimeUnit val="months"/>
      </dateAx>
      <valAx>
        <axId val="8324942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32494904"/>
        <crosses val="autoZero"/>
        <crossBetween val="between"/>
      </valAx>
      <dateAx>
        <axId val="859679880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859682832"/>
        <crosses val="autoZero"/>
        <lblOffset val="100"/>
        <baseTimeUnit val="days"/>
      </dateAx>
      <valAx>
        <axId val="859682832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59679880"/>
        <crosses val="max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2.png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9</col>
      <colOff>29935</colOff>
      <row>0</row>
      <rowOff>66675</rowOff>
    </from>
    <ext cx="1466850" cy="409575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16603435" y="66675"/>
          <a:ext cx="1466850" cy="409575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600075</colOff>
      <row>58</row>
      <rowOff>123825</rowOff>
    </from>
    <ext cx="5610225" cy="23526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600075</colOff>
      <row>41</row>
      <rowOff>123825</rowOff>
    </from>
    <ext cx="5610225" cy="24860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5</col>
      <colOff>789215</colOff>
      <row>8</row>
      <rowOff>163285</rowOff>
    </from>
    <ext cx="5610225" cy="54864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9</col>
      <colOff>428625</colOff>
      <row>0</row>
      <rowOff>0</rowOff>
    </from>
    <ext cx="1562100" cy="400050"/>
    <pic>
      <nvPicPr>
        <cNvPr id="5" name="image2.png"/>
        <cNvPicPr preferRelativeResize="0"/>
      </nvPicPr>
      <blipFill>
        <a:blip cstate="print" r:embed="rId4"/>
        <a:stretch>
          <a:fillRect/>
        </a:stretch>
      </blipFill>
      <spPr>
        <a:xfrm>
          <a:off x="12011025" y="0"/>
          <a:ext cx="1562100" cy="4000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3363</colOff>
      <row>4</row>
      <rowOff>185457</rowOff>
    </from>
    <to>
      <col>8</col>
      <colOff>1095376</colOff>
      <row>18</row>
      <rowOff>41103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7</col>
      <colOff>1184276</colOff>
      <row>0</row>
      <rowOff>53940</rowOff>
    </from>
    <ext cx="1473140" cy="414055"/>
    <pic>
      <nvPicPr>
        <cNvPr id="3" name="Imagem 2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10118726" y="53940"/>
          <a:ext cx="1473140" cy="414055"/>
        </a:xfrm>
        <a:prstGeom prst="rect">
          <avLst/>
        </a:prstGeom>
        <a:ln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microsoft.com/office/2006/relationships/xlExternalLinkPath/xlPathMissing" Target="Modelo%20Portfolio%20Inpar%20-%20single%20loan%20-%2006.09.15.xls" TargetMode="External" Id="rId1" /></Relationships>
</file>

<file path=xl/externalLinks/_rels/externalLink2.xml.rels><Relationships xmlns="http://schemas.openxmlformats.org/package/2006/relationships"><Relationship Type="http://schemas.microsoft.com/office/2006/relationships/xlExternalLinkPath/xlPathMissing" Target="ROSSI-BB%2007_07_13_liquida&#231;&#227;o%20antecipada_14%25subordina&#231;&#227;o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Users/stopa/Google%20Drive/Equipe%20Travessia/Arquivos%20Modelo%20Outras%20Sec/An&#225;lise_GAIASERV_CAP_122016.xlsm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G:\Users\stopa\Google%20Drive\Equipe%20Travessia\Arquivos%20Modelo%20Outras%20Sec\An&#225;lise_GAIASERV_CAP_122016.xlsm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CONCILIA&#199;&#195;O_07_07_Serie%2049-50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C00000"/>
    <outlinePr summaryBelow="1" summaryRight="1"/>
    <pageSetUpPr fitToPage="1"/>
  </sheetPr>
  <dimension ref="A1:L55"/>
  <sheetViews>
    <sheetView showGridLines="0" view="pageBreakPreview" topLeftCell="A3" zoomScale="70" zoomScaleNormal="70" zoomScaleSheetLayoutView="70" workbookViewId="0">
      <selection activeCell="F39" sqref="F39"/>
    </sheetView>
  </sheetViews>
  <sheetFormatPr baseColWidth="8" defaultColWidth="14.42578125" defaultRowHeight="15" customHeight="1"/>
  <cols>
    <col width="4.7109375" customWidth="1" min="1" max="1"/>
    <col width="68.5703125" customWidth="1" min="2" max="2"/>
    <col width="31.7109375" customWidth="1" min="3" max="3"/>
    <col width="23" customWidth="1" min="4" max="4"/>
    <col width="20.7109375" customWidth="1" min="5" max="5"/>
    <col width="25.42578125" customWidth="1" min="6" max="6"/>
    <col width="20.7109375" customWidth="1" min="7" max="8"/>
    <col width="32.5703125" customWidth="1" min="9" max="9"/>
    <col width="23.85546875" customWidth="1" min="10" max="10"/>
    <col width="15.85546875" customWidth="1" min="11" max="11"/>
    <col width="18.5703125" customWidth="1" min="12" max="12"/>
  </cols>
  <sheetData>
    <row r="1" ht="40.5" customHeight="1">
      <c r="A1" s="1" t="n"/>
      <c r="B1" s="2" t="inlineStr">
        <is>
          <t>Relatório Executivo</t>
        </is>
      </c>
      <c r="C1" s="3" t="n"/>
      <c r="D1" s="4" t="n"/>
      <c r="E1" s="4" t="n"/>
      <c r="F1" s="4" t="n"/>
      <c r="G1" s="5" t="n"/>
      <c r="H1" s="6" t="n"/>
      <c r="I1" s="6" t="n"/>
      <c r="J1" s="6" t="n"/>
    </row>
    <row r="2" ht="3" customHeight="1">
      <c r="A2" s="1" t="n"/>
      <c r="B2" s="7" t="n"/>
      <c r="C2" s="8" t="n"/>
      <c r="D2" s="7" t="n"/>
      <c r="E2" s="7" t="n"/>
      <c r="F2" s="9" t="n"/>
      <c r="G2" s="9" t="n"/>
      <c r="H2" s="9" t="inlineStr">
        <is>
          <t>Faixa</t>
        </is>
      </c>
      <c r="I2" s="9" t="inlineStr">
        <is>
          <t>ContarDeNº Parcela</t>
        </is>
      </c>
      <c r="J2" s="9" t="inlineStr">
        <is>
          <t>Total de Valor pago</t>
        </is>
      </c>
    </row>
    <row r="3" ht="15.75" customHeight="1">
      <c r="A3" s="1" t="n"/>
      <c r="B3" s="10" t="inlineStr">
        <is>
          <t>Data de Análise:</t>
        </is>
      </c>
      <c r="C3" s="11" t="n"/>
      <c r="D3" s="6" t="n"/>
      <c r="E3" s="1" t="n"/>
      <c r="F3" s="1" t="n"/>
      <c r="G3" s="5" t="n"/>
      <c r="H3" s="6" t="n"/>
      <c r="I3" s="6" t="n"/>
      <c r="J3" s="160" t="n"/>
    </row>
    <row r="4" ht="15.75" customHeight="1">
      <c r="A4" s="1" t="n"/>
      <c r="B4" s="10" t="inlineStr">
        <is>
          <t>Data do Relatório Mensal:</t>
        </is>
      </c>
      <c r="C4" s="6" t="n"/>
      <c r="D4" s="6" t="n"/>
      <c r="E4" s="1" t="n"/>
      <c r="F4" s="1" t="n"/>
      <c r="G4" s="5" t="n"/>
      <c r="H4" s="6" t="n"/>
      <c r="I4" s="6" t="n"/>
      <c r="J4" s="267">
        <f>Recebíveis!L3</f>
        <v/>
      </c>
    </row>
    <row r="5" ht="15.75" customHeight="1">
      <c r="A5" s="1" t="n"/>
      <c r="B5" s="10" t="n"/>
      <c r="C5" s="6" t="n"/>
      <c r="D5" s="6" t="n"/>
      <c r="E5" s="1" t="n"/>
      <c r="F5" s="13" t="n"/>
      <c r="G5" s="5" t="n"/>
      <c r="H5" s="6" t="n"/>
      <c r="I5" s="6" t="n"/>
      <c r="J5" s="6" t="n"/>
    </row>
    <row r="6" ht="15.75" customHeight="1">
      <c r="A6" s="1" t="n"/>
      <c r="B6" s="14" t="n"/>
      <c r="C6" s="6" t="n"/>
      <c r="D6" s="15" t="n"/>
      <c r="E6" s="16" t="n"/>
      <c r="F6" s="1" t="n"/>
      <c r="G6" s="6" t="n"/>
      <c r="H6" s="6" t="n"/>
      <c r="I6" s="6" t="n"/>
      <c r="J6" s="6" t="n"/>
    </row>
    <row r="7" ht="15.75" customHeight="1" thickBot="1">
      <c r="A7" s="1" t="n"/>
      <c r="B7" s="17" t="inlineStr">
        <is>
          <t>Dados Gerais CRI</t>
        </is>
      </c>
      <c r="C7" s="18" t="inlineStr">
        <is>
          <t>93ª série</t>
        </is>
      </c>
      <c r="D7" s="19" t="n"/>
      <c r="E7" s="1" t="n"/>
      <c r="F7" s="1" t="n"/>
      <c r="G7" s="20" t="inlineStr">
        <is>
          <t>Informações da Carteira</t>
        </is>
      </c>
      <c r="H7" s="18" t="n"/>
      <c r="I7" s="21">
        <f>DATE(YEAR(J4),MONTH(J4),1)</f>
        <v/>
      </c>
      <c r="J7" s="18" t="inlineStr">
        <is>
          <t>Valor</t>
        </is>
      </c>
    </row>
    <row r="8" ht="15.75" customHeight="1">
      <c r="A8" s="1" t="n"/>
      <c r="B8" s="22" t="inlineStr">
        <is>
          <t>Data de Emissão do CRI</t>
        </is>
      </c>
      <c r="C8" s="23" t="n">
        <v>44545</v>
      </c>
      <c r="D8" s="24" t="n"/>
      <c r="E8" s="1" t="n"/>
      <c r="F8" s="1">
        <f>EDATE($I$7,0)&amp;G8</f>
        <v/>
      </c>
      <c r="G8" s="22" t="inlineStr">
        <is>
          <t>Total Recebido mês Carteira</t>
        </is>
      </c>
      <c r="H8" s="25" t="n"/>
      <c r="I8" s="25" t="n"/>
      <c r="J8" s="287">
        <f>'Relatório Analítico'!D38</f>
        <v/>
      </c>
    </row>
    <row r="9" ht="15.75" customHeight="1">
      <c r="A9" s="1" t="n"/>
      <c r="B9" s="27" t="inlineStr">
        <is>
          <t>Vencimento do CRI</t>
        </is>
      </c>
      <c r="C9" s="28" t="n">
        <v>45677</v>
      </c>
      <c r="D9" s="29" t="n"/>
      <c r="E9" s="1" t="n"/>
      <c r="F9" s="1">
        <f>EDATE($I$7,0)&amp;G9</f>
        <v/>
      </c>
      <c r="G9" s="27" t="inlineStr">
        <is>
          <t>Recebimento antecipado</t>
        </is>
      </c>
      <c r="H9" s="30" t="n"/>
      <c r="I9" s="30" t="n"/>
      <c r="J9" s="288">
        <f>'Relatório Analítico'!D22</f>
        <v/>
      </c>
      <c r="K9" s="32" t="n"/>
      <c r="L9" s="289" t="n"/>
    </row>
    <row r="10" ht="15.75" customHeight="1">
      <c r="A10" s="1" t="n"/>
      <c r="B10" s="22" t="inlineStr">
        <is>
          <t>Código IF CETIP</t>
        </is>
      </c>
      <c r="C10" s="23" t="inlineStr">
        <is>
          <t>21L0848411</t>
        </is>
      </c>
      <c r="D10" s="24" t="n"/>
      <c r="E10" s="1" t="n"/>
      <c r="F10" s="1">
        <f>EDATE($I$7,0)&amp;G10</f>
        <v/>
      </c>
      <c r="G10" s="22" t="inlineStr">
        <is>
          <t>Recebimento regular (até 5 dias de Atraso)</t>
        </is>
      </c>
      <c r="H10" s="25" t="n"/>
      <c r="I10" s="25" t="n"/>
      <c r="J10" s="287">
        <f>'Relatório Analítico'!D10</f>
        <v/>
      </c>
      <c r="K10" s="32" t="n"/>
      <c r="L10" s="26" t="n"/>
    </row>
    <row r="11" ht="15.75" customHeight="1">
      <c r="A11" s="1" t="n"/>
      <c r="B11" s="27" t="inlineStr">
        <is>
          <t>Índice de atualização monetária</t>
        </is>
      </c>
      <c r="C11" s="34" t="inlineStr">
        <is>
          <t>IPCA</t>
        </is>
      </c>
      <c r="D11" s="35" t="n"/>
      <c r="E11" s="1" t="n"/>
      <c r="F11" s="1">
        <f>EDATE($I$7,0)&amp;G11</f>
        <v/>
      </c>
      <c r="G11" s="27" t="inlineStr">
        <is>
          <t>Recebimento em atraso</t>
        </is>
      </c>
      <c r="H11" s="30" t="n"/>
      <c r="I11" s="30" t="n"/>
      <c r="J11" s="288">
        <f>'Relatório Analítico'!D34</f>
        <v/>
      </c>
      <c r="K11" s="32" t="n"/>
    </row>
    <row r="12" ht="15.75" customHeight="1">
      <c r="A12" s="1" t="n"/>
      <c r="B12" s="22" t="inlineStr">
        <is>
          <t>Juros remuneratórios</t>
        </is>
      </c>
      <c r="C12" s="290" t="n">
        <v>0.12</v>
      </c>
      <c r="D12" s="291" t="n"/>
      <c r="E12" s="1" t="n"/>
      <c r="F12" s="1">
        <f>EDATE($I$7,0)&amp;G12</f>
        <v/>
      </c>
      <c r="G12" s="270" t="n"/>
      <c r="H12" s="270" t="n"/>
      <c r="I12" s="270" t="n"/>
      <c r="J12" s="270" t="n"/>
    </row>
    <row r="13" ht="15.75" customHeight="1">
      <c r="A13" s="1" t="n"/>
      <c r="B13" s="27" t="inlineStr">
        <is>
          <t>PU Emissão CRI (R$)</t>
        </is>
      </c>
      <c r="C13" s="31" t="n">
        <v>1000</v>
      </c>
      <c r="D13" s="38" t="n"/>
      <c r="E13" s="1" t="n"/>
      <c r="F13" s="1">
        <f>EDATE($I$7,0)&amp;G13</f>
        <v/>
      </c>
      <c r="G13" s="22" t="inlineStr">
        <is>
          <t>(i) Recebimento de parcelas com vencimento no mês</t>
        </is>
      </c>
      <c r="H13" s="25" t="n"/>
      <c r="I13" s="25" t="n"/>
      <c r="J13" s="287">
        <f>SUMIFS(Recebimentos!R:R,Recebimentos!S:S,'Relatório Analítico'!C5)</f>
        <v/>
      </c>
    </row>
    <row r="14" ht="15.75" customHeight="1">
      <c r="A14" s="1" t="n"/>
      <c r="B14" s="22" t="inlineStr">
        <is>
          <t>Quantidade de CRI Emitido</t>
        </is>
      </c>
      <c r="C14" s="39" t="n">
        <v>22000</v>
      </c>
      <c r="D14" s="40" t="n"/>
      <c r="E14" s="1" t="n"/>
      <c r="F14" s="1">
        <f>EDATE($I$7,0)&amp;G14</f>
        <v/>
      </c>
      <c r="G14" s="27" t="inlineStr">
        <is>
          <t>(ii) Inadimplência no mês (parcelas com vencimento no mês e não pagas)</t>
        </is>
      </c>
      <c r="H14" s="30" t="n"/>
      <c r="I14" s="30" t="n"/>
      <c r="J14" s="288">
        <f>SUMIFS(Recebíveis!L:L,Recebíveis!M:M,'Relatório Analítico'!C5)</f>
        <v/>
      </c>
    </row>
    <row r="15" ht="15.75" customHeight="1">
      <c r="A15" s="1" t="n"/>
      <c r="B15" s="27" t="inlineStr">
        <is>
          <t>Valor Emissão CRI (R$)</t>
        </is>
      </c>
      <c r="C15" s="41" t="n">
        <v>22000000</v>
      </c>
      <c r="D15" s="42" t="n"/>
      <c r="E15" s="1" t="n"/>
      <c r="F15" s="1">
        <f>EDATE($I$7,0)&amp;G15</f>
        <v/>
      </c>
      <c r="G15" s="22" t="inlineStr">
        <is>
          <t>(iii) = (i) + (ii) Fluxo esperado da Carteira (mês)</t>
        </is>
      </c>
      <c r="H15" s="25" t="n"/>
      <c r="I15" s="25" t="n"/>
      <c r="J15" s="287">
        <f>J13+J14</f>
        <v/>
      </c>
    </row>
    <row r="16" ht="15.75" customHeight="1">
      <c r="A16" s="1" t="n"/>
      <c r="B16" s="22" t="inlineStr">
        <is>
          <t>Quantidade de CRI Integralizado</t>
        </is>
      </c>
      <c r="C16" s="39" t="n">
        <v>13755</v>
      </c>
      <c r="D16" s="40" t="n"/>
      <c r="E16" s="1" t="n"/>
      <c r="F16" s="1">
        <f>EDATE($I$7,0)&amp;G16</f>
        <v/>
      </c>
      <c r="G16" s="27" t="inlineStr">
        <is>
          <t>(iv) = (i) / (iii) % Recebimento Regular</t>
        </is>
      </c>
      <c r="H16" s="30" t="n"/>
      <c r="I16" s="30" t="n"/>
      <c r="J16" s="271">
        <f>J13/J15</f>
        <v/>
      </c>
    </row>
    <row r="17" ht="15.75" customHeight="1">
      <c r="A17" s="1" t="n"/>
      <c r="B17" s="27" t="inlineStr">
        <is>
          <t>PU  Atualizado CRI na data do Relatório Mensal (R$)</t>
        </is>
      </c>
      <c r="C17" s="31" t="n"/>
      <c r="D17" s="38" t="n"/>
      <c r="E17" s="1" t="n"/>
      <c r="F17" s="1">
        <f>EDATE($I$7,0)&amp;G17</f>
        <v/>
      </c>
      <c r="G17" s="270" t="n"/>
      <c r="H17" s="270" t="n"/>
      <c r="I17" s="270" t="n"/>
      <c r="J17" s="270" t="n"/>
    </row>
    <row r="18" ht="15.75" customHeight="1">
      <c r="A18" s="1" t="n"/>
      <c r="B18" s="22" t="inlineStr">
        <is>
          <t>Saldo Atualizado CRI na data do Relatório Mensal (R$)</t>
        </is>
      </c>
      <c r="C18" s="26">
        <f>C17*C16</f>
        <v/>
      </c>
      <c r="D18" s="43" t="n"/>
      <c r="E18" s="1" t="n"/>
      <c r="F18" s="1">
        <f>EDATE($I$7,0)&amp;G18</f>
        <v/>
      </c>
      <c r="G18" s="22" t="inlineStr">
        <is>
          <t>Saldo Adimplente da Carteira</t>
        </is>
      </c>
      <c r="H18" s="292" t="n"/>
      <c r="I18" s="292" t="n"/>
      <c r="J18" s="293">
        <f>J20-J19</f>
        <v/>
      </c>
    </row>
    <row r="19" ht="15.75" customHeight="1">
      <c r="A19" s="1" t="n"/>
      <c r="B19" s="27" t="inlineStr">
        <is>
          <t>Saldo Atualizado da CCB na data do Relatório Mensal (R$)</t>
        </is>
      </c>
      <c r="C19" s="31" t="n"/>
      <c r="D19" s="35" t="n"/>
      <c r="E19" s="1" t="n"/>
      <c r="F19" s="1">
        <f>EDATE($I$7,0)&amp;G19</f>
        <v/>
      </c>
      <c r="G19" s="27" t="inlineStr">
        <is>
          <t>Saldo Devedor Inadimplência superior a 90 dias</t>
        </is>
      </c>
      <c r="H19" s="45" t="n"/>
      <c r="I19" s="45" t="n"/>
      <c r="J19" s="294">
        <f>SUM('Relatório Analítico'!D49:D52)</f>
        <v/>
      </c>
    </row>
    <row r="20" ht="15.75" customHeight="1">
      <c r="A20" s="1" t="n"/>
      <c r="B20" s="46" t="inlineStr">
        <is>
          <t>Periodicidade</t>
        </is>
      </c>
      <c r="C20" s="35" t="inlineStr">
        <is>
          <t>Mensal</t>
        </is>
      </c>
      <c r="D20" s="43" t="n"/>
      <c r="E20" s="1" t="n"/>
      <c r="F20" s="1" t="n"/>
      <c r="G20" s="22" t="inlineStr">
        <is>
          <t>Saldo Devedor Total da Carteira</t>
        </is>
      </c>
      <c r="H20" s="25" t="n"/>
      <c r="I20" s="25" t="n"/>
      <c r="J20" s="287">
        <f>'Relatório Analítico'!D53</f>
        <v/>
      </c>
    </row>
    <row r="21" ht="15.75" customHeight="1">
      <c r="A21" s="1" t="n"/>
      <c r="B21" s="27" t="inlineStr">
        <is>
          <t>Conta Centralizadora:</t>
        </is>
      </c>
      <c r="C21" s="31" t="inlineStr">
        <is>
          <t>Ag 8499 / Conta 33703-1</t>
        </is>
      </c>
      <c r="D21" s="43" t="n"/>
      <c r="E21" s="1" t="n"/>
      <c r="F21" s="1" t="n"/>
      <c r="G21" s="27" t="inlineStr">
        <is>
          <t>Inadimplência Total</t>
        </is>
      </c>
      <c r="H21" s="30" t="n"/>
      <c r="I21" s="30" t="n"/>
      <c r="J21" s="294">
        <f>'Relatório Analítico'!D69</f>
        <v/>
      </c>
    </row>
    <row r="22" ht="15.75" customHeight="1">
      <c r="A22" s="1" t="n"/>
      <c r="B22" s="47" t="n"/>
      <c r="C22" s="26" t="n"/>
      <c r="D22" s="43" t="n"/>
      <c r="E22" s="1" t="n"/>
      <c r="F22" s="1" t="n"/>
      <c r="G22" s="270" t="n"/>
      <c r="H22" s="270" t="n"/>
      <c r="I22" s="270" t="n"/>
      <c r="J22" s="270" t="n"/>
    </row>
    <row r="23" ht="15.75" customHeight="1">
      <c r="A23" s="1" t="n"/>
      <c r="B23" s="47" t="n"/>
      <c r="C23" s="26" t="n"/>
      <c r="D23" s="26" t="n"/>
      <c r="E23" s="1" t="n"/>
      <c r="F23" s="1" t="n"/>
      <c r="G23" s="22" t="inlineStr">
        <is>
          <t>LTV Médio</t>
        </is>
      </c>
      <c r="H23" s="25" t="n"/>
      <c r="I23" s="25" t="n"/>
      <c r="J23" s="274">
        <f>SUMPRODUCT('Base Contratos'!C:C,'Base Contratos'!G:G)/SUM('Base Contratos'!C:C)</f>
        <v/>
      </c>
    </row>
    <row r="24" ht="15.75" customHeight="1">
      <c r="A24" s="1" t="n"/>
      <c r="B24" s="48" t="n"/>
      <c r="C24" s="48" t="n"/>
      <c r="D24" s="48" t="n"/>
      <c r="E24" s="49" t="n"/>
      <c r="F24" s="49" t="n"/>
      <c r="G24" s="27" t="inlineStr">
        <is>
          <t>Duration</t>
        </is>
      </c>
      <c r="H24" s="30" t="n"/>
      <c r="I24" s="30" t="n"/>
      <c r="J24" s="31" t="n"/>
    </row>
    <row r="25" ht="15.75" customHeight="1">
      <c r="A25" s="1" t="n"/>
      <c r="B25" s="47" t="n"/>
      <c r="C25" s="26" t="n"/>
      <c r="D25" s="26" t="n"/>
      <c r="E25" s="6" t="n"/>
      <c r="F25" s="6" t="n"/>
      <c r="G25" s="50" t="inlineStr">
        <is>
          <t>Fundo de Reserva</t>
        </is>
      </c>
      <c r="I25" s="50" t="n"/>
      <c r="J25" s="293" t="n"/>
    </row>
    <row r="26" ht="15.75" customHeight="1">
      <c r="A26" s="1" t="n"/>
      <c r="B26" s="47" t="n"/>
      <c r="C26" s="26" t="n"/>
      <c r="D26" s="26" t="n"/>
      <c r="E26" s="6" t="n"/>
      <c r="F26" s="6" t="n"/>
      <c r="G26" s="27" t="inlineStr">
        <is>
          <t>Fundo de Despesa</t>
        </is>
      </c>
      <c r="H26" s="30" t="n"/>
      <c r="I26" s="30" t="n"/>
      <c r="J26" s="294" t="n"/>
    </row>
    <row r="27" ht="15.75" customHeight="1">
      <c r="A27" s="1" t="n"/>
      <c r="B27" s="47" t="n"/>
      <c r="C27" s="26" t="n"/>
      <c r="D27" s="26" t="n"/>
      <c r="E27" s="6" t="n"/>
      <c r="F27" s="6" t="n"/>
      <c r="G27" s="50" t="inlineStr">
        <is>
          <t xml:space="preserve">Fundo de Obra </t>
        </is>
      </c>
      <c r="H27" s="6" t="n"/>
      <c r="I27" s="6" t="n"/>
      <c r="J27" s="293" t="n"/>
    </row>
    <row r="28" ht="15.75" customHeight="1">
      <c r="A28" s="1" t="n"/>
      <c r="B28" s="47" t="n"/>
      <c r="C28" s="26" t="n"/>
      <c r="D28" s="26" t="n"/>
      <c r="E28" s="6" t="n"/>
      <c r="F28" s="6" t="n"/>
      <c r="G28" s="27" t="inlineStr">
        <is>
          <t>Despesas do Patrimônio Separado</t>
        </is>
      </c>
      <c r="H28" s="30" t="n"/>
      <c r="I28" s="30" t="n"/>
      <c r="J28" s="294" t="n"/>
    </row>
    <row r="29" ht="15.75" customHeight="1">
      <c r="A29" s="1" t="n"/>
      <c r="B29" s="47" t="n"/>
      <c r="C29" s="26" t="n"/>
      <c r="D29" s="26" t="n"/>
      <c r="E29" s="6" t="n"/>
      <c r="F29" s="6" t="n"/>
      <c r="G29" s="46" t="inlineStr">
        <is>
          <t>Recomposição Fundo de Reserva</t>
        </is>
      </c>
      <c r="H29" s="275" t="n"/>
      <c r="I29" s="275" t="n"/>
      <c r="J29" s="295" t="n"/>
    </row>
    <row r="30" ht="15.75" customHeight="1">
      <c r="A30" s="1" t="n"/>
      <c r="B30" s="47" t="n"/>
      <c r="C30" s="26" t="n"/>
      <c r="D30" s="26" t="n"/>
      <c r="E30" s="6" t="n"/>
      <c r="F30" s="6" t="n"/>
      <c r="G30" s="27" t="inlineStr">
        <is>
          <t>Recomposição Fundo de Despesas</t>
        </is>
      </c>
      <c r="H30" s="30" t="n"/>
      <c r="I30" s="30" t="n"/>
      <c r="J30" s="294" t="n"/>
    </row>
    <row r="31" ht="15.75" customHeight="1">
      <c r="A31" s="1" t="n"/>
      <c r="B31" s="47" t="n"/>
      <c r="C31" s="26" t="n"/>
      <c r="D31" s="26" t="n"/>
      <c r="E31" s="6" t="n"/>
      <c r="F31" s="6" t="n"/>
      <c r="G31" s="46" t="inlineStr">
        <is>
          <t>Recomposição Fundo de Obras</t>
        </is>
      </c>
      <c r="H31" s="275" t="n"/>
      <c r="I31" s="275" t="n"/>
      <c r="J31" s="295" t="n"/>
    </row>
    <row r="32" ht="15.75" customHeight="1">
      <c r="A32" s="1" t="n"/>
      <c r="B32" s="47" t="n"/>
      <c r="C32" s="26" t="n"/>
      <c r="D32" s="26" t="n"/>
      <c r="E32" s="6" t="n"/>
      <c r="F32" s="6" t="n"/>
      <c r="G32" s="50" t="n"/>
      <c r="H32" s="6" t="n"/>
      <c r="I32" s="6" t="n"/>
      <c r="J32" s="25" t="n"/>
    </row>
    <row r="33" ht="15.75" customHeight="1" thickBot="1">
      <c r="A33" s="1" t="n"/>
      <c r="B33" s="17" t="inlineStr">
        <is>
          <t>Demonstrativo Financeiro Mensal CRI</t>
        </is>
      </c>
      <c r="C33" s="279">
        <f>C7</f>
        <v/>
      </c>
      <c r="D33" s="296" t="n"/>
      <c r="E33" s="296" t="n"/>
      <c r="F33" s="296" t="n"/>
    </row>
    <row r="34" ht="15" customHeight="1">
      <c r="A34" s="1" t="n"/>
      <c r="B34" s="6" t="n"/>
      <c r="C34" s="282" t="inlineStr">
        <is>
          <t>Último evento</t>
        </is>
      </c>
      <c r="D34" s="297" t="n"/>
      <c r="E34" s="283" t="inlineStr">
        <is>
          <t>Próximo pagamento</t>
        </is>
      </c>
      <c r="F34" s="284" t="n"/>
    </row>
    <row r="35" ht="15.75" customHeight="1">
      <c r="A35" s="1" t="n"/>
      <c r="B35" s="52" t="n"/>
      <c r="C35" s="53" t="inlineStr">
        <is>
          <t>PU</t>
        </is>
      </c>
      <c r="D35" s="54" t="inlineStr">
        <is>
          <t>Total</t>
        </is>
      </c>
      <c r="E35" s="53" t="inlineStr">
        <is>
          <t>PU</t>
        </is>
      </c>
      <c r="F35" s="55" t="inlineStr">
        <is>
          <t>Total</t>
        </is>
      </c>
      <c r="G35" s="56" t="n"/>
      <c r="H35" s="57" t="n"/>
      <c r="I35" s="56" t="n"/>
      <c r="J35" s="57" t="n"/>
    </row>
    <row r="36" ht="15.75" customHeight="1">
      <c r="A36" s="1" t="n"/>
      <c r="B36" s="47" t="inlineStr">
        <is>
          <t>Data</t>
        </is>
      </c>
      <c r="C36" s="23" t="n">
        <v>45189</v>
      </c>
      <c r="D36" s="58" t="n">
        <v>45189</v>
      </c>
      <c r="E36" s="23" t="n"/>
      <c r="F36" s="23" t="n"/>
      <c r="G36" s="24" t="n"/>
      <c r="H36" s="24" t="n"/>
      <c r="I36" s="24" t="n"/>
      <c r="J36" s="24" t="n"/>
    </row>
    <row r="37" ht="15.75" customHeight="1">
      <c r="A37" s="1" t="n"/>
      <c r="B37" s="59" t="inlineStr">
        <is>
          <t>Juros remuneratórios</t>
        </is>
      </c>
      <c r="C37" s="31" t="n">
        <v>8.80779042</v>
      </c>
      <c r="D37" s="60" t="n">
        <v>111665.16694476</v>
      </c>
      <c r="E37" s="31" t="n"/>
      <c r="F37" s="31" t="n"/>
      <c r="G37" s="38" t="n"/>
      <c r="H37" s="38" t="n"/>
      <c r="I37" s="38" t="n"/>
      <c r="J37" s="38" t="n"/>
    </row>
    <row r="38" ht="15.75" customHeight="1">
      <c r="A38" s="1" t="n"/>
      <c r="B38" s="61" t="inlineStr">
        <is>
          <t>Amortização (R$)</t>
        </is>
      </c>
      <c r="C38" s="62" t="n">
        <v>0</v>
      </c>
      <c r="D38" s="63" t="n">
        <v>0</v>
      </c>
      <c r="E38" s="62" t="n"/>
      <c r="F38" s="63" t="n"/>
      <c r="G38" s="62" t="n"/>
      <c r="H38" s="38" t="n"/>
      <c r="I38" s="62" t="n"/>
      <c r="J38" s="38" t="n"/>
    </row>
    <row r="39" ht="15.75" customHeight="1">
      <c r="A39" s="1" t="n"/>
      <c r="B39" s="59" t="inlineStr">
        <is>
          <t>Amortização extraordinária</t>
        </is>
      </c>
      <c r="C39" s="31" t="n">
        <v>0</v>
      </c>
      <c r="D39" s="60" t="n">
        <v>0</v>
      </c>
      <c r="E39" s="31" t="n"/>
      <c r="F39" s="60" t="n"/>
      <c r="G39" s="38" t="n"/>
      <c r="H39" s="62" t="n"/>
      <c r="I39" s="38" t="n"/>
      <c r="J39" s="62" t="n"/>
    </row>
    <row r="40" ht="15.75" customHeight="1">
      <c r="A40" s="1" t="n"/>
      <c r="B40" s="61" t="inlineStr">
        <is>
          <t>Atualização Monetária</t>
        </is>
      </c>
      <c r="C40" s="26" t="n">
        <v>1.112264170000003</v>
      </c>
      <c r="D40" s="63" t="n">
        <v>14101.28514726004</v>
      </c>
      <c r="E40" s="38" t="n"/>
      <c r="F40" s="38" t="n"/>
      <c r="G40" s="43" t="n"/>
      <c r="H40" s="38" t="n"/>
      <c r="I40" s="43" t="n"/>
      <c r="J40" s="38" t="n"/>
    </row>
    <row r="41" ht="15.75" customHeight="1">
      <c r="A41" s="64" t="n"/>
      <c r="B41" s="65" t="inlineStr">
        <is>
          <t>Total Pagamento do CRI</t>
        </is>
      </c>
      <c r="C41" s="66" t="n">
        <v>8.80779042</v>
      </c>
      <c r="D41" s="67" t="n">
        <v>111665.16694476</v>
      </c>
      <c r="E41" s="66" t="n"/>
      <c r="F41" s="66" t="n"/>
      <c r="G41" s="68" t="n"/>
      <c r="H41" s="68" t="n"/>
      <c r="I41" s="68" t="n"/>
      <c r="J41" s="68" t="n"/>
    </row>
    <row r="42" ht="15.75" customHeight="1">
      <c r="A42" s="1" t="n"/>
      <c r="B42" s="69" t="n"/>
      <c r="C42" s="69" t="n"/>
      <c r="D42" s="69" t="n"/>
      <c r="E42" s="69" t="n"/>
      <c r="F42" s="6" t="n"/>
    </row>
    <row r="43" ht="15.75" customHeight="1">
      <c r="A43" s="70" t="n"/>
      <c r="B43" s="69" t="n"/>
      <c r="C43" s="69" t="n"/>
      <c r="D43" s="69" t="n"/>
      <c r="E43" s="69" t="n"/>
      <c r="F43" s="6" t="n"/>
    </row>
    <row r="44" ht="15.75" customHeight="1">
      <c r="A44" s="1" t="n"/>
      <c r="B44" s="6" t="n"/>
      <c r="C44" s="71" t="n"/>
      <c r="D44" s="72" t="n"/>
      <c r="E44" s="72" t="n"/>
      <c r="F44" s="73" t="n"/>
    </row>
    <row r="45" ht="19.5" customHeight="1" thickBot="1">
      <c r="A45" s="1" t="n"/>
      <c r="B45" s="17" t="inlineStr">
        <is>
          <t>Limites para Recomposição</t>
        </is>
      </c>
      <c r="C45" s="17" t="n"/>
      <c r="D45" s="17" t="n"/>
      <c r="E45" s="17" t="n"/>
      <c r="F45" s="17" t="n"/>
      <c r="G45" s="17" t="n"/>
      <c r="H45" s="17" t="n"/>
      <c r="I45" s="17" t="n"/>
      <c r="J45" s="17" t="n"/>
    </row>
    <row r="46" ht="21" customHeight="1">
      <c r="A46" s="1" t="n"/>
      <c r="B46" s="74" t="n"/>
      <c r="C46" s="285" t="inlineStr">
        <is>
          <t>Critério</t>
        </is>
      </c>
      <c r="D46" s="284" t="n"/>
      <c r="E46" s="284" t="n"/>
      <c r="F46" s="284" t="n"/>
      <c r="G46" s="284" t="n"/>
      <c r="H46" s="284" t="n"/>
      <c r="I46" s="281" t="inlineStr">
        <is>
          <t>Apurado</t>
        </is>
      </c>
      <c r="J46" s="281" t="inlineStr">
        <is>
          <t>Status</t>
        </is>
      </c>
    </row>
    <row r="47" ht="15.75" customHeight="1">
      <c r="A47" s="1" t="n"/>
      <c r="B47" s="75" t="inlineStr">
        <is>
          <t>Gatilho 1</t>
        </is>
      </c>
      <c r="C47" s="286" t="inlineStr">
        <is>
          <t>Critério: Fundo de Reserva maior que duas PMT</t>
        </is>
      </c>
      <c r="I47" s="76">
        <f>J25</f>
        <v/>
      </c>
      <c r="J47" s="298">
        <f>IF(J25&gt;=240000,"OK","Recompor")</f>
        <v/>
      </c>
    </row>
    <row r="48" ht="15.75" customHeight="1">
      <c r="A48" s="1" t="n"/>
      <c r="B48" s="78" t="inlineStr">
        <is>
          <t>Gatilho 2</t>
        </is>
      </c>
      <c r="C48" s="278" t="inlineStr">
        <is>
          <t>Critério: (Saldo Devedor Adimplente)/(Saldo Devedor da CCB)</t>
        </is>
      </c>
      <c r="I48" s="79">
        <f>(J15)/C19</f>
        <v/>
      </c>
      <c r="J48" s="80">
        <f>IF(I48&gt;120%,"OK","NOK")</f>
        <v/>
      </c>
      <c r="K48" s="161" t="inlineStr">
        <is>
          <t>Modificar Gatilhos</t>
        </is>
      </c>
    </row>
    <row r="49" ht="15.75" customHeight="1">
      <c r="A49" s="1" t="n"/>
      <c r="B49" s="81" t="n"/>
      <c r="C49" s="82" t="n"/>
      <c r="D49" s="83" t="n"/>
      <c r="E49" s="84" t="n"/>
      <c r="F49" s="84" t="n"/>
      <c r="G49" s="84" t="n"/>
      <c r="H49" s="84" t="n"/>
      <c r="I49" s="85" t="n"/>
      <c r="J49" s="299" t="n"/>
    </row>
    <row r="50" ht="15.75" customHeight="1">
      <c r="A50" s="1" t="n"/>
      <c r="B50" s="6" t="n"/>
      <c r="C50" s="71" t="n"/>
      <c r="D50" s="72" t="n"/>
      <c r="E50" s="72" t="n"/>
      <c r="F50" s="73" t="n"/>
      <c r="G50" s="5" t="n"/>
      <c r="H50" s="6" t="n"/>
      <c r="I50" s="6" t="n"/>
      <c r="J50" s="6" t="n"/>
    </row>
    <row r="51" ht="15.75" customHeight="1">
      <c r="A51" s="1" t="n"/>
      <c r="B51" s="87" t="n"/>
      <c r="C51" s="87" t="n"/>
      <c r="D51" s="87" t="n"/>
      <c r="E51" s="87" t="n"/>
      <c r="F51" s="87" t="n"/>
      <c r="G51" s="5" t="n"/>
      <c r="H51" s="6" t="n"/>
      <c r="I51" s="6" t="n"/>
      <c r="J51" s="6" t="n"/>
    </row>
    <row r="52" ht="19.5" customHeight="1">
      <c r="A52" s="1" t="n"/>
      <c r="B52" s="88" t="inlineStr">
        <is>
          <t>Definições/Observações</t>
        </is>
      </c>
      <c r="C52" s="88" t="n"/>
      <c r="D52" s="88" t="n"/>
      <c r="E52" s="88" t="n"/>
      <c r="F52" s="88" t="n"/>
      <c r="G52" s="5" t="n"/>
      <c r="H52" s="6" t="n"/>
      <c r="I52" s="6" t="n"/>
      <c r="J52" s="6" t="n"/>
    </row>
    <row r="53" ht="15.75" customHeight="1">
      <c r="A53" s="1" t="n"/>
      <c r="B53" s="89" t="inlineStr">
        <is>
          <t>1- Saldo Devedor Adimplente: Saldo devedor com inadimplência até 90 dias;</t>
        </is>
      </c>
      <c r="C53" s="88" t="n"/>
      <c r="D53" s="88" t="n"/>
      <c r="E53" s="88" t="n"/>
      <c r="F53" s="88" t="n"/>
      <c r="G53" s="5" t="n"/>
      <c r="H53" s="6" t="n"/>
      <c r="I53" s="6" t="n"/>
      <c r="J53" s="6" t="n"/>
    </row>
    <row r="54" ht="15.75" customHeight="1">
      <c r="A54" s="90" t="n"/>
      <c r="B54" s="89" t="inlineStr">
        <is>
          <t>2- Saldo Devedor Total da Carteira: Saldo Adimplente, mais saldo devedor da carteira com atraso superior a 90 dias.</t>
        </is>
      </c>
      <c r="C54" s="88" t="n"/>
      <c r="D54" s="88" t="n"/>
      <c r="E54" s="88" t="n"/>
      <c r="F54" s="88" t="n"/>
      <c r="G54" s="5" t="n"/>
      <c r="H54" s="6" t="n"/>
      <c r="I54" s="6" t="n"/>
      <c r="J54" s="6" t="n"/>
    </row>
    <row r="55" ht="15" customHeight="1">
      <c r="B55" s="89" t="inlineStr">
        <is>
          <t>3 - Apuração da demonstração do estoque: incluindo a promessa de constituiçao de garantia futura das unidades em estoque do empreendimento OVH.</t>
        </is>
      </c>
    </row>
  </sheetData>
  <mergeCells count="6">
    <mergeCell ref="E34:F34"/>
    <mergeCell ref="C34:D34"/>
    <mergeCell ref="C46:H46"/>
    <mergeCell ref="C47:H47"/>
    <mergeCell ref="C33:F33"/>
    <mergeCell ref="C48:H48"/>
  </mergeCells>
  <printOptions horizontalCentered="1" verticalCentered="1"/>
  <pageMargins left="0.25" right="0.25" top="0.75" bottom="0.75" header="0" footer="0"/>
  <pageSetup orientation="landscape" paperSize="9" scale="5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V1001"/>
  <sheetViews>
    <sheetView showGridLines="0" view="pageBreakPreview" topLeftCell="A24" zoomScale="70" zoomScaleNormal="100" zoomScaleSheetLayoutView="70" workbookViewId="0">
      <selection activeCell="D40" sqref="D40"/>
    </sheetView>
  </sheetViews>
  <sheetFormatPr baseColWidth="8" defaultColWidth="14.42578125" defaultRowHeight="15" customHeight="1"/>
  <cols>
    <col width="4.7109375" customWidth="1" min="1" max="1"/>
    <col width="45.28515625" customWidth="1" min="2" max="2"/>
    <col width="17" bestFit="1" customWidth="1" min="3" max="3"/>
    <col width="35.140625" customWidth="1" min="4" max="4"/>
    <col width="16.5703125" customWidth="1" min="5" max="5"/>
    <col width="25.42578125" customWidth="1" min="6" max="6"/>
    <col width="12.140625" customWidth="1" min="7" max="7"/>
    <col width="8.7109375" customWidth="1" min="8" max="11"/>
    <col width="15" customWidth="1" min="12" max="13"/>
    <col width="8.7109375" customWidth="1" min="14" max="15"/>
    <col width="1.7109375" customWidth="1" min="16" max="16"/>
    <col width="27.140625" bestFit="1" customWidth="1" min="17" max="17"/>
    <col width="27.42578125" customWidth="1" min="18" max="18"/>
  </cols>
  <sheetData>
    <row r="1" ht="40.5" customHeight="1">
      <c r="A1" s="1" t="n"/>
      <c r="B1" s="2" t="inlineStr">
        <is>
          <t>Relatório Analítico</t>
        </is>
      </c>
      <c r="C1" s="2" t="n"/>
      <c r="D1" s="91" t="n"/>
      <c r="E1" s="92" t="n"/>
      <c r="F1" s="93" t="n"/>
      <c r="G1" s="6" t="n"/>
      <c r="H1" s="6" t="n"/>
      <c r="I1" s="6" t="n"/>
      <c r="J1" s="6" t="n"/>
      <c r="K1" s="6" t="n"/>
      <c r="L1" s="93" t="n"/>
      <c r="M1" s="6" t="n"/>
      <c r="N1" s="6" t="n"/>
      <c r="O1" s="6" t="n"/>
      <c r="P1" s="94" t="n"/>
      <c r="Q1" s="96" t="n"/>
      <c r="R1" s="96" t="n"/>
      <c r="S1" s="96" t="n"/>
      <c r="T1" s="96" t="n"/>
      <c r="U1" s="96" t="n"/>
      <c r="V1" s="96" t="n"/>
    </row>
    <row r="2" ht="3" customHeight="1">
      <c r="A2" s="1" t="n"/>
      <c r="B2" s="97" t="n"/>
      <c r="C2" s="98" t="n"/>
      <c r="D2" s="99" t="n"/>
      <c r="E2" s="100" t="n"/>
      <c r="F2" s="100" t="n"/>
      <c r="G2" s="100" t="n"/>
      <c r="H2" s="100" t="n"/>
      <c r="I2" s="100" t="n"/>
      <c r="J2" s="100" t="n"/>
      <c r="K2" s="100" t="n"/>
      <c r="L2" s="100" t="n"/>
      <c r="M2" s="100" t="n"/>
      <c r="N2" s="100" t="n"/>
      <c r="O2" s="6" t="n"/>
      <c r="P2" s="94" t="n"/>
      <c r="Q2" s="96" t="n"/>
      <c r="R2" s="96" t="n"/>
      <c r="S2" s="96" t="n"/>
      <c r="T2" s="96" t="n"/>
      <c r="U2" s="96" t="n"/>
      <c r="V2" s="96" t="n"/>
    </row>
    <row r="3" ht="15.75" customHeight="1">
      <c r="A3" s="1" t="n"/>
      <c r="B3" s="10" t="inlineStr">
        <is>
          <t>Data de Análise:</t>
        </is>
      </c>
      <c r="C3" s="10" t="n"/>
      <c r="D3" s="12" t="n"/>
      <c r="E3" s="73" t="n"/>
      <c r="F3" s="73" t="n"/>
      <c r="G3" s="73" t="n"/>
      <c r="H3" s="73" t="n"/>
      <c r="I3" s="73" t="n"/>
      <c r="J3" s="73" t="n"/>
      <c r="K3" s="73" t="n"/>
      <c r="L3" s="6" t="n"/>
      <c r="M3" s="6" t="n"/>
      <c r="N3" s="6" t="n"/>
      <c r="O3" s="6" t="n"/>
      <c r="P3" s="94" t="n"/>
      <c r="Q3" s="96" t="n"/>
      <c r="R3" s="96" t="n"/>
      <c r="S3" s="96" t="n"/>
      <c r="T3" s="96" t="n"/>
      <c r="U3" s="96" t="n"/>
      <c r="V3" s="96" t="n"/>
    </row>
    <row r="4" ht="15.75" customHeight="1">
      <c r="A4" s="1" t="n"/>
      <c r="B4" s="10" t="inlineStr">
        <is>
          <t>Data do Relatório Mensal:</t>
        </is>
      </c>
      <c r="C4" s="188" t="n">
        <v>45199</v>
      </c>
      <c r="D4" s="12" t="n"/>
      <c r="E4" s="300" t="n">
        <v>44105</v>
      </c>
      <c r="F4" s="73" t="n"/>
      <c r="G4" s="73" t="n"/>
      <c r="H4" s="73" t="n"/>
      <c r="I4" s="73" t="n"/>
      <c r="J4" s="73" t="n"/>
      <c r="K4" s="73" t="n"/>
      <c r="L4" s="6" t="n"/>
      <c r="M4" s="6" t="n"/>
      <c r="N4" s="6" t="n"/>
      <c r="O4" s="6" t="n"/>
      <c r="P4" s="94" t="n"/>
      <c r="Q4" s="96" t="n"/>
      <c r="R4" s="96" t="n"/>
      <c r="S4" s="96" t="n"/>
      <c r="T4" s="96" t="n"/>
      <c r="U4" s="96" t="n"/>
      <c r="V4" s="96" t="n"/>
    </row>
    <row r="5" ht="15.75" customHeight="1">
      <c r="A5" s="1" t="n"/>
      <c r="B5" s="71" t="n"/>
      <c r="C5" s="189">
        <f>DATE(YEAR(C4),MONTH(C4),1)</f>
        <v/>
      </c>
      <c r="D5" s="102" t="n"/>
      <c r="E5" s="6" t="n"/>
      <c r="F5" s="93" t="n"/>
      <c r="G5" s="6" t="n"/>
      <c r="H5" s="6" t="n"/>
      <c r="I5" s="6" t="n"/>
      <c r="J5" s="6" t="n"/>
      <c r="K5" s="6" t="n"/>
      <c r="L5" s="73" t="n"/>
      <c r="M5" s="6" t="n"/>
      <c r="N5" s="6" t="n"/>
      <c r="O5" s="6" t="n"/>
      <c r="P5" s="94" t="n"/>
      <c r="Q5" s="96" t="n"/>
      <c r="R5" s="96" t="n"/>
      <c r="S5" s="96" t="n"/>
      <c r="T5" s="96" t="n"/>
      <c r="U5" s="96" t="n"/>
      <c r="V5" s="96" t="n"/>
    </row>
    <row r="6" ht="22.5" customHeight="1">
      <c r="A6" s="104" t="n"/>
      <c r="B6" s="105" t="inlineStr">
        <is>
          <t>1. Recebimentos mensais da Carteira</t>
        </is>
      </c>
      <c r="C6" s="106" t="n"/>
      <c r="D6" s="107" t="n"/>
      <c r="E6" s="14" t="n"/>
      <c r="F6" s="14" t="n"/>
      <c r="G6" s="14" t="n"/>
      <c r="H6" s="14" t="n"/>
      <c r="I6" s="14" t="n"/>
      <c r="J6" s="14" t="n"/>
      <c r="K6" s="14" t="n"/>
      <c r="L6" s="106" t="n"/>
      <c r="M6" s="14" t="n"/>
      <c r="N6" s="14" t="n"/>
      <c r="O6" s="14" t="n"/>
      <c r="P6" s="108" t="n"/>
      <c r="Q6" s="95" t="inlineStr">
        <is>
          <t>Antecipação</t>
        </is>
      </c>
      <c r="R6" s="301">
        <f>D22</f>
        <v/>
      </c>
      <c r="S6" s="96" t="n"/>
      <c r="T6" s="96" t="n"/>
      <c r="U6" s="96" t="n"/>
      <c r="V6" s="96" t="n"/>
    </row>
    <row r="7" ht="15.75" customHeight="1">
      <c r="A7" s="1" t="n"/>
      <c r="B7" s="71" t="n"/>
      <c r="C7" s="72" t="n"/>
      <c r="D7" s="73" t="n"/>
      <c r="E7" s="6" t="n"/>
      <c r="F7" s="93" t="n"/>
      <c r="G7" s="6" t="n"/>
      <c r="H7" s="6" t="n"/>
      <c r="I7" s="6" t="n"/>
      <c r="J7" s="6" t="n"/>
      <c r="K7" s="6" t="n"/>
      <c r="L7" s="73" t="n"/>
      <c r="M7" s="6" t="n"/>
      <c r="N7" s="6" t="n"/>
      <c r="O7" s="6" t="n"/>
      <c r="P7" s="94" t="n"/>
      <c r="Q7" s="109" t="inlineStr">
        <is>
          <t>Recebimentos em Atraso</t>
        </is>
      </c>
      <c r="R7" s="302">
        <f>D34</f>
        <v/>
      </c>
      <c r="S7" s="96" t="n"/>
      <c r="T7" s="96" t="n"/>
      <c r="U7" s="96" t="n"/>
      <c r="V7" s="96" t="n"/>
    </row>
    <row r="8" ht="18" customHeight="1" thickBot="1">
      <c r="A8" s="1" t="n"/>
      <c r="B8" s="17" t="inlineStr">
        <is>
          <t>Recebimento Regular (em dia)1</t>
        </is>
      </c>
      <c r="C8" s="17" t="n"/>
      <c r="D8" s="111" t="n"/>
      <c r="E8" s="17" t="n"/>
      <c r="F8" s="6" t="n"/>
      <c r="G8" s="6" t="n"/>
      <c r="H8" s="6" t="n"/>
      <c r="I8" s="6" t="n"/>
      <c r="J8" s="6" t="n"/>
      <c r="K8" s="6" t="n"/>
      <c r="L8" s="93" t="n"/>
      <c r="M8" s="6" t="n"/>
      <c r="N8" s="6" t="n"/>
      <c r="O8" s="6" t="n"/>
      <c r="P8" s="94" t="n"/>
      <c r="Q8" s="95" t="inlineStr">
        <is>
          <t>Recebimentos em dia</t>
        </is>
      </c>
      <c r="R8" s="301">
        <f>D10</f>
        <v/>
      </c>
      <c r="S8" s="96" t="n"/>
      <c r="T8" s="96" t="n"/>
      <c r="U8" s="96" t="n"/>
      <c r="V8" s="96" t="n"/>
    </row>
    <row r="9" ht="15.75" customHeight="1">
      <c r="A9" s="1" t="n"/>
      <c r="B9" s="112" t="n"/>
      <c r="C9" s="281" t="inlineStr">
        <is>
          <t>Nº de Boletos</t>
        </is>
      </c>
      <c r="D9" s="303" t="inlineStr">
        <is>
          <t>Soma das Parcelas</t>
        </is>
      </c>
      <c r="E9" s="281" t="inlineStr">
        <is>
          <t>Percentual</t>
        </is>
      </c>
      <c r="F9" s="6" t="n"/>
      <c r="G9" s="6" t="n"/>
      <c r="H9" s="6" t="n"/>
      <c r="I9" s="6" t="n"/>
      <c r="J9" s="6" t="n"/>
      <c r="K9" s="6" t="n"/>
      <c r="L9" s="93" t="n"/>
      <c r="M9" s="6" t="n"/>
      <c r="N9" s="6" t="n"/>
      <c r="O9" s="6" t="n"/>
      <c r="P9" s="94" t="n"/>
      <c r="Q9" s="95" t="n"/>
      <c r="R9" s="301">
        <f>+SUM(R6:R8)</f>
        <v/>
      </c>
      <c r="S9" s="96" t="n"/>
      <c r="T9" s="96" t="n"/>
      <c r="U9" s="96" t="n"/>
      <c r="V9" s="96" t="n"/>
    </row>
    <row r="10">
      <c r="A10" s="1" t="n"/>
      <c r="B10" s="59" t="inlineStr">
        <is>
          <t xml:space="preserve">Até 5 </t>
        </is>
      </c>
      <c r="C10" s="34">
        <f>COUNTIFS(Recebimentos!X:X,"Recebimento Regular",Recebimentos!T:T,'Relatório Analítico'!C5)</f>
        <v/>
      </c>
      <c r="D10" s="304">
        <f>SUMIFS(Recebimentos!R:R,Recebimentos!T:T,'Relatório Analítico'!C5,Recebimentos!X:X,"Recebimento Regular")</f>
        <v/>
      </c>
      <c r="E10" s="115" t="n">
        <v>1</v>
      </c>
      <c r="F10" s="6" t="n"/>
      <c r="G10" s="6" t="n"/>
      <c r="H10" s="6" t="n"/>
      <c r="I10" s="6" t="n"/>
      <c r="J10" s="6" t="n"/>
      <c r="K10" s="6" t="n"/>
      <c r="L10" s="93" t="n"/>
      <c r="M10" s="6" t="n"/>
      <c r="N10" s="6" t="n"/>
      <c r="O10" s="6" t="n"/>
      <c r="P10" s="94" t="n"/>
      <c r="Q10" s="96" t="n"/>
      <c r="R10" s="96" t="n"/>
      <c r="S10" s="96" t="n"/>
      <c r="T10" s="96" t="n"/>
      <c r="U10" s="96" t="n"/>
      <c r="V10" s="96" t="n"/>
    </row>
    <row r="11" ht="18" customHeight="1">
      <c r="A11" s="1" t="n"/>
      <c r="B11" s="91" t="n"/>
      <c r="C11" s="91" t="n"/>
      <c r="D11" s="305" t="n"/>
      <c r="E11" s="6" t="n"/>
      <c r="F11" s="6" t="n"/>
      <c r="G11" s="6" t="n"/>
      <c r="H11" s="6" t="n"/>
      <c r="I11" s="6" t="n"/>
      <c r="J11" s="6" t="n"/>
      <c r="K11" s="6" t="n"/>
      <c r="L11" s="93" t="n"/>
      <c r="M11" s="6" t="n"/>
      <c r="N11" s="22" t="n"/>
      <c r="O11" s="6" t="n"/>
      <c r="P11" s="94" t="n"/>
      <c r="Q11" s="96" t="n"/>
      <c r="R11" s="96" t="n"/>
      <c r="S11" s="96" t="n"/>
      <c r="T11" s="96" t="n"/>
      <c r="U11" s="96" t="n"/>
      <c r="V11" s="96" t="n"/>
    </row>
    <row r="12" ht="15.75" customHeight="1" thickBot="1">
      <c r="A12" s="1" t="n"/>
      <c r="B12" s="17" t="inlineStr">
        <is>
          <t>Antecipação (em dias)²</t>
        </is>
      </c>
      <c r="C12" s="17" t="n"/>
      <c r="D12" s="306" t="n"/>
      <c r="E12" s="17" t="n"/>
      <c r="F12" s="6" t="n"/>
      <c r="G12" s="6" t="n"/>
      <c r="H12" s="6" t="n"/>
      <c r="I12" s="6" t="n"/>
      <c r="J12" s="6" t="n"/>
      <c r="K12" s="6" t="n"/>
      <c r="L12" s="93" t="n"/>
      <c r="M12" s="6" t="n"/>
      <c r="N12" s="6" t="n"/>
      <c r="O12" s="6" t="n"/>
      <c r="P12" s="94" t="n"/>
      <c r="Q12" s="96" t="n"/>
      <c r="R12" s="96" t="n"/>
      <c r="S12" s="96" t="n"/>
      <c r="T12" s="96" t="n"/>
      <c r="U12" s="96" t="n"/>
      <c r="V12" s="96" t="n"/>
    </row>
    <row r="13" ht="15.75" customHeight="1">
      <c r="A13" s="1" t="n"/>
      <c r="B13" s="112" t="n"/>
      <c r="C13" s="281" t="inlineStr">
        <is>
          <t>Nº de Boletos</t>
        </is>
      </c>
      <c r="D13" s="303" t="inlineStr">
        <is>
          <t>Soma das Parcelas</t>
        </is>
      </c>
      <c r="E13" s="281" t="inlineStr">
        <is>
          <t>Percentual</t>
        </is>
      </c>
      <c r="F13" s="6" t="n"/>
      <c r="G13" s="6" t="n"/>
      <c r="H13" s="6" t="n"/>
      <c r="I13" s="6" t="n"/>
      <c r="J13" s="6" t="n"/>
      <c r="K13" s="6" t="n"/>
      <c r="L13" s="93" t="n"/>
      <c r="M13" s="6" t="n"/>
      <c r="N13" s="6" t="n"/>
      <c r="O13" s="6" t="n"/>
      <c r="P13" s="94" t="n"/>
      <c r="Q13" s="96" t="n"/>
      <c r="R13" s="96" t="n"/>
      <c r="S13" s="96" t="n"/>
      <c r="T13" s="96" t="n"/>
      <c r="U13" s="96" t="n"/>
      <c r="V13" s="96" t="n"/>
    </row>
    <row r="14">
      <c r="A14" s="1">
        <f>B$12&amp;$B14&amp;$D$5</f>
        <v/>
      </c>
      <c r="B14" s="59" t="inlineStr">
        <is>
          <t>Até 15</t>
        </is>
      </c>
      <c r="C14" s="34">
        <f>COUNTIFS(Recebimentos!X:X,"Antecipação",Recebimentos!Y:Y,'Relatório Analítico'!B14)</f>
        <v/>
      </c>
      <c r="D14" s="307">
        <f>SUMIFS(Recebimentos!R:R,Recebimentos!X:X,"Antecipação",Recebimentos!Y:Y,'Relatório Analítico'!B14)</f>
        <v/>
      </c>
      <c r="E14" s="115">
        <f>D14/$D$22</f>
        <v/>
      </c>
      <c r="F14" s="6" t="n"/>
      <c r="G14" s="6" t="n"/>
      <c r="H14" s="6" t="n"/>
      <c r="I14" s="6" t="n"/>
      <c r="J14" s="6" t="n"/>
      <c r="K14" s="6" t="n"/>
      <c r="L14" s="93" t="n"/>
      <c r="M14" s="6" t="n"/>
      <c r="N14" s="6" t="n"/>
      <c r="O14" s="6" t="n"/>
      <c r="P14" s="94" t="n"/>
      <c r="Q14" s="96" t="n"/>
      <c r="R14" s="96" t="n"/>
      <c r="S14" s="96" t="n"/>
      <c r="T14" s="96" t="n"/>
      <c r="U14" s="96" t="n"/>
      <c r="V14" s="96" t="n"/>
    </row>
    <row r="15">
      <c r="A15" s="1">
        <f>B$12&amp;$B15&amp;$D$5</f>
        <v/>
      </c>
      <c r="B15" s="47" t="inlineStr">
        <is>
          <t>Entre 15 e 30</t>
        </is>
      </c>
      <c r="C15" s="119">
        <f>COUNTIFS(Recebimentos!X:X,"Antecipação",Recebimentos!Y:Y,'Relatório Analítico'!B15)</f>
        <v/>
      </c>
      <c r="D15" s="308">
        <f>SUMIFS(Recebimentos!R:R,Recebimentos!X:X,"Antecipação",Recebimentos!Y:Y,'Relatório Analítico'!B15)</f>
        <v/>
      </c>
      <c r="E15" s="121">
        <f>D15/$D$22</f>
        <v/>
      </c>
      <c r="F15" s="6" t="n"/>
      <c r="G15" s="6" t="n"/>
      <c r="H15" s="6" t="n"/>
      <c r="I15" s="6" t="n"/>
      <c r="J15" s="6" t="n"/>
      <c r="K15" s="6" t="n"/>
      <c r="L15" s="93" t="n"/>
      <c r="M15" s="6" t="n"/>
      <c r="N15" s="6" t="n"/>
      <c r="O15" s="6" t="n"/>
      <c r="P15" s="94" t="n"/>
      <c r="Q15" s="96" t="n"/>
      <c r="R15" s="96" t="n"/>
      <c r="S15" s="96" t="n"/>
      <c r="T15" s="96" t="n"/>
      <c r="U15" s="96" t="n"/>
      <c r="V15" s="96" t="n"/>
    </row>
    <row r="16">
      <c r="A16" s="1">
        <f>B$12&amp;$B16&amp;$D$5</f>
        <v/>
      </c>
      <c r="B16" s="59" t="inlineStr">
        <is>
          <t>Entre 30 e 60</t>
        </is>
      </c>
      <c r="C16" s="34">
        <f>COUNTIFS(Recebimentos!X:X,"Antecipação",Recebimentos!Y:Y,'Relatório Analítico'!B16)</f>
        <v/>
      </c>
      <c r="D16" s="307">
        <f>SUMIFS(Recebimentos!R:R,Recebimentos!X:X,"Antecipação",Recebimentos!Y:Y,'Relatório Analítico'!B16)</f>
        <v/>
      </c>
      <c r="E16" s="115">
        <f>D16/$D$22</f>
        <v/>
      </c>
      <c r="F16" s="6" t="n"/>
      <c r="G16" s="6" t="n"/>
      <c r="H16" s="6" t="n"/>
      <c r="I16" s="6" t="n"/>
      <c r="J16" s="6" t="n"/>
      <c r="K16" s="6" t="n"/>
      <c r="L16" s="93" t="n"/>
      <c r="M16" s="6" t="n"/>
      <c r="N16" s="6" t="n"/>
      <c r="O16" s="6" t="n"/>
      <c r="P16" s="94" t="n"/>
      <c r="Q16" s="96" t="n"/>
      <c r="R16" s="96" t="n"/>
      <c r="S16" s="96" t="n"/>
      <c r="T16" s="96" t="n"/>
      <c r="U16" s="96" t="n"/>
      <c r="V16" s="96" t="n"/>
    </row>
    <row r="17">
      <c r="A17" s="1">
        <f>B$12&amp;$B17&amp;$D$5</f>
        <v/>
      </c>
      <c r="B17" s="47" t="inlineStr">
        <is>
          <t>Entre 60 e 90</t>
        </is>
      </c>
      <c r="C17" s="119">
        <f>COUNTIFS(Recebimentos!X:X,"Antecipação",Recebimentos!Y:Y,'Relatório Analítico'!B17)</f>
        <v/>
      </c>
      <c r="D17" s="308">
        <f>SUMIFS(Recebimentos!R:R,Recebimentos!X:X,"Antecipação",Recebimentos!Y:Y,'Relatório Analítico'!B17)</f>
        <v/>
      </c>
      <c r="E17" s="121">
        <f>D17/$D$22</f>
        <v/>
      </c>
      <c r="F17" s="6" t="n"/>
      <c r="G17" s="6" t="n"/>
      <c r="H17" s="6" t="n"/>
      <c r="I17" s="6" t="n"/>
      <c r="J17" s="6" t="n"/>
      <c r="K17" s="6" t="n"/>
      <c r="L17" s="93" t="n"/>
      <c r="M17" s="6" t="n"/>
      <c r="N17" s="6" t="n"/>
      <c r="O17" s="6" t="n"/>
      <c r="P17" s="94" t="n"/>
      <c r="Q17" s="96" t="n"/>
      <c r="R17" s="96" t="n"/>
      <c r="S17" s="96" t="n"/>
      <c r="T17" s="96" t="n"/>
      <c r="U17" s="96" t="n"/>
      <c r="V17" s="96" t="n"/>
    </row>
    <row r="18">
      <c r="A18" s="1">
        <f>B$12&amp;$B18&amp;$D$5</f>
        <v/>
      </c>
      <c r="B18" s="59" t="inlineStr">
        <is>
          <t>Entre 90 e 120</t>
        </is>
      </c>
      <c r="C18" s="34">
        <f>COUNTIFS(Recebimentos!X:X,"Antecipação",Recebimentos!Y:Y,'Relatório Analítico'!B18)</f>
        <v/>
      </c>
      <c r="D18" s="307">
        <f>SUMIFS(Recebimentos!R:R,Recebimentos!X:X,"Antecipação",Recebimentos!Y:Y,'Relatório Analítico'!B18)</f>
        <v/>
      </c>
      <c r="E18" s="115">
        <f>D18/$D$22</f>
        <v/>
      </c>
      <c r="F18" s="6" t="n"/>
      <c r="G18" s="6" t="n"/>
      <c r="H18" s="6" t="n"/>
      <c r="I18" s="6" t="n"/>
      <c r="J18" s="6" t="n"/>
      <c r="K18" s="6" t="n"/>
      <c r="L18" s="93" t="n"/>
      <c r="M18" s="6" t="n"/>
      <c r="N18" s="6" t="n"/>
      <c r="O18" s="6" t="n"/>
      <c r="P18" s="94" t="n"/>
      <c r="Q18" s="96" t="n"/>
      <c r="R18" s="96" t="n"/>
      <c r="S18" s="96" t="n"/>
      <c r="T18" s="96" t="n"/>
      <c r="U18" s="96" t="n"/>
      <c r="V18" s="96" t="n"/>
    </row>
    <row r="19">
      <c r="A19" s="1">
        <f>B$12&amp;$B19&amp;$D$5</f>
        <v/>
      </c>
      <c r="B19" s="47" t="inlineStr">
        <is>
          <t>Entre 120 e 150</t>
        </is>
      </c>
      <c r="C19" s="119">
        <f>COUNTIFS(Recebimentos!X:X,"Antecipação",Recebimentos!Y:Y,'Relatório Analítico'!B19)</f>
        <v/>
      </c>
      <c r="D19" s="308">
        <f>SUMIFS(Recebimentos!R:R,Recebimentos!X:X,"Antecipação",Recebimentos!Y:Y,'Relatório Analítico'!B19)</f>
        <v/>
      </c>
      <c r="E19" s="121">
        <f>D19/$D$22</f>
        <v/>
      </c>
      <c r="F19" s="6" t="n"/>
      <c r="G19" s="6" t="n"/>
      <c r="H19" s="6" t="n"/>
      <c r="I19" s="6" t="n"/>
      <c r="J19" s="6" t="n"/>
      <c r="K19" s="6" t="n"/>
      <c r="L19" s="93" t="n"/>
      <c r="M19" s="6" t="n"/>
      <c r="N19" s="6" t="n"/>
      <c r="O19" s="6" t="n"/>
      <c r="P19" s="94" t="n"/>
      <c r="Q19" s="96" t="n"/>
      <c r="R19" s="96" t="n"/>
      <c r="S19" s="96" t="n"/>
      <c r="T19" s="96" t="n"/>
      <c r="U19" s="96" t="n"/>
      <c r="V19" s="96" t="n"/>
    </row>
    <row r="20">
      <c r="A20" s="1">
        <f>B$12&amp;$B20&amp;$D$5</f>
        <v/>
      </c>
      <c r="B20" s="59" t="inlineStr">
        <is>
          <t>Entre 150 e 180</t>
        </is>
      </c>
      <c r="C20" s="34">
        <f>COUNTIFS(Recebimentos!X:X,"Antecipação",Recebimentos!Y:Y,'Relatório Analítico'!B20)</f>
        <v/>
      </c>
      <c r="D20" s="307">
        <f>SUMIFS(Recebimentos!R:R,Recebimentos!X:X,"Antecipação",Recebimentos!Y:Y,'Relatório Analítico'!B20)</f>
        <v/>
      </c>
      <c r="E20" s="115">
        <f>D20/$D$22</f>
        <v/>
      </c>
      <c r="F20" s="6" t="n"/>
      <c r="G20" s="6" t="n"/>
      <c r="H20" s="6" t="n"/>
      <c r="I20" s="6" t="n"/>
      <c r="J20" s="309" t="n"/>
      <c r="K20" s="6" t="n"/>
      <c r="L20" s="93" t="n"/>
      <c r="M20" s="6" t="n"/>
      <c r="N20" s="6" t="n"/>
      <c r="O20" s="6" t="n"/>
      <c r="P20" s="94" t="n"/>
      <c r="Q20" s="96" t="n"/>
      <c r="R20" s="96" t="n"/>
      <c r="S20" s="96" t="n"/>
      <c r="T20" s="96" t="n"/>
      <c r="U20" s="96" t="n"/>
      <c r="V20" s="96" t="n"/>
    </row>
    <row r="21" ht="15.75" customHeight="1">
      <c r="A21" s="1">
        <f>B$12&amp;$B21&amp;$D$5</f>
        <v/>
      </c>
      <c r="B21" s="47" t="inlineStr">
        <is>
          <t>Superior a 180</t>
        </is>
      </c>
      <c r="C21" s="119">
        <f>COUNTIFS(Recebimentos!X:X,"Antecipação",Recebimentos!Y:Y,'Relatório Analítico'!B21)</f>
        <v/>
      </c>
      <c r="D21" s="308">
        <f>SUMIFS(Recebimentos!R:R,Recebimentos!X:X,"Antecipação",Recebimentos!Y:Y,'Relatório Analítico'!B21)</f>
        <v/>
      </c>
      <c r="E21" s="121">
        <f>D21/$D$22</f>
        <v/>
      </c>
      <c r="F21" s="6" t="n"/>
      <c r="G21" s="6" t="n"/>
      <c r="H21" s="6" t="n"/>
      <c r="I21" s="6" t="n"/>
      <c r="J21" s="309" t="n"/>
      <c r="K21" s="6" t="n"/>
      <c r="L21" s="93" t="n"/>
      <c r="M21" s="6" t="n"/>
      <c r="N21" s="6" t="n"/>
      <c r="O21" s="6" t="n"/>
      <c r="P21" s="94" t="n"/>
      <c r="Q21" s="96" t="n"/>
      <c r="R21" s="96" t="n"/>
      <c r="S21" s="96" t="n"/>
      <c r="T21" s="96" t="n"/>
      <c r="U21" s="96" t="n"/>
      <c r="V21" s="96" t="n"/>
    </row>
    <row r="22" ht="18" customHeight="1">
      <c r="A22" s="1">
        <f>B$12&amp;$B22&amp;$D$5</f>
        <v/>
      </c>
      <c r="B22" s="65" t="inlineStr">
        <is>
          <t>Total em antecipação</t>
        </is>
      </c>
      <c r="C22" s="123">
        <f>SUM(C14:C21)</f>
        <v/>
      </c>
      <c r="D22" s="310">
        <f>SUM(D14:D21)</f>
        <v/>
      </c>
      <c r="E22" s="125">
        <f>D22/$D$22</f>
        <v/>
      </c>
      <c r="F22" s="6" t="n"/>
      <c r="G22" s="6" t="n"/>
      <c r="H22" s="6" t="n"/>
      <c r="I22" s="6" t="n"/>
      <c r="J22" s="309" t="n"/>
      <c r="K22" s="6" t="n"/>
      <c r="L22" s="93" t="n"/>
      <c r="M22" s="6" t="n"/>
      <c r="N22" s="6" t="n"/>
      <c r="O22" s="6" t="n"/>
      <c r="P22" s="94" t="n"/>
      <c r="Q22" s="96" t="n"/>
      <c r="R22" s="96" t="n"/>
      <c r="S22" s="96" t="n"/>
      <c r="T22" s="96" t="n"/>
      <c r="U22" s="96" t="n"/>
      <c r="V22" s="96" t="n"/>
    </row>
    <row r="23" ht="18" customHeight="1">
      <c r="A23" s="1" t="n"/>
      <c r="B23" s="126" t="n"/>
      <c r="C23" s="127" t="n"/>
      <c r="D23" s="311" t="n"/>
      <c r="E23" s="128" t="n"/>
      <c r="F23" s="6" t="n"/>
      <c r="G23" s="6" t="n"/>
      <c r="H23" s="6" t="n"/>
      <c r="I23" s="6" t="n"/>
      <c r="J23" s="6" t="n"/>
      <c r="K23" s="6" t="n"/>
      <c r="L23" s="93" t="n"/>
      <c r="M23" s="6" t="n"/>
      <c r="N23" s="6" t="n"/>
      <c r="O23" s="6" t="n"/>
      <c r="P23" s="94" t="n"/>
      <c r="Q23" s="96" t="n"/>
      <c r="R23" s="96" t="n"/>
      <c r="S23" s="96" t="n"/>
      <c r="T23" s="96" t="n"/>
      <c r="U23" s="96" t="n"/>
      <c r="V23" s="96" t="n"/>
    </row>
    <row r="24" ht="15.75" customHeight="1" thickBot="1">
      <c r="A24" s="1" t="n"/>
      <c r="B24" s="17" t="inlineStr">
        <is>
          <t>Recebimento em Atraso (em dias)³</t>
        </is>
      </c>
      <c r="C24" s="17" t="n"/>
      <c r="D24" s="306" t="n"/>
      <c r="E24" s="17" t="n"/>
      <c r="F24" s="6" t="n"/>
      <c r="G24" s="6" t="n"/>
      <c r="H24" s="6" t="n"/>
      <c r="I24" s="6" t="n"/>
      <c r="J24" s="6" t="n"/>
      <c r="K24" s="6" t="n"/>
      <c r="L24" s="93" t="n"/>
      <c r="M24" s="6" t="n"/>
      <c r="N24" s="6" t="n"/>
      <c r="O24" s="6" t="n"/>
      <c r="P24" s="94" t="n"/>
      <c r="Q24" s="96" t="n"/>
      <c r="R24" s="96" t="n"/>
      <c r="S24" s="96" t="n"/>
      <c r="T24" s="96" t="n"/>
      <c r="U24" s="96" t="n"/>
      <c r="V24" s="96" t="n"/>
    </row>
    <row r="25" ht="15.75" customHeight="1">
      <c r="A25" s="1" t="n"/>
      <c r="B25" s="112" t="n"/>
      <c r="C25" s="281" t="inlineStr">
        <is>
          <t>Nº de Boletos</t>
        </is>
      </c>
      <c r="D25" s="303" t="inlineStr">
        <is>
          <t>Soma das Parcelas</t>
        </is>
      </c>
      <c r="E25" s="281" t="inlineStr">
        <is>
          <t>Percentual</t>
        </is>
      </c>
      <c r="F25" s="6" t="n"/>
      <c r="G25" s="6" t="n"/>
      <c r="H25" s="6" t="n"/>
      <c r="I25" s="6" t="n"/>
      <c r="J25" s="6" t="n"/>
      <c r="K25" s="6" t="n"/>
      <c r="L25" s="93" t="n"/>
      <c r="M25" s="6" t="n"/>
      <c r="N25" s="6" t="n"/>
      <c r="O25" s="6" t="n"/>
      <c r="P25" s="94" t="n"/>
      <c r="Q25" s="96" t="n"/>
      <c r="R25" s="96" t="n"/>
      <c r="S25" s="96" t="n"/>
      <c r="T25" s="96" t="n"/>
      <c r="U25" s="96" t="n"/>
      <c r="V25" s="96" t="n"/>
    </row>
    <row r="26" ht="15.75" customHeight="1">
      <c r="A26" s="1">
        <f>B$24&amp;$B26&amp;$D$5</f>
        <v/>
      </c>
      <c r="B26" s="59" t="inlineStr">
        <is>
          <t>Até 15</t>
        </is>
      </c>
      <c r="C26" s="34">
        <f>COUNTIFS(Recebimentos!X:X,"Recebimento em Atraso",Recebimentos!Y:Y,'Relatório Analítico'!B26)</f>
        <v/>
      </c>
      <c r="D26" s="307">
        <f>SUMIFS(Recebimentos!R:R,Recebimentos!X:X,"Recebimento em Atraso",Recebimentos!Y:Y,'Relatório Analítico'!B26)</f>
        <v/>
      </c>
      <c r="E26" s="115">
        <f>D26/$D$34</f>
        <v/>
      </c>
      <c r="F26" s="6" t="n"/>
      <c r="G26" s="6" t="n"/>
      <c r="H26" s="6" t="n"/>
      <c r="I26" s="6" t="n"/>
      <c r="J26" s="6" t="n"/>
      <c r="K26" s="6" t="n"/>
      <c r="L26" s="93" t="n"/>
      <c r="M26" s="6" t="n"/>
      <c r="N26" s="6" t="n"/>
      <c r="O26" s="6" t="n"/>
      <c r="P26" s="94" t="n"/>
      <c r="Q26" s="96" t="n"/>
      <c r="R26" s="96" t="n"/>
      <c r="S26" s="96" t="n"/>
      <c r="T26" s="96" t="n"/>
      <c r="U26" s="96" t="n"/>
      <c r="V26" s="96" t="n"/>
    </row>
    <row r="27" ht="15.75" customHeight="1">
      <c r="A27" s="1">
        <f>B$24&amp;$B27&amp;$D$5</f>
        <v/>
      </c>
      <c r="B27" s="47" t="inlineStr">
        <is>
          <t>Entre 15 e 30</t>
        </is>
      </c>
      <c r="C27" s="119">
        <f>COUNTIFS(Recebimentos!X:X,"Recebimento em Atraso",Recebimentos!Y:Y,'Relatório Analítico'!B27)</f>
        <v/>
      </c>
      <c r="D27" s="308">
        <f>SUMIFS(Recebimentos!R:R,Recebimentos!X:X,"Recebimento em Atraso",Recebimentos!Y:Y,'Relatório Analítico'!B27)</f>
        <v/>
      </c>
      <c r="E27" s="121">
        <f>D27/$D$34</f>
        <v/>
      </c>
      <c r="F27" s="6" t="n"/>
      <c r="G27" s="6" t="n"/>
      <c r="H27" s="6" t="n"/>
      <c r="I27" s="6" t="n"/>
      <c r="J27" s="6" t="n"/>
      <c r="K27" s="6" t="n"/>
      <c r="L27" s="93" t="n"/>
      <c r="M27" s="6" t="n"/>
      <c r="N27" s="6" t="n"/>
      <c r="O27" s="6" t="n"/>
      <c r="P27" s="94" t="n"/>
      <c r="Q27" s="96" t="n"/>
      <c r="R27" s="96" t="n"/>
      <c r="S27" s="96" t="n"/>
      <c r="T27" s="96" t="n"/>
      <c r="U27" s="96" t="n"/>
      <c r="V27" s="96" t="n"/>
    </row>
    <row r="28" ht="15.75" customHeight="1">
      <c r="A28" s="1">
        <f>B$24&amp;$B28&amp;$D$5</f>
        <v/>
      </c>
      <c r="B28" s="59" t="inlineStr">
        <is>
          <t>Entre 30 e 60</t>
        </is>
      </c>
      <c r="C28" s="34">
        <f>COUNTIFS(Recebimentos!X:X,"Recebimento em Atraso",Recebimentos!Y:Y,'Relatório Analítico'!B28)</f>
        <v/>
      </c>
      <c r="D28" s="307">
        <f>SUMIFS(Recebimentos!R:R,Recebimentos!X:X,"Recebimento em Atraso",Recebimentos!Y:Y,'Relatório Analítico'!B28)</f>
        <v/>
      </c>
      <c r="E28" s="115">
        <f>D28/$D$34</f>
        <v/>
      </c>
      <c r="F28" s="6" t="n"/>
      <c r="G28" s="6" t="n"/>
      <c r="H28" s="6" t="n"/>
      <c r="I28" s="6" t="n"/>
      <c r="J28" s="6" t="n"/>
      <c r="K28" s="6" t="n"/>
      <c r="L28" s="93" t="n"/>
      <c r="M28" s="6" t="n"/>
      <c r="N28" s="6" t="n"/>
      <c r="O28" s="6" t="n"/>
      <c r="P28" s="94" t="n"/>
      <c r="Q28" s="96" t="n"/>
      <c r="R28" s="96" t="n"/>
      <c r="S28" s="96" t="n"/>
      <c r="T28" s="96" t="n"/>
      <c r="U28" s="96" t="n"/>
      <c r="V28" s="96" t="n"/>
    </row>
    <row r="29" ht="15.75" customHeight="1">
      <c r="A29" s="1">
        <f>B$24&amp;$B29&amp;$D$5</f>
        <v/>
      </c>
      <c r="B29" s="47" t="inlineStr">
        <is>
          <t>Entre 60 e 90</t>
        </is>
      </c>
      <c r="C29" s="119">
        <f>COUNTIFS(Recebimentos!X:X,"Recebimento em Atraso",Recebimentos!Y:Y,'Relatório Analítico'!B29)</f>
        <v/>
      </c>
      <c r="D29" s="308">
        <f>SUMIFS(Recebimentos!R:R,Recebimentos!X:X,"Recebimento em Atraso",Recebimentos!Y:Y,'Relatório Analítico'!B29)</f>
        <v/>
      </c>
      <c r="E29" s="121">
        <f>D29/$D$34</f>
        <v/>
      </c>
      <c r="F29" s="6" t="n"/>
      <c r="G29" s="6" t="n"/>
      <c r="H29" s="6" t="n"/>
      <c r="I29" s="6" t="n"/>
      <c r="J29" s="6" t="n"/>
      <c r="K29" s="6" t="n"/>
      <c r="L29" s="93" t="n"/>
      <c r="M29" s="6" t="n"/>
      <c r="N29" s="6" t="n"/>
      <c r="O29" s="6" t="n"/>
      <c r="P29" s="94" t="n"/>
      <c r="Q29" s="96" t="n"/>
      <c r="R29" s="96" t="n"/>
      <c r="S29" s="96" t="n"/>
      <c r="T29" s="96" t="n"/>
      <c r="U29" s="96" t="n"/>
      <c r="V29" s="96" t="n"/>
    </row>
    <row r="30" ht="15.75" customHeight="1">
      <c r="A30" s="1">
        <f>B$24&amp;$B30&amp;$D$5</f>
        <v/>
      </c>
      <c r="B30" s="59" t="inlineStr">
        <is>
          <t>Entre 90 e 120</t>
        </is>
      </c>
      <c r="C30" s="34">
        <f>COUNTIFS(Recebimentos!X:X,"Recebimento em Atraso",Recebimentos!Y:Y,'Relatório Analítico'!B30)</f>
        <v/>
      </c>
      <c r="D30" s="307">
        <f>SUMIFS(Recebimentos!R:R,Recebimentos!X:X,"Recebimento em Atraso",Recebimentos!Y:Y,'Relatório Analítico'!B30)</f>
        <v/>
      </c>
      <c r="E30" s="115">
        <f>D30/$D$34</f>
        <v/>
      </c>
      <c r="F30" s="2" t="n"/>
      <c r="G30" s="15" t="n"/>
      <c r="H30" s="15" t="n"/>
      <c r="I30" s="15" t="n"/>
      <c r="J30" s="15" t="n"/>
      <c r="K30" s="15" t="n"/>
      <c r="L30" s="93" t="n"/>
      <c r="M30" s="6" t="n"/>
      <c r="N30" s="6" t="n"/>
      <c r="O30" s="6" t="n"/>
      <c r="P30" s="94" t="n"/>
      <c r="Q30" s="96" t="n"/>
      <c r="R30" s="96" t="n"/>
      <c r="S30" s="96" t="n"/>
      <c r="T30" s="96" t="n"/>
      <c r="U30" s="96" t="n"/>
      <c r="V30" s="96" t="n"/>
    </row>
    <row r="31" ht="15.75" customHeight="1">
      <c r="A31" s="1">
        <f>B$24&amp;$B31&amp;$D$5</f>
        <v/>
      </c>
      <c r="B31" s="47" t="inlineStr">
        <is>
          <t>Entre 120 e 150</t>
        </is>
      </c>
      <c r="C31" s="119">
        <f>COUNTIFS(Recebimentos!X:X,"Recebimento em Atraso",Recebimentos!Y:Y,'Relatório Analítico'!B31)</f>
        <v/>
      </c>
      <c r="D31" s="308">
        <f>SUMIFS(Recebimentos!R:R,Recebimentos!X:X,"Recebimento em Atraso",Recebimentos!Y:Y,'Relatório Analítico'!B31)</f>
        <v/>
      </c>
      <c r="E31" s="121">
        <f>D31/$D$34</f>
        <v/>
      </c>
      <c r="F31" s="6" t="n"/>
      <c r="G31" s="15" t="n"/>
      <c r="H31" s="191" t="n"/>
      <c r="I31" s="191" t="n"/>
      <c r="J31" s="191" t="n"/>
      <c r="K31" s="191" t="n"/>
      <c r="L31" s="93" t="n"/>
      <c r="M31" s="6" t="n"/>
      <c r="N31" s="6" t="n"/>
      <c r="O31" s="6" t="n"/>
      <c r="P31" s="94" t="n"/>
      <c r="Q31" s="96" t="n"/>
      <c r="R31" s="96" t="n"/>
      <c r="S31" s="96" t="n"/>
      <c r="T31" s="96" t="n"/>
      <c r="U31" s="96" t="n"/>
      <c r="V31" s="96" t="n"/>
    </row>
    <row r="32" ht="15.75" customHeight="1">
      <c r="A32" s="1" t="n"/>
      <c r="B32" s="59" t="inlineStr">
        <is>
          <t>Entre 150 e 180</t>
        </is>
      </c>
      <c r="C32" s="34">
        <f>COUNTIFS(Recebimentos!X:X,"Recebimento em Atraso",Recebimentos!Y:Y,'Relatório Analítico'!B32)</f>
        <v/>
      </c>
      <c r="D32" s="307">
        <f>SUMIFS(Recebimentos!R:R,Recebimentos!X:X,"Recebimento em Atraso",Recebimentos!Y:Y,'Relatório Analítico'!B32)</f>
        <v/>
      </c>
      <c r="E32" s="115">
        <f>D32/$D$34</f>
        <v/>
      </c>
      <c r="F32" s="2" t="n"/>
      <c r="G32" s="15" t="n"/>
      <c r="H32" s="15" t="n"/>
      <c r="I32" s="15" t="n"/>
      <c r="J32" s="191" t="n"/>
      <c r="K32" s="191" t="n"/>
      <c r="L32" s="93" t="n"/>
      <c r="M32" s="6" t="n"/>
      <c r="N32" s="6" t="n"/>
      <c r="O32" s="6" t="n"/>
      <c r="P32" s="94" t="n"/>
      <c r="Q32" s="96" t="n"/>
      <c r="R32" s="96" t="n"/>
      <c r="S32" s="96" t="n"/>
      <c r="T32" s="96" t="n"/>
      <c r="U32" s="96" t="n"/>
      <c r="V32" s="96" t="n"/>
    </row>
    <row r="33" ht="15.75" customHeight="1">
      <c r="A33" s="1">
        <f>B$24&amp;$B33&amp;$D$5</f>
        <v/>
      </c>
      <c r="B33" s="47" t="inlineStr">
        <is>
          <t>Superior a 180</t>
        </is>
      </c>
      <c r="C33" s="119">
        <f>COUNTIFS(Recebimentos!X:X,"Recebimento em Atraso",Recebimentos!Y:Y,'Relatório Analítico'!B33)</f>
        <v/>
      </c>
      <c r="D33" s="308">
        <f>SUMIFS(Recebimentos!R:R,Recebimentos!X:X,"Recebimento em Atraso",Recebimentos!Y:Y,'Relatório Analítico'!B33)</f>
        <v/>
      </c>
      <c r="E33" s="121">
        <f>D33/$D$34</f>
        <v/>
      </c>
      <c r="F33" s="6" t="n"/>
      <c r="G33" s="192" t="n"/>
      <c r="H33" s="193" t="n"/>
      <c r="I33" s="194" t="n"/>
      <c r="J33" s="312" t="n"/>
      <c r="K33" s="193" t="n"/>
      <c r="L33" s="93" t="n"/>
      <c r="M33" s="6" t="n"/>
      <c r="N33" s="6" t="n"/>
      <c r="O33" s="6" t="n"/>
      <c r="P33" s="94" t="n"/>
      <c r="Q33" s="96" t="n"/>
      <c r="R33" s="96" t="n"/>
      <c r="S33" s="96" t="n"/>
      <c r="T33" s="96" t="n"/>
      <c r="U33" s="96" t="n"/>
      <c r="V33" s="96" t="n"/>
    </row>
    <row r="34" ht="15.75" customHeight="1">
      <c r="A34" s="1">
        <f>B$24&amp;$B34&amp;$D$5</f>
        <v/>
      </c>
      <c r="B34" s="65" t="inlineStr">
        <is>
          <t>Total recebido em Atraso</t>
        </is>
      </c>
      <c r="C34" s="123">
        <f>SUM(C26:C33)</f>
        <v/>
      </c>
      <c r="D34" s="310">
        <f>SUM(D26:D33)</f>
        <v/>
      </c>
      <c r="E34" s="125">
        <f>D34/$D$34</f>
        <v/>
      </c>
      <c r="F34" s="6" t="n"/>
      <c r="G34" s="69" t="n"/>
      <c r="H34" s="129" t="n"/>
      <c r="I34" s="130" t="n"/>
      <c r="J34" s="313" t="n"/>
      <c r="K34" s="129" t="n"/>
      <c r="L34" s="93" t="n"/>
      <c r="M34" s="6" t="n"/>
      <c r="N34" s="6" t="n"/>
      <c r="O34" s="6" t="n"/>
      <c r="P34" s="94" t="n"/>
      <c r="Q34" s="96" t="n"/>
      <c r="R34" s="96" t="n"/>
      <c r="S34" s="96" t="n"/>
      <c r="T34" s="96" t="n"/>
      <c r="U34" s="96" t="n"/>
      <c r="V34" s="96" t="n"/>
    </row>
    <row r="35" ht="15.75" customHeight="1">
      <c r="A35" s="1">
        <f>B$24&amp;$B35&amp;$D$5</f>
        <v/>
      </c>
      <c r="B35" s="132" t="n"/>
      <c r="C35" s="132" t="n"/>
      <c r="D35" s="311" t="n"/>
      <c r="E35" s="134" t="n"/>
      <c r="F35" s="135" t="n"/>
      <c r="G35" s="69" t="n"/>
      <c r="H35" s="129" t="n"/>
      <c r="I35" s="130" t="n"/>
      <c r="J35" s="313" t="n"/>
      <c r="K35" s="129" t="n"/>
      <c r="L35" s="93" t="n"/>
      <c r="M35" s="6" t="n"/>
      <c r="N35" s="6" t="n"/>
      <c r="O35" s="6" t="n"/>
      <c r="P35" s="94" t="n"/>
      <c r="Q35" s="96" t="n"/>
      <c r="R35" s="96" t="n"/>
      <c r="S35" s="96" t="n"/>
      <c r="T35" s="96" t="n"/>
      <c r="U35" s="96" t="n"/>
      <c r="V35" s="96" t="n"/>
    </row>
    <row r="36" ht="15.75" customHeight="1">
      <c r="A36" s="1" t="n"/>
      <c r="B36" s="132" t="n"/>
      <c r="C36" s="132" t="n"/>
      <c r="D36" s="311" t="n"/>
      <c r="E36" s="134" t="n"/>
      <c r="F36" s="314" t="n"/>
      <c r="G36" s="69" t="n"/>
      <c r="H36" s="129" t="n"/>
      <c r="I36" s="130" t="n"/>
      <c r="J36" s="313" t="n"/>
      <c r="K36" s="129" t="n"/>
      <c r="L36" s="93" t="n"/>
      <c r="M36" s="6" t="n"/>
      <c r="N36" s="6" t="n"/>
      <c r="O36" s="6" t="n"/>
      <c r="P36" s="94" t="n"/>
      <c r="Q36" s="96" t="n"/>
      <c r="R36" s="96" t="n"/>
      <c r="S36" s="96" t="n"/>
      <c r="T36" s="96" t="n"/>
      <c r="U36" s="96" t="n"/>
      <c r="V36" s="96" t="n"/>
    </row>
    <row r="37" ht="16.5" customHeight="1" thickBot="1">
      <c r="A37" s="1" t="n"/>
      <c r="B37" s="132" t="n"/>
      <c r="C37" s="6" t="n"/>
      <c r="D37" s="315" t="n"/>
      <c r="E37" s="6" t="n"/>
      <c r="F37" s="316" t="n"/>
      <c r="G37" s="69" t="n"/>
      <c r="H37" s="129" t="n"/>
      <c r="I37" s="130" t="n"/>
      <c r="J37" s="313" t="n"/>
      <c r="K37" s="129" t="n"/>
      <c r="L37" s="93" t="n"/>
      <c r="M37" s="6" t="n"/>
      <c r="N37" s="6" t="n"/>
      <c r="O37" s="6" t="n"/>
      <c r="P37" s="94" t="n"/>
      <c r="Q37" s="96" t="n"/>
      <c r="R37" s="96" t="n"/>
      <c r="S37" s="96" t="n"/>
      <c r="T37" s="96" t="n"/>
      <c r="U37" s="96" t="n"/>
      <c r="V37" s="96" t="n"/>
    </row>
    <row r="38" ht="21" customHeight="1" thickTop="1">
      <c r="A38" s="1" t="n"/>
      <c r="B38" s="139" t="inlineStr">
        <is>
          <t>Total Recebido (1+2+3):</t>
        </is>
      </c>
      <c r="C38" s="140" t="n"/>
      <c r="D38" s="317">
        <f>D34+D22+D10</f>
        <v/>
      </c>
      <c r="E38" s="142" t="n"/>
      <c r="F38" s="143" t="n"/>
      <c r="G38" s="69" t="n"/>
      <c r="H38" s="129" t="n"/>
      <c r="I38" s="130" t="n"/>
      <c r="J38" s="313" t="n"/>
      <c r="K38" s="129" t="n"/>
      <c r="L38" s="93" t="n"/>
      <c r="M38" s="6" t="n"/>
      <c r="N38" s="6" t="n"/>
      <c r="O38" s="6" t="n"/>
      <c r="P38" s="94" t="n"/>
      <c r="Q38" s="96" t="n"/>
      <c r="R38" s="96" t="n"/>
      <c r="S38" s="96" t="n"/>
      <c r="T38" s="96" t="n"/>
      <c r="U38" s="96" t="n"/>
      <c r="V38" s="96" t="n"/>
    </row>
    <row r="39" ht="15.75" customHeight="1">
      <c r="A39" s="1" t="n"/>
      <c r="B39" s="144" t="n"/>
      <c r="C39" s="145" t="n"/>
      <c r="D39" s="311" t="n"/>
      <c r="E39" s="145" t="n"/>
      <c r="F39" s="93" t="n"/>
      <c r="G39" s="69" t="n"/>
      <c r="H39" s="129" t="n"/>
      <c r="I39" s="130" t="n"/>
      <c r="J39" s="313" t="n"/>
      <c r="K39" s="129" t="n"/>
      <c r="L39" s="318" t="n"/>
      <c r="M39" s="6" t="n"/>
      <c r="N39" s="6" t="n"/>
      <c r="O39" s="6" t="n"/>
      <c r="P39" s="94" t="n"/>
      <c r="Q39" s="96" t="n"/>
      <c r="R39" s="96" t="n"/>
      <c r="S39" s="96" t="n"/>
      <c r="T39" s="96" t="n"/>
      <c r="U39" s="96" t="n"/>
      <c r="V39" s="96" t="n"/>
    </row>
    <row r="40" ht="15.75" customHeight="1">
      <c r="A40" s="1" t="n"/>
      <c r="B40" s="144" t="n"/>
      <c r="C40" s="145" t="n"/>
      <c r="D40" s="311" t="n"/>
      <c r="E40" s="145" t="n"/>
      <c r="F40" s="93" t="n"/>
      <c r="G40" s="69" t="n"/>
      <c r="H40" s="129" t="n"/>
      <c r="I40" s="130" t="n"/>
      <c r="J40" s="313" t="n"/>
      <c r="K40" s="129" t="n"/>
      <c r="L40" s="318" t="n"/>
      <c r="M40" s="6" t="n"/>
      <c r="N40" s="6" t="n"/>
      <c r="O40" s="6" t="n"/>
      <c r="P40" s="94" t="n"/>
      <c r="Q40" s="96" t="n"/>
      <c r="R40" s="96" t="n"/>
      <c r="S40" s="96" t="n"/>
      <c r="T40" s="96" t="n"/>
      <c r="U40" s="96" t="n"/>
      <c r="V40" s="96" t="n"/>
    </row>
    <row r="41" ht="15.75" customHeight="1">
      <c r="A41" s="1" t="n"/>
      <c r="B41" s="147" t="n"/>
      <c r="C41" s="72" t="n"/>
      <c r="D41" s="319" t="n"/>
      <c r="E41" s="6" t="n"/>
      <c r="F41" s="93" t="n"/>
      <c r="G41" s="69" t="n"/>
      <c r="H41" s="129" t="n"/>
      <c r="I41" s="130" t="n"/>
      <c r="J41" s="313" t="n"/>
      <c r="K41" s="129" t="n"/>
      <c r="L41" s="73" t="n"/>
      <c r="M41" s="6" t="n"/>
      <c r="N41" s="6" t="n"/>
      <c r="O41" s="6" t="n"/>
      <c r="P41" s="94" t="n"/>
      <c r="Q41" s="96" t="n"/>
      <c r="R41" s="96" t="n"/>
      <c r="S41" s="96" t="n"/>
      <c r="T41" s="96" t="n"/>
      <c r="U41" s="96" t="n"/>
      <c r="V41" s="96" t="n"/>
    </row>
    <row r="42" ht="22.5" customHeight="1" thickBot="1">
      <c r="A42" s="1" t="n"/>
      <c r="B42" s="17" t="inlineStr">
        <is>
          <t>2. Saldo devedor (trazido a valor presente pela taxa da Cessão)</t>
        </is>
      </c>
      <c r="C42" s="17" t="n"/>
      <c r="D42" s="306" t="n"/>
      <c r="E42" s="17" t="n"/>
      <c r="F42" s="149" t="n"/>
      <c r="G42" s="6" t="n"/>
      <c r="H42" s="150" t="n"/>
      <c r="I42" s="150" t="n"/>
      <c r="J42" s="150" t="n"/>
      <c r="K42" s="150" t="n"/>
      <c r="L42" s="150" t="n"/>
      <c r="M42" s="150" t="n"/>
      <c r="N42" s="149" t="n"/>
      <c r="O42" s="6" t="n"/>
      <c r="P42" s="94" t="n"/>
      <c r="Q42" s="96" t="n"/>
      <c r="R42" s="96" t="n"/>
      <c r="S42" s="96" t="n"/>
      <c r="T42" s="96" t="n"/>
      <c r="U42" s="96" t="n"/>
      <c r="V42" s="96" t="n"/>
    </row>
    <row r="43" ht="12" customHeight="1">
      <c r="A43" s="1" t="n"/>
      <c r="B43" s="112" t="n"/>
      <c r="C43" s="281" t="inlineStr">
        <is>
          <t>Nº de Créditos</t>
        </is>
      </c>
      <c r="D43" s="303" t="inlineStr">
        <is>
          <t>Saldo devedor</t>
        </is>
      </c>
      <c r="E43" s="281" t="inlineStr">
        <is>
          <t>Percentual</t>
        </is>
      </c>
      <c r="F43" s="6" t="n"/>
      <c r="G43" s="151" t="n"/>
      <c r="H43" s="151" t="n"/>
      <c r="I43" s="152" t="n"/>
      <c r="J43" s="320" t="n"/>
      <c r="K43" s="321" t="n"/>
      <c r="L43" s="151" t="n"/>
      <c r="M43" s="151" t="n"/>
      <c r="N43" s="6" t="n"/>
      <c r="O43" s="6" t="n"/>
      <c r="P43" s="94" t="n"/>
      <c r="Q43" s="96" t="n"/>
      <c r="R43" s="96" t="n"/>
      <c r="S43" s="96" t="n"/>
      <c r="T43" s="96" t="n"/>
      <c r="U43" s="96" t="n"/>
      <c r="V43" s="96" t="n"/>
    </row>
    <row r="44" ht="18.75" customHeight="1">
      <c r="A44" s="1">
        <f>B$42&amp;$B44&amp;$D$5</f>
        <v/>
      </c>
      <c r="B44" s="59" t="inlineStr">
        <is>
          <t>Em Dia</t>
        </is>
      </c>
      <c r="C44" s="34">
        <f>COUNTIFS('Base Contratos'!E:E,'Relatório Analítico'!B44)</f>
        <v/>
      </c>
      <c r="D44" s="307">
        <f>SUMIFS('Base Contratos'!C:C,'Base Contratos'!E:E,'Relatório Analítico'!B44)</f>
        <v/>
      </c>
      <c r="E44" s="115">
        <f>+D44/D$53</f>
        <v/>
      </c>
      <c r="F44" s="6" t="n"/>
      <c r="G44" s="151" t="n"/>
      <c r="H44" s="151" t="n"/>
      <c r="I44" s="152" t="n"/>
      <c r="J44" s="320" t="n"/>
      <c r="K44" s="321" t="n"/>
      <c r="L44" s="151" t="n"/>
      <c r="M44" s="151" t="n"/>
      <c r="N44" s="6" t="n"/>
      <c r="O44" s="6" t="n"/>
      <c r="P44" s="94" t="n"/>
      <c r="Q44" s="96" t="n"/>
      <c r="R44" s="96" t="n"/>
      <c r="S44" s="96" t="n"/>
      <c r="T44" s="96" t="n"/>
      <c r="U44" s="96" t="n"/>
      <c r="V44" s="96" t="n"/>
    </row>
    <row r="45" ht="15.75" customHeight="1">
      <c r="A45" s="1">
        <f>B$42&amp;$B45&amp;$D$5</f>
        <v/>
      </c>
      <c r="B45" s="47" t="inlineStr">
        <is>
          <t xml:space="preserve">Até 15 </t>
        </is>
      </c>
      <c r="C45" s="119">
        <f>COUNTIFS('Base Contratos'!E:E,'Relatório Analítico'!B45)</f>
        <v/>
      </c>
      <c r="D45" s="308">
        <f>SUMIFS('Base Contratos'!C:C,'Base Contratos'!E:E,'Relatório Analítico'!B45)</f>
        <v/>
      </c>
      <c r="E45" s="121">
        <f>+D45/D$53</f>
        <v/>
      </c>
      <c r="F45" s="155" t="n"/>
      <c r="G45" s="151" t="n"/>
      <c r="H45" s="151" t="n"/>
      <c r="I45" s="152" t="n"/>
      <c r="J45" s="320" t="n"/>
      <c r="K45" s="321" t="n"/>
      <c r="L45" s="151" t="n"/>
      <c r="M45" s="151" t="n"/>
      <c r="N45" s="6" t="n"/>
      <c r="O45" s="6" t="n"/>
      <c r="P45" s="94" t="n"/>
      <c r="Q45" s="96" t="n"/>
      <c r="R45" s="96" t="n"/>
      <c r="S45" s="96" t="n"/>
      <c r="T45" s="96" t="n"/>
      <c r="U45" s="96" t="n"/>
      <c r="V45" s="96" t="n"/>
    </row>
    <row r="46" ht="15.75" customHeight="1">
      <c r="A46" s="1">
        <f>B$42&amp;$B46&amp;$D$5</f>
        <v/>
      </c>
      <c r="B46" s="59" t="inlineStr">
        <is>
          <t>Entre 15 e 30</t>
        </is>
      </c>
      <c r="C46" s="34">
        <f>COUNTIFS('Base Contratos'!E:E,'Relatório Analítico'!B46)</f>
        <v/>
      </c>
      <c r="D46" s="307">
        <f>SUMIFS('Base Contratos'!C:C,'Base Contratos'!E:E,'Relatório Analítico'!B46)</f>
        <v/>
      </c>
      <c r="E46" s="115">
        <f>+D46/D$53</f>
        <v/>
      </c>
      <c r="F46" s="6" t="n"/>
      <c r="G46" s="151" t="n"/>
      <c r="H46" s="151" t="n"/>
      <c r="I46" s="152" t="n"/>
      <c r="J46" s="320" t="n"/>
      <c r="K46" s="321" t="n"/>
      <c r="L46" s="151" t="n"/>
      <c r="M46" s="151" t="n"/>
      <c r="N46" s="6" t="n"/>
      <c r="O46" s="6" t="n"/>
      <c r="P46" s="94" t="n"/>
      <c r="Q46" s="96" t="n"/>
      <c r="R46" s="96" t="n"/>
      <c r="S46" s="96" t="n"/>
      <c r="T46" s="96" t="n"/>
      <c r="U46" s="96" t="n"/>
      <c r="V46" s="96" t="n"/>
    </row>
    <row r="47" ht="15.75" customHeight="1">
      <c r="A47" s="1">
        <f>B$42&amp;$B47&amp;$D$5</f>
        <v/>
      </c>
      <c r="B47" s="47" t="inlineStr">
        <is>
          <t>Entre 30 e 60</t>
        </is>
      </c>
      <c r="C47" s="119">
        <f>COUNTIFS('Base Contratos'!E:E,'Relatório Analítico'!B47)</f>
        <v/>
      </c>
      <c r="D47" s="308">
        <f>SUMIFS('Base Contratos'!C:C,'Base Contratos'!E:E,'Relatório Analítico'!B47)</f>
        <v/>
      </c>
      <c r="E47" s="121">
        <f>+D47/D$53</f>
        <v/>
      </c>
      <c r="F47" s="6" t="n"/>
      <c r="G47" s="151" t="n"/>
      <c r="H47" s="151" t="n"/>
      <c r="I47" s="152" t="n"/>
      <c r="J47" s="320" t="n"/>
      <c r="K47" s="321" t="n"/>
      <c r="L47" s="151" t="n"/>
      <c r="M47" s="151" t="n"/>
      <c r="N47" s="6" t="n"/>
      <c r="O47" s="6" t="n"/>
      <c r="P47" s="94" t="n"/>
      <c r="Q47" s="96" t="n"/>
      <c r="R47" s="96" t="n"/>
      <c r="S47" s="96" t="n"/>
      <c r="T47" s="96" t="n"/>
      <c r="U47" s="96" t="n"/>
      <c r="V47" s="96" t="n"/>
    </row>
    <row r="48" ht="15.75" customHeight="1">
      <c r="A48" s="1">
        <f>B$42&amp;$B48&amp;$D$5</f>
        <v/>
      </c>
      <c r="B48" s="59" t="inlineStr">
        <is>
          <t>Entre 60 e 90</t>
        </is>
      </c>
      <c r="C48" s="34">
        <f>COUNTIFS('Base Contratos'!E:E,'Relatório Analítico'!B48)</f>
        <v/>
      </c>
      <c r="D48" s="307">
        <f>SUMIFS('Base Contratos'!C:C,'Base Contratos'!E:E,'Relatório Analítico'!B48)</f>
        <v/>
      </c>
      <c r="E48" s="115">
        <f>+D48/D$53</f>
        <v/>
      </c>
      <c r="F48" s="6" t="n"/>
      <c r="G48" s="151" t="n"/>
      <c r="H48" s="151" t="n"/>
      <c r="I48" s="152" t="n"/>
      <c r="J48" s="320" t="n"/>
      <c r="K48" s="321" t="n"/>
      <c r="L48" s="151" t="n"/>
      <c r="M48" s="151" t="n"/>
      <c r="N48" s="6" t="n"/>
      <c r="O48" s="6" t="n"/>
      <c r="P48" s="94" t="n"/>
      <c r="Q48" s="96" t="n"/>
      <c r="R48" s="96" t="n"/>
      <c r="S48" s="96" t="n"/>
      <c r="T48" s="96" t="n"/>
      <c r="U48" s="96" t="n"/>
      <c r="V48" s="96" t="n"/>
    </row>
    <row r="49" ht="15.75" customHeight="1">
      <c r="A49" s="1">
        <f>B$42&amp;$B49&amp;$D$5</f>
        <v/>
      </c>
      <c r="B49" s="47" t="inlineStr">
        <is>
          <t>Entre 90 e 120</t>
        </is>
      </c>
      <c r="C49" s="119">
        <f>COUNTIFS('Base Contratos'!E:E,'Relatório Analítico'!B49)</f>
        <v/>
      </c>
      <c r="D49" s="308">
        <f>SUMIFS('Base Contratos'!C:C,'Base Contratos'!E:E,'Relatório Analítico'!B49)</f>
        <v/>
      </c>
      <c r="E49" s="121">
        <f>+D49/D$53</f>
        <v/>
      </c>
      <c r="F49" s="6" t="n"/>
      <c r="G49" s="151" t="n"/>
      <c r="H49" s="151" t="n"/>
      <c r="I49" s="152" t="n"/>
      <c r="J49" s="320" t="n"/>
      <c r="K49" s="321" t="n"/>
      <c r="L49" s="151" t="n"/>
      <c r="M49" s="151" t="n"/>
      <c r="N49" s="6" t="n"/>
      <c r="O49" s="6" t="n"/>
      <c r="P49" s="94" t="n"/>
      <c r="Q49" s="96" t="n"/>
      <c r="R49" s="96" t="n"/>
      <c r="S49" s="96" t="n"/>
      <c r="T49" s="96" t="n"/>
      <c r="U49" s="96" t="n"/>
      <c r="V49" s="96" t="n"/>
    </row>
    <row r="50" ht="15.75" customHeight="1">
      <c r="A50" s="1">
        <f>B$42&amp;$B50&amp;$D$5</f>
        <v/>
      </c>
      <c r="B50" s="59" t="inlineStr">
        <is>
          <t>Entre 120 e 150</t>
        </is>
      </c>
      <c r="C50" s="34">
        <f>COUNTIFS('Base Contratos'!E:E,'Relatório Analítico'!B50)</f>
        <v/>
      </c>
      <c r="D50" s="307">
        <f>SUMIFS('Base Contratos'!C:C,'Base Contratos'!E:E,'Relatório Analítico'!B50)</f>
        <v/>
      </c>
      <c r="E50" s="115">
        <f>+D50/D$53</f>
        <v/>
      </c>
      <c r="F50" s="6" t="n"/>
      <c r="G50" s="151" t="n"/>
      <c r="H50" s="151" t="n"/>
      <c r="I50" s="152" t="n"/>
      <c r="J50" s="320" t="n"/>
      <c r="K50" s="321" t="n"/>
      <c r="L50" s="151" t="n"/>
      <c r="M50" s="151" t="n"/>
      <c r="N50" s="6" t="n"/>
      <c r="O50" s="6" t="n"/>
      <c r="P50" s="94" t="n"/>
      <c r="Q50" s="96" t="n"/>
      <c r="R50" s="96" t="n"/>
      <c r="S50" s="96" t="n"/>
      <c r="T50" s="96" t="n"/>
      <c r="U50" s="96" t="n"/>
      <c r="V50" s="96" t="n"/>
    </row>
    <row r="51" ht="15.75" customHeight="1">
      <c r="A51" s="1">
        <f>B$42&amp;$B51&amp;$D$5</f>
        <v/>
      </c>
      <c r="B51" s="47" t="inlineStr">
        <is>
          <t>Entre 150 e 180</t>
        </is>
      </c>
      <c r="C51" s="119">
        <f>COUNTIFS('Base Contratos'!E:E,'Relatório Analítico'!B51)</f>
        <v/>
      </c>
      <c r="D51" s="308">
        <f>SUMIFS('Base Contratos'!C:C,'Base Contratos'!E:E,'Relatório Analítico'!B51)</f>
        <v/>
      </c>
      <c r="E51" s="121">
        <f>+D51/D$53</f>
        <v/>
      </c>
      <c r="F51" s="6" t="n"/>
      <c r="G51" s="6" t="n"/>
      <c r="H51" s="6" t="n"/>
      <c r="I51" s="6" t="n"/>
      <c r="J51" s="6" t="n"/>
      <c r="K51" s="6" t="n"/>
      <c r="L51" s="318" t="n"/>
      <c r="M51" s="6" t="n"/>
      <c r="N51" s="6" t="n"/>
      <c r="O51" s="6" t="n"/>
      <c r="P51" s="94" t="n"/>
      <c r="Q51" s="96" t="n"/>
      <c r="R51" s="96" t="n"/>
      <c r="S51" s="96" t="n"/>
      <c r="T51" s="96" t="n"/>
      <c r="U51" s="96" t="n"/>
      <c r="V51" s="96" t="n"/>
    </row>
    <row r="52" ht="15.75" customHeight="1">
      <c r="A52" s="1">
        <f>B$42&amp;$B52&amp;$D$5</f>
        <v/>
      </c>
      <c r="B52" s="59" t="inlineStr">
        <is>
          <t>Superior a 180</t>
        </is>
      </c>
      <c r="C52" s="34">
        <f>COUNTIFS('Base Contratos'!E:E,'Relatório Analítico'!B52)</f>
        <v/>
      </c>
      <c r="D52" s="307">
        <f>SUMIFS('Base Contratos'!C:C,'Base Contratos'!E:E,'Relatório Analítico'!B52)</f>
        <v/>
      </c>
      <c r="E52" s="115">
        <f>+D52/D$53</f>
        <v/>
      </c>
      <c r="F52" s="6" t="n"/>
      <c r="G52" s="6" t="n"/>
      <c r="H52" s="6" t="n"/>
      <c r="I52" s="6" t="n"/>
      <c r="J52" s="6" t="n"/>
      <c r="K52" s="6" t="n"/>
      <c r="L52" s="318" t="n"/>
      <c r="M52" s="6" t="n"/>
      <c r="N52" s="6" t="n"/>
      <c r="O52" s="6" t="n"/>
      <c r="P52" s="94" t="n"/>
      <c r="Q52" s="96" t="n"/>
      <c r="R52" s="96" t="n"/>
      <c r="S52" s="96" t="n"/>
      <c r="T52" s="96" t="n"/>
      <c r="U52" s="96" t="n"/>
      <c r="V52" s="96" t="n"/>
    </row>
    <row r="53" ht="15.75" customHeight="1">
      <c r="A53" s="1">
        <f>B$42&amp;$B53&amp;$D$5</f>
        <v/>
      </c>
      <c r="B53" s="126" t="inlineStr">
        <is>
          <t>Saldo devedor total:</t>
        </is>
      </c>
      <c r="C53" s="156">
        <f>SUM(C44:C52)</f>
        <v/>
      </c>
      <c r="D53" s="322">
        <f>SUM(D44:D52)</f>
        <v/>
      </c>
      <c r="E53" s="128">
        <f>+D53/D$53</f>
        <v/>
      </c>
      <c r="F53" s="6" t="n"/>
      <c r="G53" s="6" t="n"/>
      <c r="H53" s="6" t="n"/>
      <c r="I53" s="6" t="n"/>
      <c r="J53" s="6" t="n"/>
      <c r="K53" s="6" t="n"/>
      <c r="L53" s="318" t="n"/>
      <c r="M53" s="6" t="n"/>
      <c r="N53" s="6" t="n"/>
      <c r="O53" s="6" t="n"/>
      <c r="P53" s="94" t="n"/>
      <c r="Q53" s="96" t="n"/>
      <c r="R53" s="96" t="n"/>
      <c r="S53" s="96" t="n"/>
      <c r="T53" s="96" t="n"/>
      <c r="U53" s="96" t="n"/>
      <c r="V53" s="96" t="n"/>
    </row>
    <row r="54" ht="15.75" customHeight="1">
      <c r="A54" s="1" t="n"/>
      <c r="B54" s="132" t="n"/>
      <c r="C54" s="6" t="n"/>
      <c r="D54" s="315" t="n"/>
      <c r="E54" s="158" t="n"/>
      <c r="F54" s="6" t="n"/>
      <c r="G54" s="6" t="n"/>
      <c r="H54" s="6" t="n"/>
      <c r="I54" s="6" t="n"/>
      <c r="J54" s="6" t="n"/>
      <c r="K54" s="6" t="n"/>
      <c r="L54" s="318" t="n"/>
      <c r="M54" s="6" t="n"/>
      <c r="N54" s="6" t="n"/>
      <c r="O54" s="6" t="n"/>
      <c r="P54" s="94" t="n"/>
      <c r="Q54" s="96" t="n"/>
      <c r="R54" s="96" t="n"/>
      <c r="S54" s="96" t="n"/>
      <c r="T54" s="96" t="n"/>
      <c r="U54" s="96" t="n"/>
      <c r="V54" s="96" t="n"/>
    </row>
    <row r="55" ht="15.75" customHeight="1">
      <c r="A55" s="1" t="n"/>
      <c r="B55" s="14" t="n"/>
      <c r="C55" s="6" t="n"/>
      <c r="D55" s="315" t="n"/>
      <c r="E55" s="6" t="n"/>
      <c r="F55" s="6" t="n"/>
      <c r="G55" s="6" t="n"/>
      <c r="H55" s="6" t="n"/>
      <c r="I55" s="6" t="n"/>
      <c r="J55" s="6" t="n"/>
      <c r="K55" s="6" t="n"/>
      <c r="L55" s="93" t="n"/>
      <c r="M55" s="6" t="n"/>
      <c r="N55" s="6" t="n"/>
      <c r="O55" s="6" t="n"/>
      <c r="P55" s="94" t="n"/>
      <c r="Q55" s="96" t="n"/>
      <c r="R55" s="96" t="n"/>
      <c r="S55" s="96" t="n"/>
      <c r="T55" s="96" t="n"/>
      <c r="U55" s="96" t="n"/>
      <c r="V55" s="96" t="n"/>
    </row>
    <row r="56" ht="15.75" customHeight="1">
      <c r="A56" s="1" t="n"/>
      <c r="B56" s="14" t="n"/>
      <c r="C56" s="6" t="n"/>
      <c r="D56" s="315" t="n"/>
      <c r="E56" s="6" t="n"/>
      <c r="F56" s="6" t="n"/>
      <c r="G56" s="6" t="n"/>
      <c r="H56" s="6" t="n"/>
      <c r="I56" s="6" t="n"/>
      <c r="J56" s="6" t="n"/>
      <c r="K56" s="6" t="n"/>
      <c r="L56" s="93" t="n"/>
      <c r="M56" s="6" t="n"/>
      <c r="N56" s="6" t="n"/>
      <c r="O56" s="6" t="n"/>
      <c r="P56" s="94" t="n"/>
      <c r="Q56" s="96" t="n"/>
      <c r="R56" s="96" t="n"/>
      <c r="S56" s="96" t="n"/>
      <c r="T56" s="96" t="n"/>
      <c r="U56" s="96" t="n"/>
      <c r="V56" s="96" t="n"/>
    </row>
    <row r="57" ht="15.75" customHeight="1">
      <c r="A57" s="1" t="n"/>
      <c r="B57" s="14" t="n"/>
      <c r="C57" s="6" t="n"/>
      <c r="D57" s="315" t="n"/>
      <c r="E57" s="6" t="n"/>
      <c r="F57" s="6" t="n"/>
      <c r="G57" s="6" t="n"/>
      <c r="H57" s="6" t="n"/>
      <c r="I57" s="6" t="n"/>
      <c r="J57" s="6" t="n"/>
      <c r="K57" s="6" t="n"/>
      <c r="L57" s="93" t="n"/>
      <c r="M57" s="6" t="n"/>
      <c r="N57" s="6" t="n"/>
      <c r="O57" s="6" t="n"/>
      <c r="P57" s="94" t="n"/>
      <c r="Q57" s="96" t="n"/>
      <c r="R57" s="96" t="n"/>
      <c r="S57" s="96" t="n"/>
      <c r="T57" s="96" t="n"/>
      <c r="U57" s="96" t="n"/>
      <c r="V57" s="96" t="n"/>
    </row>
    <row r="58" ht="15.75" customHeight="1">
      <c r="A58" s="1" t="n"/>
      <c r="B58" s="14" t="n"/>
      <c r="C58" s="6" t="n"/>
      <c r="D58" s="315" t="n"/>
      <c r="E58" s="6" t="n"/>
      <c r="F58" s="6" t="n"/>
      <c r="G58" s="6" t="n"/>
      <c r="H58" s="6" t="n"/>
      <c r="I58" s="6" t="n"/>
      <c r="J58" s="6" t="n"/>
      <c r="K58" s="6" t="n"/>
      <c r="L58" s="318" t="n"/>
      <c r="M58" s="6" t="n"/>
      <c r="N58" s="6" t="n"/>
      <c r="O58" s="6" t="n"/>
      <c r="P58" s="94" t="n"/>
      <c r="Q58" s="96" t="n"/>
      <c r="R58" s="96" t="n"/>
      <c r="S58" s="96" t="n"/>
      <c r="T58" s="96" t="n"/>
      <c r="U58" s="96" t="n"/>
      <c r="V58" s="96" t="n"/>
    </row>
    <row r="59" ht="15.75" customHeight="1" thickBot="1">
      <c r="A59" s="1" t="n"/>
      <c r="B59" s="17" t="inlineStr">
        <is>
          <t>3. Inadimplência da Carteira (em dias)</t>
        </is>
      </c>
      <c r="C59" s="17" t="n"/>
      <c r="D59" s="306" t="n"/>
      <c r="E59" s="17" t="n"/>
      <c r="F59" s="149" t="n"/>
      <c r="G59" s="149" t="n"/>
      <c r="H59" s="149" t="n"/>
      <c r="I59" s="149" t="n"/>
      <c r="J59" s="149" t="n"/>
      <c r="K59" s="149" t="n"/>
      <c r="L59" s="149" t="n"/>
      <c r="M59" s="149" t="n"/>
      <c r="N59" s="6" t="n"/>
      <c r="O59" s="6" t="n"/>
      <c r="P59" s="94" t="n"/>
      <c r="Q59" s="96" t="n"/>
      <c r="R59" s="96" t="n"/>
      <c r="S59" s="96" t="n"/>
      <c r="T59" s="96" t="n"/>
      <c r="U59" s="96" t="n"/>
      <c r="V59" s="96" t="n"/>
    </row>
    <row r="60" ht="15.75" customHeight="1">
      <c r="A60" s="1" t="n"/>
      <c r="B60" s="112" t="n"/>
      <c r="C60" s="281" t="inlineStr">
        <is>
          <t>Nº de Parcelas</t>
        </is>
      </c>
      <c r="D60" s="303" t="inlineStr">
        <is>
          <t>Soma das Parcelas</t>
        </is>
      </c>
      <c r="E60" s="281" t="inlineStr">
        <is>
          <t>Percentual</t>
        </is>
      </c>
      <c r="F60" s="6" t="n"/>
      <c r="G60" s="69" t="n"/>
      <c r="H60" s="69" t="n"/>
      <c r="I60" s="69" t="n"/>
      <c r="J60" s="69" t="n"/>
      <c r="K60" s="69" t="n"/>
      <c r="L60" s="69" t="n"/>
      <c r="M60" s="69" t="n"/>
      <c r="N60" s="6" t="n"/>
      <c r="O60" s="6" t="n"/>
      <c r="P60" s="94" t="n"/>
      <c r="Q60" s="96" t="n"/>
      <c r="R60" s="96" t="n"/>
      <c r="S60" s="96" t="n"/>
      <c r="T60" s="96" t="n"/>
      <c r="U60" s="96" t="n"/>
      <c r="V60" s="96" t="n"/>
    </row>
    <row r="61" ht="15.75" customHeight="1">
      <c r="A61" s="1">
        <f>B$59&amp;$B61&amp;$D$5</f>
        <v/>
      </c>
      <c r="B61" s="59" t="inlineStr">
        <is>
          <t>Até 15</t>
        </is>
      </c>
      <c r="C61" s="34">
        <f>COUNTIFS(Recebíveis!N:N,"Atraso",Recebíveis!R:R,'Relatório Analítico'!B61)</f>
        <v/>
      </c>
      <c r="D61" s="307">
        <f>SUMIFS(Recebíveis!L:L,Recebíveis!N:N,"Atraso",Recebíveis!R:R,'Relatório Analítico'!B61)</f>
        <v/>
      </c>
      <c r="E61" s="115">
        <f>+D61/D$69</f>
        <v/>
      </c>
      <c r="F61" s="6" t="n"/>
      <c r="G61" s="69" t="n"/>
      <c r="H61" s="69" t="n"/>
      <c r="I61" s="69" t="n"/>
      <c r="J61" s="69" t="n"/>
      <c r="K61" s="69" t="n"/>
      <c r="L61" s="69" t="n"/>
      <c r="M61" s="69" t="n"/>
      <c r="N61" s="6" t="n"/>
      <c r="O61" s="6" t="n"/>
      <c r="P61" s="94" t="n"/>
      <c r="Q61" s="96" t="n"/>
      <c r="R61" s="96" t="n"/>
      <c r="S61" s="96" t="n"/>
      <c r="T61" s="96" t="n"/>
      <c r="U61" s="96" t="n"/>
      <c r="V61" s="96" t="n"/>
    </row>
    <row r="62" ht="15.75" customHeight="1">
      <c r="A62" s="1">
        <f>B$59&amp;$B62&amp;$D$5</f>
        <v/>
      </c>
      <c r="B62" s="47" t="inlineStr">
        <is>
          <t>Entre 15 e 30</t>
        </is>
      </c>
      <c r="C62" s="119">
        <f>COUNTIFS(Recebíveis!N:N,"Atraso",Recebíveis!R:R,'Relatório Analítico'!B62)</f>
        <v/>
      </c>
      <c r="D62" s="308">
        <f>SUMIFS(Recebíveis!L:L,Recebíveis!N:N,"Atraso",Recebíveis!R:R,'Relatório Analítico'!B62)</f>
        <v/>
      </c>
      <c r="E62" s="121">
        <f>+D62/D$69</f>
        <v/>
      </c>
      <c r="F62" s="6" t="n"/>
      <c r="G62" s="69" t="n"/>
      <c r="H62" s="69" t="n"/>
      <c r="I62" s="69" t="n"/>
      <c r="J62" s="69" t="n"/>
      <c r="K62" s="69" t="n"/>
      <c r="L62" s="69" t="n"/>
      <c r="M62" s="69" t="n"/>
      <c r="N62" s="6" t="n"/>
      <c r="O62" s="6" t="n"/>
      <c r="P62" s="94" t="n"/>
      <c r="Q62" s="96" t="n"/>
      <c r="R62" s="96" t="n"/>
      <c r="S62" s="96" t="n"/>
      <c r="T62" s="96" t="n"/>
      <c r="U62" s="96" t="n"/>
      <c r="V62" s="96" t="n"/>
    </row>
    <row r="63" ht="15.75" customHeight="1">
      <c r="A63" s="1">
        <f>B$59&amp;$B63&amp;$D$5</f>
        <v/>
      </c>
      <c r="B63" s="59" t="inlineStr">
        <is>
          <t>Entre 30 e 60</t>
        </is>
      </c>
      <c r="C63" s="34">
        <f>COUNTIFS(Recebíveis!N:N,"Atraso",Recebíveis!R:R,'Relatório Analítico'!B63)</f>
        <v/>
      </c>
      <c r="D63" s="307">
        <f>SUMIFS(Recebíveis!L:L,Recebíveis!N:N,"Atraso",Recebíveis!R:R,'Relatório Analítico'!B63)</f>
        <v/>
      </c>
      <c r="E63" s="115">
        <f>+D63/D$69</f>
        <v/>
      </c>
      <c r="F63" s="6" t="n"/>
      <c r="G63" s="69" t="n"/>
      <c r="H63" s="69" t="n"/>
      <c r="I63" s="69" t="n"/>
      <c r="J63" s="69" t="n"/>
      <c r="K63" s="69" t="n"/>
      <c r="L63" s="69" t="n"/>
      <c r="M63" s="69" t="n"/>
      <c r="N63" s="6" t="n"/>
      <c r="O63" s="6" t="n"/>
      <c r="P63" s="94" t="n"/>
      <c r="Q63" s="96" t="n"/>
      <c r="R63" s="96" t="n"/>
      <c r="S63" s="96" t="n"/>
      <c r="T63" s="96" t="n"/>
      <c r="U63" s="96" t="n"/>
      <c r="V63" s="96" t="n"/>
    </row>
    <row r="64" ht="15.75" customHeight="1">
      <c r="A64" s="1">
        <f>B$59&amp;$B64&amp;$D$5</f>
        <v/>
      </c>
      <c r="B64" s="47" t="inlineStr">
        <is>
          <t>Entre 60 e 90</t>
        </is>
      </c>
      <c r="C64" s="119">
        <f>COUNTIFS(Recebíveis!N:N,"Atraso",Recebíveis!R:R,'Relatório Analítico'!B64)</f>
        <v/>
      </c>
      <c r="D64" s="308">
        <f>SUMIFS(Recebíveis!L:L,Recebíveis!N:N,"Atraso",Recebíveis!R:R,'Relatório Analítico'!B64)</f>
        <v/>
      </c>
      <c r="E64" s="121">
        <f>+D64/D$69</f>
        <v/>
      </c>
      <c r="F64" s="6" t="n"/>
      <c r="G64" s="69" t="n"/>
      <c r="H64" s="69" t="n"/>
      <c r="I64" s="69" t="n"/>
      <c r="J64" s="69" t="n"/>
      <c r="K64" s="69" t="n"/>
      <c r="L64" s="69" t="n"/>
      <c r="M64" s="69" t="n"/>
      <c r="N64" s="6" t="n"/>
      <c r="O64" s="6" t="n"/>
      <c r="P64" s="94" t="n"/>
      <c r="Q64" s="96" t="n"/>
      <c r="R64" s="96" t="n"/>
      <c r="S64" s="96" t="n"/>
      <c r="T64" s="96" t="n"/>
      <c r="U64" s="96" t="n"/>
      <c r="V64" s="96" t="n"/>
    </row>
    <row r="65" ht="18.75" customHeight="1">
      <c r="A65" s="1">
        <f>B$59&amp;$B65&amp;$D$5</f>
        <v/>
      </c>
      <c r="B65" s="59" t="inlineStr">
        <is>
          <t>Entre 90 e 120</t>
        </is>
      </c>
      <c r="C65" s="34">
        <f>COUNTIFS(Recebíveis!N:N,"Atraso",Recebíveis!R:R,'Relatório Analítico'!B65)</f>
        <v/>
      </c>
      <c r="D65" s="307">
        <f>SUMIFS(Recebíveis!L:L,Recebíveis!N:N,"Atraso",Recebíveis!R:R,'Relatório Analítico'!B65)</f>
        <v/>
      </c>
      <c r="E65" s="115">
        <f>+D65/D$69</f>
        <v/>
      </c>
      <c r="F65" s="6" t="n"/>
      <c r="G65" s="69" t="n"/>
      <c r="H65" s="69" t="n"/>
      <c r="I65" s="69" t="n"/>
      <c r="J65" s="69" t="n"/>
      <c r="K65" s="69" t="n"/>
      <c r="L65" s="69" t="n"/>
      <c r="M65" s="69" t="n"/>
      <c r="N65" s="6" t="n"/>
      <c r="O65" s="6" t="n"/>
      <c r="P65" s="94" t="n"/>
      <c r="Q65" s="96" t="n"/>
      <c r="R65" s="96" t="n"/>
      <c r="S65" s="96" t="n"/>
      <c r="T65" s="96" t="n"/>
      <c r="U65" s="96" t="n"/>
      <c r="V65" s="96" t="n"/>
    </row>
    <row r="66" ht="18.75" customHeight="1">
      <c r="A66" s="1">
        <f>B$59&amp;$B66&amp;$D$5</f>
        <v/>
      </c>
      <c r="B66" s="47" t="inlineStr">
        <is>
          <t>Entre 120 e 150</t>
        </is>
      </c>
      <c r="C66" s="119">
        <f>COUNTIFS(Recebíveis!N:N,"Atraso",Recebíveis!R:R,'Relatório Analítico'!B66)</f>
        <v/>
      </c>
      <c r="D66" s="308">
        <f>SUMIFS(Recebíveis!L:L,Recebíveis!N:N,"Atraso",Recebíveis!R:R,'Relatório Analítico'!B66)</f>
        <v/>
      </c>
      <c r="E66" s="121">
        <f>+D66/D$69</f>
        <v/>
      </c>
      <c r="F66" s="6" t="n"/>
      <c r="G66" s="69" t="n"/>
      <c r="H66" s="69" t="n"/>
      <c r="I66" s="69" t="n"/>
      <c r="J66" s="69" t="n"/>
      <c r="K66" s="69" t="n"/>
      <c r="L66" s="69" t="n"/>
      <c r="M66" s="69" t="n"/>
      <c r="N66" s="6" t="n"/>
      <c r="O66" s="6" t="n"/>
      <c r="P66" s="94" t="n"/>
      <c r="Q66" s="96" t="n"/>
      <c r="R66" s="96" t="n"/>
      <c r="S66" s="96" t="n"/>
      <c r="T66" s="96" t="n"/>
      <c r="U66" s="96" t="n"/>
      <c r="V66" s="96" t="n"/>
    </row>
    <row r="67" ht="18.75" customHeight="1">
      <c r="A67" s="1">
        <f>B$59&amp;$B67&amp;$D$5</f>
        <v/>
      </c>
      <c r="B67" s="59" t="inlineStr">
        <is>
          <t>Entre 150 e 180</t>
        </is>
      </c>
      <c r="C67" s="34">
        <f>COUNTIFS(Recebíveis!N:N,"Atraso",Recebíveis!R:R,'Relatório Analítico'!B67)</f>
        <v/>
      </c>
      <c r="D67" s="307">
        <f>SUMIFS(Recebíveis!L:L,Recebíveis!N:N,"Atraso",Recebíveis!R:R,'Relatório Analítico'!B67)</f>
        <v/>
      </c>
      <c r="E67" s="115">
        <f>+D67/D$69</f>
        <v/>
      </c>
      <c r="F67" s="6" t="n"/>
      <c r="G67" s="69" t="n"/>
      <c r="H67" s="69" t="n"/>
      <c r="I67" s="69" t="n"/>
      <c r="J67" s="69" t="n"/>
      <c r="K67" s="69" t="n"/>
      <c r="L67" s="69" t="n"/>
      <c r="M67" s="69" t="n"/>
      <c r="N67" s="6" t="n"/>
      <c r="O67" s="6" t="n"/>
      <c r="P67" s="94" t="n"/>
      <c r="Q67" s="96" t="n"/>
      <c r="R67" s="96" t="n"/>
      <c r="S67" s="96" t="n"/>
      <c r="T67" s="96" t="n"/>
      <c r="U67" s="96" t="n"/>
      <c r="V67" s="96" t="n"/>
    </row>
    <row r="68" ht="18.75" customHeight="1">
      <c r="A68" s="1">
        <f>B$59&amp;$B68&amp;$D$5</f>
        <v/>
      </c>
      <c r="B68" s="47" t="inlineStr">
        <is>
          <t>Superior a 180</t>
        </is>
      </c>
      <c r="C68" s="119">
        <f>COUNTIFS(Recebíveis!N:N,"Atraso",Recebíveis!R:R,'Relatório Analítico'!B68)</f>
        <v/>
      </c>
      <c r="D68" s="308">
        <f>SUMIFS(Recebíveis!L:L,Recebíveis!N:N,"Atraso",Recebíveis!R:R,'Relatório Analítico'!B68)</f>
        <v/>
      </c>
      <c r="E68" s="121">
        <f>+D68/D$69</f>
        <v/>
      </c>
      <c r="F68" s="158" t="n"/>
      <c r="G68" s="69" t="n"/>
      <c r="H68" s="69" t="n"/>
      <c r="I68" s="69" t="n"/>
      <c r="J68" s="69" t="n"/>
      <c r="K68" s="69" t="n"/>
      <c r="L68" s="69" t="n"/>
      <c r="M68" s="69" t="n"/>
      <c r="N68" s="6" t="n"/>
      <c r="O68" s="6" t="n"/>
      <c r="P68" s="94" t="n"/>
      <c r="Q68" s="96" t="n"/>
      <c r="R68" s="96" t="n"/>
      <c r="S68" s="96" t="n"/>
      <c r="T68" s="96" t="n"/>
      <c r="U68" s="96" t="n"/>
      <c r="V68" s="96" t="n"/>
    </row>
    <row r="69" ht="18.75" customHeight="1">
      <c r="A69" s="1" t="n"/>
      <c r="B69" s="65" t="inlineStr">
        <is>
          <t>Total em Atraso :</t>
        </is>
      </c>
      <c r="C69" s="123">
        <f>SUM(C61:C68)</f>
        <v/>
      </c>
      <c r="D69" s="323">
        <f>SUM(D61:D68)</f>
        <v/>
      </c>
      <c r="E69" s="125">
        <f>SUM(E61:E68)</f>
        <v/>
      </c>
      <c r="F69" s="93" t="n"/>
      <c r="G69" s="69" t="n"/>
      <c r="H69" s="69" t="n"/>
      <c r="I69" s="69" t="n"/>
      <c r="J69" s="69" t="n"/>
      <c r="K69" s="69" t="n"/>
      <c r="L69" s="69" t="n"/>
      <c r="M69" s="69" t="n"/>
      <c r="N69" s="6" t="n"/>
      <c r="O69" s="6" t="n"/>
      <c r="P69" s="94" t="n"/>
      <c r="Q69" s="96" t="n"/>
      <c r="R69" s="96" t="n"/>
      <c r="S69" s="96" t="n"/>
      <c r="T69" s="96" t="n"/>
      <c r="U69" s="96" t="n"/>
      <c r="V69" s="96" t="n"/>
    </row>
    <row r="70" ht="15.75" customHeight="1">
      <c r="A70" s="1" t="n"/>
      <c r="B70" s="144" t="n"/>
      <c r="C70" s="145" t="n"/>
      <c r="D70" s="324" t="n"/>
      <c r="E70" s="145" t="n"/>
      <c r="F70" s="93" t="n"/>
      <c r="G70" s="69" t="n"/>
      <c r="H70" s="69" t="n"/>
      <c r="I70" s="69" t="n"/>
      <c r="J70" s="69" t="n"/>
      <c r="K70" s="69" t="n"/>
      <c r="L70" s="69" t="n"/>
      <c r="M70" s="69" t="n"/>
      <c r="N70" s="6" t="n"/>
      <c r="O70" s="6" t="n"/>
      <c r="P70" s="94" t="n"/>
      <c r="Q70" s="96" t="n"/>
      <c r="R70" s="96" t="n"/>
      <c r="S70" s="96" t="n"/>
      <c r="T70" s="96" t="n"/>
      <c r="U70" s="96" t="n"/>
      <c r="V70" s="96" t="n"/>
    </row>
    <row r="71" ht="15.75" customHeight="1">
      <c r="A71" s="1" t="n"/>
      <c r="B71" s="6" t="n"/>
      <c r="C71" s="6" t="n"/>
      <c r="D71" s="93" t="n"/>
      <c r="E71" s="6" t="n"/>
      <c r="F71" s="6" t="n"/>
      <c r="G71" s="69" t="n"/>
      <c r="H71" s="69" t="n"/>
      <c r="I71" s="69" t="n"/>
      <c r="J71" s="69" t="n"/>
      <c r="K71" s="69" t="n"/>
      <c r="L71" s="69" t="n"/>
      <c r="M71" s="69" t="n"/>
      <c r="N71" s="6" t="n"/>
      <c r="O71" s="6" t="n"/>
      <c r="P71" s="94" t="n"/>
      <c r="Q71" s="96" t="n"/>
      <c r="R71" s="96" t="n"/>
      <c r="S71" s="96" t="n"/>
      <c r="T71" s="96" t="n"/>
      <c r="U71" s="96" t="n"/>
      <c r="V71" s="96" t="n"/>
    </row>
    <row r="72" ht="15.75" customHeight="1">
      <c r="A72" s="1" t="n"/>
      <c r="B72" s="14" t="n"/>
      <c r="C72" s="6" t="n"/>
      <c r="D72" s="93" t="n"/>
      <c r="E72" s="6" t="n"/>
      <c r="F72" s="93" t="n"/>
      <c r="G72" s="6" t="n"/>
      <c r="H72" s="6" t="n"/>
      <c r="I72" s="6" t="n"/>
      <c r="J72" s="6" t="n"/>
      <c r="K72" s="6" t="n"/>
      <c r="L72" s="93" t="n"/>
      <c r="M72" s="6" t="n"/>
      <c r="N72" s="6" t="n"/>
      <c r="O72" s="6" t="n"/>
      <c r="P72" s="94" t="n"/>
      <c r="Q72" s="96" t="n"/>
      <c r="R72" s="96" t="n"/>
      <c r="S72" s="96" t="n"/>
      <c r="T72" s="96" t="n"/>
      <c r="U72" s="96" t="n"/>
      <c r="V72" s="96" t="n"/>
    </row>
    <row r="73" ht="15.75" customHeight="1">
      <c r="A73" s="1" t="n"/>
      <c r="B73" s="14" t="n"/>
      <c r="C73" s="6" t="n"/>
      <c r="D73" s="93" t="n"/>
      <c r="E73" s="6" t="n"/>
      <c r="F73" s="93" t="n"/>
      <c r="G73" s="6" t="n"/>
      <c r="H73" s="6" t="n"/>
      <c r="I73" s="6" t="n"/>
      <c r="J73" s="6" t="n"/>
      <c r="K73" s="6" t="n"/>
      <c r="L73" s="93" t="n"/>
      <c r="M73" s="6" t="n"/>
      <c r="N73" s="6" t="n"/>
      <c r="O73" s="6" t="n"/>
      <c r="P73" s="94" t="n"/>
    </row>
    <row r="74" ht="15.75" customHeight="1">
      <c r="A74" s="1" t="n"/>
      <c r="B74" s="14" t="n"/>
      <c r="C74" s="6" t="n"/>
      <c r="D74" s="93" t="n"/>
      <c r="E74" s="6" t="n"/>
      <c r="F74" s="93" t="n"/>
      <c r="G74" s="6" t="n"/>
      <c r="H74" s="6" t="n"/>
      <c r="I74" s="6" t="n"/>
      <c r="J74" s="6" t="n"/>
      <c r="K74" s="6" t="n"/>
      <c r="L74" s="93" t="n"/>
      <c r="M74" s="6" t="n"/>
      <c r="N74" s="6" t="n"/>
      <c r="O74" s="6" t="n"/>
      <c r="P74" s="94" t="n"/>
    </row>
    <row r="75" ht="15.75" customHeight="1">
      <c r="A75" s="1" t="n"/>
      <c r="B75" s="14" t="n"/>
      <c r="C75" s="6" t="n"/>
      <c r="D75" s="93" t="n"/>
      <c r="E75" s="6" t="n"/>
      <c r="F75" s="93" t="n"/>
      <c r="G75" s="6" t="n"/>
      <c r="H75" s="6" t="n"/>
      <c r="I75" s="6" t="n"/>
      <c r="J75" s="6" t="n"/>
      <c r="K75" s="6" t="n"/>
      <c r="L75" s="93" t="n"/>
      <c r="M75" s="6" t="n"/>
      <c r="N75" s="6" t="n"/>
      <c r="O75" s="6" t="n"/>
      <c r="P75" s="94" t="n"/>
    </row>
    <row r="76" ht="15.75" customHeight="1">
      <c r="A76" s="1" t="n"/>
      <c r="B76" s="14" t="n"/>
      <c r="C76" s="6" t="n"/>
      <c r="D76" s="93" t="n"/>
      <c r="E76" s="6" t="n"/>
      <c r="F76" s="93" t="n"/>
      <c r="G76" s="6" t="n"/>
      <c r="H76" s="6" t="n"/>
      <c r="I76" s="6" t="n"/>
      <c r="J76" s="6" t="n"/>
      <c r="K76" s="6" t="n"/>
      <c r="L76" s="93" t="n"/>
      <c r="M76" s="6" t="n"/>
      <c r="N76" s="6" t="n"/>
      <c r="O76" s="6" t="n"/>
      <c r="P76" s="94" t="n"/>
    </row>
    <row r="77" ht="15.75" customHeight="1">
      <c r="A77" s="1" t="n"/>
      <c r="B77" s="14" t="n"/>
      <c r="C77" s="6" t="n"/>
      <c r="D77" s="93" t="n"/>
      <c r="E77" s="6" t="n"/>
      <c r="F77" s="93" t="n"/>
      <c r="G77" s="6" t="n"/>
      <c r="H77" s="6" t="n"/>
      <c r="I77" s="6" t="n"/>
      <c r="J77" s="6" t="n"/>
      <c r="K77" s="6" t="n"/>
      <c r="L77" s="93" t="n"/>
      <c r="M77" s="6" t="n"/>
      <c r="N77" s="6" t="n"/>
      <c r="O77" s="6" t="n"/>
      <c r="P77" s="94" t="n"/>
    </row>
    <row r="78" ht="15.75" customHeight="1">
      <c r="A78" s="1" t="n"/>
      <c r="B78" s="14" t="n"/>
      <c r="C78" s="6" t="n"/>
      <c r="D78" s="93" t="n"/>
      <c r="E78" s="6" t="n"/>
      <c r="F78" s="93" t="n"/>
      <c r="G78" s="6" t="n"/>
      <c r="H78" s="6" t="n"/>
      <c r="I78" s="6" t="n"/>
      <c r="J78" s="6" t="n"/>
      <c r="K78" s="6" t="n"/>
      <c r="L78" s="93" t="n"/>
      <c r="M78" s="6" t="n"/>
      <c r="N78" s="6" t="n"/>
      <c r="O78" s="6" t="n"/>
      <c r="P78" s="94" t="n"/>
    </row>
    <row r="79" ht="15.75" customHeight="1">
      <c r="A79" s="1" t="n"/>
      <c r="B79" s="14" t="n"/>
      <c r="C79" s="6" t="n"/>
      <c r="D79" s="93" t="n"/>
      <c r="E79" s="6" t="n"/>
      <c r="F79" s="93" t="n"/>
      <c r="G79" s="6" t="n"/>
      <c r="H79" s="6" t="n"/>
      <c r="I79" s="6" t="n"/>
      <c r="J79" s="6" t="n"/>
      <c r="K79" s="6" t="n"/>
      <c r="L79" s="93" t="n"/>
      <c r="M79" s="6" t="n"/>
      <c r="N79" s="6" t="n"/>
      <c r="O79" s="6" t="n"/>
      <c r="P79" s="94" t="n"/>
    </row>
    <row r="80" ht="15.75" customHeight="1">
      <c r="A80" s="1" t="n"/>
      <c r="B80" s="14" t="n"/>
      <c r="C80" s="6" t="n"/>
      <c r="D80" s="93" t="n"/>
      <c r="E80" s="6" t="n"/>
      <c r="F80" s="93" t="n"/>
      <c r="G80" s="6" t="n"/>
      <c r="H80" s="6" t="n"/>
      <c r="I80" s="6" t="n"/>
      <c r="J80" s="6" t="n"/>
      <c r="K80" s="6" t="n"/>
      <c r="L80" s="93" t="n"/>
      <c r="M80" s="6" t="n"/>
      <c r="N80" s="6" t="n"/>
      <c r="O80" s="6" t="n"/>
      <c r="P80" s="94" t="n"/>
    </row>
    <row r="81" ht="15.75" customHeight="1">
      <c r="A81" s="1" t="n"/>
      <c r="B81" s="14" t="n"/>
      <c r="C81" s="6" t="n"/>
      <c r="D81" s="93" t="n"/>
      <c r="E81" s="6" t="n"/>
      <c r="F81" s="93" t="n"/>
      <c r="G81" s="6" t="n"/>
      <c r="H81" s="6" t="n"/>
      <c r="I81" s="6" t="n"/>
      <c r="J81" s="6" t="n"/>
      <c r="K81" s="6" t="n"/>
      <c r="L81" s="93" t="n"/>
      <c r="M81" s="6" t="n"/>
      <c r="N81" s="6" t="n"/>
      <c r="O81" s="6" t="n"/>
      <c r="P81" s="94" t="n"/>
    </row>
    <row r="82" ht="15.75" customHeight="1">
      <c r="A82" s="1" t="n"/>
      <c r="B82" s="14" t="n"/>
      <c r="C82" s="6" t="n"/>
      <c r="D82" s="93" t="n"/>
      <c r="E82" s="6" t="n"/>
      <c r="F82" s="93" t="n"/>
      <c r="G82" s="6" t="n"/>
      <c r="H82" s="6" t="n"/>
      <c r="I82" s="6" t="n"/>
      <c r="J82" s="6" t="n"/>
      <c r="K82" s="6" t="n"/>
      <c r="L82" s="93" t="n"/>
      <c r="M82" s="6" t="n"/>
      <c r="N82" s="6" t="n"/>
      <c r="O82" s="6" t="n"/>
      <c r="P82" s="94" t="n"/>
    </row>
    <row r="83" ht="15.75" customHeight="1">
      <c r="A83" s="1" t="n"/>
      <c r="B83" s="14" t="n"/>
      <c r="C83" s="6" t="n"/>
      <c r="D83" s="93" t="n"/>
      <c r="E83" s="6" t="n"/>
      <c r="F83" s="93" t="n"/>
      <c r="G83" s="6" t="n"/>
      <c r="H83" s="6" t="n"/>
      <c r="I83" s="6" t="n"/>
      <c r="J83" s="6" t="n"/>
      <c r="K83" s="6" t="n"/>
      <c r="L83" s="93" t="n"/>
      <c r="M83" s="6" t="n"/>
      <c r="N83" s="6" t="n"/>
      <c r="O83" s="6" t="n"/>
      <c r="P83" s="94" t="n"/>
    </row>
    <row r="84" ht="15.75" customHeight="1">
      <c r="A84" s="1" t="n"/>
      <c r="B84" s="14" t="n"/>
      <c r="C84" s="6" t="n"/>
      <c r="D84" s="93" t="n"/>
      <c r="E84" s="6" t="n"/>
      <c r="F84" s="93" t="n"/>
      <c r="G84" s="6" t="n"/>
      <c r="H84" s="6" t="n"/>
      <c r="I84" s="6" t="n"/>
      <c r="J84" s="6" t="n"/>
      <c r="K84" s="6" t="n"/>
      <c r="L84" s="93" t="n"/>
      <c r="M84" s="6" t="n"/>
      <c r="N84" s="6" t="n"/>
      <c r="O84" s="6" t="n"/>
      <c r="P84" s="94" t="n"/>
    </row>
    <row r="85" ht="15.75" customHeight="1">
      <c r="A85" s="1" t="n"/>
      <c r="B85" s="14" t="n"/>
      <c r="C85" s="6" t="n"/>
      <c r="D85" s="93" t="n"/>
      <c r="E85" s="6" t="n"/>
      <c r="F85" s="93" t="n"/>
      <c r="G85" s="6" t="n"/>
      <c r="H85" s="6" t="n"/>
      <c r="I85" s="6" t="n"/>
      <c r="J85" s="6" t="n"/>
      <c r="K85" s="6" t="n"/>
      <c r="L85" s="93" t="n"/>
      <c r="M85" s="6" t="n"/>
      <c r="N85" s="6" t="n"/>
      <c r="O85" s="6" t="n"/>
      <c r="P85" s="94" t="n"/>
    </row>
    <row r="86" ht="15.75" customHeight="1">
      <c r="A86" s="1" t="n"/>
      <c r="B86" s="14" t="n"/>
      <c r="C86" s="6" t="n"/>
      <c r="D86" s="93" t="n"/>
      <c r="E86" s="6" t="n"/>
      <c r="F86" s="93" t="n"/>
      <c r="G86" s="6" t="n"/>
      <c r="H86" s="6" t="n"/>
      <c r="I86" s="6" t="n"/>
      <c r="J86" s="6" t="n"/>
      <c r="K86" s="6" t="n"/>
      <c r="L86" s="93" t="n"/>
      <c r="M86" s="6" t="n"/>
      <c r="N86" s="6" t="n"/>
      <c r="O86" s="6" t="n"/>
      <c r="P86" s="94" t="n"/>
    </row>
    <row r="87" ht="15.75" customHeight="1">
      <c r="A87" s="1" t="n"/>
      <c r="B87" s="14" t="n"/>
      <c r="C87" s="6" t="n"/>
      <c r="D87" s="93" t="n"/>
      <c r="E87" s="6" t="n"/>
      <c r="F87" s="93" t="n"/>
      <c r="G87" s="6" t="n"/>
      <c r="H87" s="6" t="n"/>
      <c r="I87" s="6" t="n"/>
      <c r="J87" s="6" t="n"/>
      <c r="K87" s="6" t="n"/>
      <c r="L87" s="93" t="n"/>
      <c r="M87" s="6" t="n"/>
      <c r="N87" s="6" t="n"/>
      <c r="O87" s="6" t="n"/>
      <c r="P87" s="94" t="n"/>
    </row>
    <row r="88" ht="15.75" customHeight="1">
      <c r="A88" s="1" t="n"/>
      <c r="B88" s="14" t="n"/>
      <c r="C88" s="6" t="n"/>
      <c r="D88" s="93" t="n"/>
      <c r="E88" s="6" t="n"/>
      <c r="F88" s="93" t="n"/>
      <c r="G88" s="6" t="n"/>
      <c r="H88" s="6" t="n"/>
      <c r="I88" s="6" t="n"/>
      <c r="J88" s="6" t="n"/>
      <c r="K88" s="6" t="n"/>
      <c r="L88" s="93" t="n"/>
      <c r="M88" s="6" t="n"/>
      <c r="N88" s="6" t="n"/>
      <c r="O88" s="6" t="n"/>
      <c r="P88" s="94" t="n"/>
    </row>
    <row r="89" ht="15.75" customHeight="1">
      <c r="A89" s="1" t="n"/>
      <c r="B89" s="14" t="n"/>
      <c r="C89" s="6" t="n"/>
      <c r="D89" s="93" t="n"/>
      <c r="E89" s="6" t="n"/>
      <c r="F89" s="93" t="n"/>
      <c r="G89" s="6" t="n"/>
      <c r="H89" s="6" t="n"/>
      <c r="I89" s="6" t="n"/>
      <c r="J89" s="6" t="n"/>
      <c r="K89" s="6" t="n"/>
      <c r="L89" s="93" t="n"/>
      <c r="M89" s="6" t="n"/>
      <c r="N89" s="6" t="n"/>
      <c r="O89" s="6" t="n"/>
      <c r="P89" s="94" t="n"/>
    </row>
    <row r="90" ht="15.75" customHeight="1">
      <c r="A90" s="1" t="n"/>
      <c r="B90" s="14" t="n"/>
      <c r="C90" s="6" t="n"/>
      <c r="D90" s="93" t="n"/>
      <c r="E90" s="6" t="n"/>
      <c r="F90" s="93" t="n"/>
      <c r="G90" s="6" t="n"/>
      <c r="H90" s="6" t="n"/>
      <c r="I90" s="6" t="n"/>
      <c r="J90" s="6" t="n"/>
      <c r="K90" s="6" t="n"/>
      <c r="L90" s="93" t="n"/>
      <c r="M90" s="6" t="n"/>
      <c r="N90" s="6" t="n"/>
      <c r="O90" s="6" t="n"/>
      <c r="P90" s="94" t="n"/>
    </row>
    <row r="91" ht="15.75" customHeight="1">
      <c r="A91" s="1" t="n"/>
      <c r="B91" s="14" t="n"/>
      <c r="C91" s="6" t="n"/>
      <c r="D91" s="93" t="n"/>
      <c r="E91" s="6" t="n"/>
      <c r="F91" s="93" t="n"/>
      <c r="G91" s="6" t="n"/>
      <c r="H91" s="6" t="n"/>
      <c r="I91" s="6" t="n"/>
      <c r="J91" s="6" t="n"/>
      <c r="K91" s="6" t="n"/>
      <c r="L91" s="93" t="n"/>
      <c r="M91" s="6" t="n"/>
      <c r="N91" s="6" t="n"/>
      <c r="O91" s="6" t="n"/>
      <c r="P91" s="94" t="n"/>
    </row>
    <row r="92" ht="15.75" customHeight="1">
      <c r="A92" s="1" t="n"/>
      <c r="B92" s="14" t="n"/>
      <c r="C92" s="6" t="n"/>
      <c r="D92" s="93" t="n"/>
      <c r="E92" s="6" t="n"/>
      <c r="F92" s="93" t="n"/>
      <c r="G92" s="6" t="n"/>
      <c r="H92" s="6" t="n"/>
      <c r="I92" s="6" t="n"/>
      <c r="J92" s="6" t="n"/>
      <c r="K92" s="6" t="n"/>
      <c r="L92" s="93" t="n"/>
      <c r="M92" s="6" t="n"/>
      <c r="N92" s="6" t="n"/>
      <c r="O92" s="6" t="n"/>
      <c r="P92" s="94" t="n"/>
    </row>
    <row r="93" ht="15.75" customHeight="1">
      <c r="A93" s="1" t="n"/>
      <c r="B93" s="14" t="n"/>
      <c r="C93" s="6" t="n"/>
      <c r="D93" s="93" t="n"/>
      <c r="E93" s="6" t="n"/>
      <c r="F93" s="93" t="n"/>
      <c r="G93" s="6" t="n"/>
      <c r="H93" s="6" t="n"/>
      <c r="I93" s="6" t="n"/>
      <c r="J93" s="6" t="n"/>
      <c r="K93" s="6" t="n"/>
      <c r="L93" s="93" t="n"/>
      <c r="M93" s="6" t="n"/>
      <c r="N93" s="6" t="n"/>
      <c r="O93" s="6" t="n"/>
      <c r="P93" s="94" t="n"/>
    </row>
    <row r="94" ht="15.75" customHeight="1">
      <c r="A94" s="1" t="n"/>
      <c r="B94" s="14" t="n"/>
      <c r="C94" s="6" t="n"/>
      <c r="D94" s="93" t="n"/>
      <c r="E94" s="6" t="n"/>
      <c r="F94" s="93" t="n"/>
      <c r="G94" s="6" t="n"/>
      <c r="H94" s="6" t="n"/>
      <c r="I94" s="6" t="n"/>
      <c r="J94" s="6" t="n"/>
      <c r="K94" s="6" t="n"/>
      <c r="L94" s="93" t="n"/>
      <c r="M94" s="6" t="n"/>
      <c r="N94" s="6" t="n"/>
      <c r="O94" s="6" t="n"/>
      <c r="P94" s="94" t="n"/>
    </row>
    <row r="95" ht="15.75" customHeight="1">
      <c r="A95" s="1" t="n"/>
      <c r="B95" s="14" t="n"/>
      <c r="C95" s="6" t="n"/>
      <c r="D95" s="93" t="n"/>
      <c r="E95" s="6" t="n"/>
      <c r="F95" s="93" t="n"/>
      <c r="G95" s="6" t="n"/>
      <c r="H95" s="6" t="n"/>
      <c r="I95" s="6" t="n"/>
      <c r="J95" s="6" t="n"/>
      <c r="K95" s="6" t="n"/>
      <c r="L95" s="93" t="n"/>
      <c r="M95" s="6" t="n"/>
      <c r="N95" s="6" t="n"/>
      <c r="O95" s="6" t="n"/>
      <c r="P95" s="94" t="n"/>
    </row>
    <row r="96" ht="15.75" customHeight="1">
      <c r="A96" s="1" t="n"/>
      <c r="B96" s="14" t="n"/>
      <c r="C96" s="6" t="n"/>
      <c r="D96" s="93" t="n"/>
      <c r="E96" s="6" t="n"/>
      <c r="F96" s="93" t="n"/>
      <c r="G96" s="6" t="n"/>
      <c r="H96" s="6" t="n"/>
      <c r="I96" s="6" t="n"/>
      <c r="J96" s="6" t="n"/>
      <c r="K96" s="6" t="n"/>
      <c r="L96" s="93" t="n"/>
      <c r="M96" s="6" t="n"/>
      <c r="N96" s="6" t="n"/>
      <c r="O96" s="6" t="n"/>
      <c r="P96" s="94" t="n"/>
    </row>
    <row r="97" ht="15.75" customHeight="1">
      <c r="A97" s="1" t="n"/>
      <c r="B97" s="14" t="n"/>
      <c r="C97" s="6" t="n"/>
      <c r="D97" s="93" t="n"/>
      <c r="E97" s="6" t="n"/>
      <c r="F97" s="93" t="n"/>
      <c r="G97" s="6" t="n"/>
      <c r="H97" s="6" t="n"/>
      <c r="I97" s="6" t="n"/>
      <c r="J97" s="6" t="n"/>
      <c r="K97" s="6" t="n"/>
      <c r="L97" s="93" t="n"/>
      <c r="M97" s="6" t="n"/>
      <c r="N97" s="6" t="n"/>
      <c r="O97" s="6" t="n"/>
      <c r="P97" s="94" t="n"/>
    </row>
    <row r="98" ht="15.75" customHeight="1">
      <c r="A98" s="1" t="n"/>
      <c r="B98" s="14" t="n"/>
      <c r="C98" s="6" t="n"/>
      <c r="D98" s="93" t="n"/>
      <c r="E98" s="6" t="n"/>
      <c r="F98" s="93" t="n"/>
      <c r="G98" s="6" t="n"/>
      <c r="H98" s="6" t="n"/>
      <c r="I98" s="6" t="n"/>
      <c r="J98" s="6" t="n"/>
      <c r="K98" s="6" t="n"/>
      <c r="L98" s="93" t="n"/>
      <c r="M98" s="6" t="n"/>
      <c r="N98" s="6" t="n"/>
      <c r="O98" s="6" t="n"/>
      <c r="P98" s="94" t="n"/>
    </row>
    <row r="99" ht="15.75" customHeight="1">
      <c r="A99" s="1" t="n"/>
      <c r="B99" s="14" t="n"/>
      <c r="C99" s="6" t="n"/>
      <c r="D99" s="93" t="n"/>
      <c r="E99" s="6" t="n"/>
      <c r="F99" s="93" t="n"/>
      <c r="G99" s="6" t="n"/>
      <c r="H99" s="6" t="n"/>
      <c r="I99" s="6" t="n"/>
      <c r="J99" s="6" t="n"/>
      <c r="K99" s="6" t="n"/>
      <c r="L99" s="93" t="n"/>
      <c r="M99" s="6" t="n"/>
      <c r="N99" s="6" t="n"/>
      <c r="O99" s="6" t="n"/>
      <c r="P99" s="94" t="n"/>
    </row>
    <row r="100" ht="15.75" customHeight="1">
      <c r="A100" s="1" t="n"/>
      <c r="B100" s="14" t="n"/>
      <c r="C100" s="6" t="n"/>
      <c r="D100" s="93" t="n"/>
      <c r="E100" s="6" t="n"/>
      <c r="F100" s="93" t="n"/>
      <c r="G100" s="6" t="n"/>
      <c r="H100" s="6" t="n"/>
      <c r="I100" s="6" t="n"/>
      <c r="J100" s="6" t="n"/>
      <c r="K100" s="6" t="n"/>
      <c r="L100" s="93" t="n"/>
      <c r="M100" s="6" t="n"/>
      <c r="N100" s="6" t="n"/>
      <c r="O100" s="6" t="n"/>
      <c r="P100" s="94" t="n"/>
    </row>
    <row r="101" ht="15.75" customHeight="1">
      <c r="A101" s="1" t="n"/>
      <c r="B101" s="14" t="n"/>
      <c r="C101" s="6" t="n"/>
      <c r="D101" s="93" t="n"/>
      <c r="E101" s="6" t="n"/>
      <c r="F101" s="93" t="n"/>
      <c r="G101" s="6" t="n"/>
      <c r="H101" s="6" t="n"/>
      <c r="I101" s="6" t="n"/>
      <c r="J101" s="6" t="n"/>
      <c r="K101" s="6" t="n"/>
      <c r="L101" s="93" t="n"/>
      <c r="M101" s="6" t="n"/>
      <c r="N101" s="6" t="n"/>
      <c r="O101" s="6" t="n"/>
      <c r="P101" s="94" t="n"/>
    </row>
    <row r="102" ht="15.75" customHeight="1">
      <c r="A102" s="1" t="n"/>
      <c r="B102" s="14" t="n"/>
      <c r="C102" s="6" t="n"/>
      <c r="D102" s="93" t="n"/>
      <c r="E102" s="6" t="n"/>
      <c r="F102" s="93" t="n"/>
      <c r="G102" s="6" t="n"/>
      <c r="H102" s="6" t="n"/>
      <c r="I102" s="6" t="n"/>
      <c r="J102" s="6" t="n"/>
      <c r="K102" s="6" t="n"/>
      <c r="L102" s="93" t="n"/>
      <c r="M102" s="6" t="n"/>
      <c r="N102" s="6" t="n"/>
      <c r="O102" s="6" t="n"/>
      <c r="P102" s="94" t="n"/>
    </row>
    <row r="103" ht="15.75" customHeight="1">
      <c r="A103" s="1" t="n"/>
      <c r="B103" s="14" t="n"/>
      <c r="C103" s="6" t="n"/>
      <c r="D103" s="93" t="n"/>
      <c r="E103" s="6" t="n"/>
      <c r="F103" s="93" t="n"/>
      <c r="G103" s="6" t="n"/>
      <c r="H103" s="6" t="n"/>
      <c r="I103" s="6" t="n"/>
      <c r="J103" s="6" t="n"/>
      <c r="K103" s="6" t="n"/>
      <c r="L103" s="93" t="n"/>
      <c r="M103" s="6" t="n"/>
      <c r="N103" s="6" t="n"/>
      <c r="O103" s="6" t="n"/>
      <c r="P103" s="94" t="n"/>
    </row>
    <row r="104" ht="15.75" customHeight="1">
      <c r="A104" s="1" t="n"/>
      <c r="B104" s="14" t="n"/>
      <c r="C104" s="6" t="n"/>
      <c r="D104" s="93" t="n"/>
      <c r="E104" s="6" t="n"/>
      <c r="F104" s="93" t="n"/>
      <c r="G104" s="6" t="n"/>
      <c r="H104" s="6" t="n"/>
      <c r="I104" s="6" t="n"/>
      <c r="J104" s="6" t="n"/>
      <c r="K104" s="6" t="n"/>
      <c r="L104" s="93" t="n"/>
      <c r="M104" s="6" t="n"/>
      <c r="N104" s="6" t="n"/>
      <c r="O104" s="6" t="n"/>
      <c r="P104" s="94" t="n"/>
    </row>
    <row r="105" ht="15.75" customHeight="1">
      <c r="A105" s="1" t="n"/>
      <c r="B105" s="14" t="n"/>
      <c r="C105" s="6" t="n"/>
      <c r="D105" s="93" t="n"/>
      <c r="E105" s="6" t="n"/>
      <c r="F105" s="93" t="n"/>
      <c r="G105" s="6" t="n"/>
      <c r="H105" s="6" t="n"/>
      <c r="I105" s="6" t="n"/>
      <c r="J105" s="6" t="n"/>
      <c r="K105" s="6" t="n"/>
      <c r="L105" s="93" t="n"/>
      <c r="M105" s="6" t="n"/>
      <c r="N105" s="6" t="n"/>
      <c r="O105" s="6" t="n"/>
      <c r="P105" s="94" t="n"/>
    </row>
    <row r="106" ht="15.75" customHeight="1">
      <c r="A106" s="1" t="n"/>
      <c r="B106" s="14" t="n"/>
      <c r="C106" s="6" t="n"/>
      <c r="D106" s="93" t="n"/>
      <c r="E106" s="6" t="n"/>
      <c r="F106" s="93" t="n"/>
      <c r="G106" s="6" t="n"/>
      <c r="H106" s="6" t="n"/>
      <c r="I106" s="6" t="n"/>
      <c r="J106" s="6" t="n"/>
      <c r="K106" s="6" t="n"/>
      <c r="L106" s="93" t="n"/>
      <c r="M106" s="6" t="n"/>
      <c r="N106" s="6" t="n"/>
      <c r="O106" s="6" t="n"/>
      <c r="P106" s="94" t="n"/>
    </row>
    <row r="107" ht="15.75" customHeight="1">
      <c r="A107" s="1" t="n"/>
      <c r="B107" s="14" t="n"/>
      <c r="C107" s="6" t="n"/>
      <c r="D107" s="93" t="n"/>
      <c r="E107" s="6" t="n"/>
      <c r="F107" s="93" t="n"/>
      <c r="G107" s="6" t="n"/>
      <c r="H107" s="6" t="n"/>
      <c r="I107" s="6" t="n"/>
      <c r="J107" s="6" t="n"/>
      <c r="K107" s="6" t="n"/>
      <c r="L107" s="93" t="n"/>
      <c r="M107" s="6" t="n"/>
      <c r="N107" s="6" t="n"/>
      <c r="O107" s="6" t="n"/>
      <c r="P107" s="94" t="n"/>
    </row>
    <row r="108" ht="15.75" customHeight="1">
      <c r="A108" s="1" t="n"/>
      <c r="B108" s="14" t="n"/>
      <c r="C108" s="6" t="n"/>
      <c r="D108" s="93" t="n"/>
      <c r="E108" s="6" t="n"/>
      <c r="F108" s="93" t="n"/>
      <c r="G108" s="6" t="n"/>
      <c r="H108" s="6" t="n"/>
      <c r="I108" s="6" t="n"/>
      <c r="J108" s="6" t="n"/>
      <c r="K108" s="6" t="n"/>
      <c r="L108" s="93" t="n"/>
      <c r="M108" s="6" t="n"/>
      <c r="N108" s="6" t="n"/>
      <c r="O108" s="6" t="n"/>
      <c r="P108" s="94" t="n"/>
    </row>
    <row r="109" ht="15.75" customHeight="1">
      <c r="A109" s="1" t="n"/>
      <c r="B109" s="14" t="n"/>
      <c r="C109" s="6" t="n"/>
      <c r="D109" s="93" t="n"/>
      <c r="E109" s="6" t="n"/>
      <c r="F109" s="93" t="n"/>
      <c r="G109" s="6" t="n"/>
      <c r="H109" s="6" t="n"/>
      <c r="I109" s="6" t="n"/>
      <c r="J109" s="6" t="n"/>
      <c r="K109" s="6" t="n"/>
      <c r="L109" s="93" t="n"/>
      <c r="M109" s="6" t="n"/>
      <c r="N109" s="6" t="n"/>
      <c r="O109" s="6" t="n"/>
      <c r="P109" s="94" t="n"/>
    </row>
    <row r="110" ht="15.75" customHeight="1">
      <c r="A110" s="1" t="n"/>
      <c r="B110" s="14" t="n"/>
      <c r="C110" s="6" t="n"/>
      <c r="D110" s="93" t="n"/>
      <c r="E110" s="6" t="n"/>
      <c r="F110" s="93" t="n"/>
      <c r="G110" s="6" t="n"/>
      <c r="H110" s="6" t="n"/>
      <c r="I110" s="6" t="n"/>
      <c r="J110" s="6" t="n"/>
      <c r="K110" s="6" t="n"/>
      <c r="L110" s="93" t="n"/>
      <c r="M110" s="6" t="n"/>
      <c r="N110" s="6" t="n"/>
      <c r="O110" s="6" t="n"/>
      <c r="P110" s="94" t="n"/>
    </row>
    <row r="111" ht="15.75" customHeight="1">
      <c r="A111" s="1" t="n"/>
      <c r="B111" s="14" t="n"/>
      <c r="C111" s="6" t="n"/>
      <c r="D111" s="93" t="n"/>
      <c r="E111" s="6" t="n"/>
      <c r="F111" s="93" t="n"/>
      <c r="G111" s="6" t="n"/>
      <c r="H111" s="6" t="n"/>
      <c r="I111" s="6" t="n"/>
      <c r="J111" s="6" t="n"/>
      <c r="K111" s="6" t="n"/>
      <c r="L111" s="93" t="n"/>
      <c r="M111" s="6" t="n"/>
      <c r="N111" s="6" t="n"/>
      <c r="O111" s="6" t="n"/>
      <c r="P111" s="94" t="n"/>
    </row>
    <row r="112" ht="15.75" customHeight="1">
      <c r="A112" s="1" t="n"/>
      <c r="B112" s="14" t="n"/>
      <c r="C112" s="6" t="n"/>
      <c r="D112" s="93" t="n"/>
      <c r="E112" s="6" t="n"/>
      <c r="F112" s="93" t="n"/>
      <c r="G112" s="6" t="n"/>
      <c r="H112" s="6" t="n"/>
      <c r="I112" s="6" t="n"/>
      <c r="J112" s="6" t="n"/>
      <c r="K112" s="6" t="n"/>
      <c r="L112" s="93" t="n"/>
      <c r="M112" s="6" t="n"/>
      <c r="N112" s="6" t="n"/>
      <c r="O112" s="6" t="n"/>
      <c r="P112" s="94" t="n"/>
    </row>
    <row r="113" ht="15.75" customHeight="1">
      <c r="A113" s="1" t="n"/>
      <c r="B113" s="14" t="n"/>
      <c r="C113" s="6" t="n"/>
      <c r="D113" s="93" t="n"/>
      <c r="E113" s="6" t="n"/>
      <c r="F113" s="93" t="n"/>
      <c r="G113" s="6" t="n"/>
      <c r="H113" s="6" t="n"/>
      <c r="I113" s="6" t="n"/>
      <c r="J113" s="6" t="n"/>
      <c r="K113" s="6" t="n"/>
      <c r="L113" s="93" t="n"/>
      <c r="M113" s="6" t="n"/>
      <c r="N113" s="6" t="n"/>
      <c r="O113" s="6" t="n"/>
      <c r="P113" s="94" t="n"/>
    </row>
    <row r="114" ht="15.75" customHeight="1">
      <c r="A114" s="1" t="n"/>
      <c r="B114" s="14" t="n"/>
      <c r="C114" s="6" t="n"/>
      <c r="D114" s="93" t="n"/>
      <c r="E114" s="6" t="n"/>
      <c r="F114" s="93" t="n"/>
      <c r="G114" s="6" t="n"/>
      <c r="H114" s="6" t="n"/>
      <c r="I114" s="6" t="n"/>
      <c r="J114" s="6" t="n"/>
      <c r="K114" s="6" t="n"/>
      <c r="L114" s="93" t="n"/>
      <c r="M114" s="6" t="n"/>
      <c r="N114" s="6" t="n"/>
      <c r="O114" s="6" t="n"/>
      <c r="P114" s="94" t="n"/>
    </row>
    <row r="115" ht="15.75" customHeight="1">
      <c r="A115" s="1" t="n"/>
      <c r="B115" s="14" t="n"/>
      <c r="C115" s="6" t="n"/>
      <c r="D115" s="93" t="n"/>
      <c r="E115" s="6" t="n"/>
      <c r="F115" s="93" t="n"/>
      <c r="G115" s="6" t="n"/>
      <c r="H115" s="6" t="n"/>
      <c r="I115" s="6" t="n"/>
      <c r="J115" s="6" t="n"/>
      <c r="K115" s="6" t="n"/>
      <c r="L115" s="93" t="n"/>
      <c r="M115" s="6" t="n"/>
      <c r="N115" s="6" t="n"/>
      <c r="O115" s="6" t="n"/>
      <c r="P115" s="94" t="n"/>
    </row>
    <row r="116" ht="15.75" customHeight="1">
      <c r="A116" s="1" t="n"/>
      <c r="B116" s="14" t="n"/>
      <c r="C116" s="6" t="n"/>
      <c r="D116" s="93" t="n"/>
      <c r="E116" s="6" t="n"/>
      <c r="F116" s="93" t="n"/>
      <c r="G116" s="6" t="n"/>
      <c r="H116" s="6" t="n"/>
      <c r="I116" s="6" t="n"/>
      <c r="J116" s="6" t="n"/>
      <c r="K116" s="6" t="n"/>
      <c r="L116" s="93" t="n"/>
      <c r="M116" s="6" t="n"/>
      <c r="N116" s="6" t="n"/>
      <c r="O116" s="6" t="n"/>
      <c r="P116" s="94" t="n"/>
    </row>
    <row r="117" ht="15.75" customHeight="1">
      <c r="A117" s="1" t="n"/>
      <c r="B117" s="14" t="n"/>
      <c r="C117" s="6" t="n"/>
      <c r="D117" s="93" t="n"/>
      <c r="E117" s="6" t="n"/>
      <c r="F117" s="93" t="n"/>
      <c r="G117" s="6" t="n"/>
      <c r="H117" s="6" t="n"/>
      <c r="I117" s="6" t="n"/>
      <c r="J117" s="6" t="n"/>
      <c r="K117" s="6" t="n"/>
      <c r="L117" s="93" t="n"/>
      <c r="M117" s="6" t="n"/>
      <c r="N117" s="6" t="n"/>
      <c r="O117" s="6" t="n"/>
      <c r="P117" s="94" t="n"/>
    </row>
    <row r="118" ht="15.75" customHeight="1">
      <c r="A118" s="1" t="n"/>
      <c r="B118" s="14" t="n"/>
      <c r="C118" s="6" t="n"/>
      <c r="D118" s="93" t="n"/>
      <c r="E118" s="6" t="n"/>
      <c r="F118" s="93" t="n"/>
      <c r="G118" s="6" t="n"/>
      <c r="H118" s="6" t="n"/>
      <c r="I118" s="6" t="n"/>
      <c r="J118" s="6" t="n"/>
      <c r="K118" s="6" t="n"/>
      <c r="L118" s="93" t="n"/>
      <c r="M118" s="6" t="n"/>
      <c r="N118" s="6" t="n"/>
      <c r="O118" s="6" t="n"/>
      <c r="P118" s="94" t="n"/>
    </row>
    <row r="119" ht="15.75" customHeight="1">
      <c r="A119" s="1" t="n"/>
      <c r="B119" s="14" t="n"/>
      <c r="C119" s="6" t="n"/>
      <c r="D119" s="93" t="n"/>
      <c r="E119" s="6" t="n"/>
      <c r="F119" s="93" t="n"/>
      <c r="G119" s="6" t="n"/>
      <c r="H119" s="6" t="n"/>
      <c r="I119" s="6" t="n"/>
      <c r="J119" s="6" t="n"/>
      <c r="K119" s="6" t="n"/>
      <c r="L119" s="93" t="n"/>
      <c r="M119" s="6" t="n"/>
      <c r="N119" s="6" t="n"/>
      <c r="O119" s="6" t="n"/>
      <c r="P119" s="94" t="n"/>
    </row>
    <row r="120" ht="15.75" customHeight="1">
      <c r="A120" s="1" t="n"/>
      <c r="B120" s="14" t="n"/>
      <c r="C120" s="6" t="n"/>
      <c r="D120" s="93" t="n"/>
      <c r="E120" s="6" t="n"/>
      <c r="F120" s="93" t="n"/>
      <c r="G120" s="6" t="n"/>
      <c r="H120" s="6" t="n"/>
      <c r="I120" s="6" t="n"/>
      <c r="J120" s="6" t="n"/>
      <c r="K120" s="6" t="n"/>
      <c r="L120" s="93" t="n"/>
      <c r="M120" s="6" t="n"/>
      <c r="N120" s="6" t="n"/>
      <c r="O120" s="6" t="n"/>
      <c r="P120" s="94" t="n"/>
    </row>
    <row r="121" ht="15.75" customHeight="1">
      <c r="A121" s="1" t="n"/>
      <c r="B121" s="14" t="n"/>
      <c r="C121" s="6" t="n"/>
      <c r="D121" s="93" t="n"/>
      <c r="E121" s="6" t="n"/>
      <c r="F121" s="93" t="n"/>
      <c r="G121" s="6" t="n"/>
      <c r="H121" s="6" t="n"/>
      <c r="I121" s="6" t="n"/>
      <c r="J121" s="6" t="n"/>
      <c r="K121" s="6" t="n"/>
      <c r="L121" s="93" t="n"/>
      <c r="M121" s="6" t="n"/>
      <c r="N121" s="6" t="n"/>
      <c r="O121" s="6" t="n"/>
      <c r="P121" s="94" t="n"/>
    </row>
    <row r="122" ht="15.75" customHeight="1">
      <c r="A122" s="1" t="n"/>
      <c r="B122" s="14" t="n"/>
      <c r="C122" s="6" t="n"/>
      <c r="D122" s="93" t="n"/>
      <c r="E122" s="6" t="n"/>
      <c r="F122" s="93" t="n"/>
      <c r="G122" s="6" t="n"/>
      <c r="H122" s="6" t="n"/>
      <c r="I122" s="6" t="n"/>
      <c r="J122" s="6" t="n"/>
      <c r="K122" s="6" t="n"/>
      <c r="L122" s="93" t="n"/>
      <c r="M122" s="6" t="n"/>
      <c r="N122" s="6" t="n"/>
      <c r="O122" s="6" t="n"/>
      <c r="P122" s="94" t="n"/>
    </row>
    <row r="123" ht="15.75" customHeight="1">
      <c r="A123" s="1" t="n"/>
      <c r="B123" s="14" t="n"/>
      <c r="C123" s="6" t="n"/>
      <c r="D123" s="93" t="n"/>
      <c r="E123" s="6" t="n"/>
      <c r="F123" s="93" t="n"/>
      <c r="G123" s="6" t="n"/>
      <c r="H123" s="6" t="n"/>
      <c r="I123" s="6" t="n"/>
      <c r="J123" s="6" t="n"/>
      <c r="K123" s="6" t="n"/>
      <c r="L123" s="93" t="n"/>
      <c r="M123" s="6" t="n"/>
      <c r="N123" s="6" t="n"/>
      <c r="O123" s="6" t="n"/>
      <c r="P123" s="94" t="n"/>
    </row>
    <row r="124" ht="15.75" customHeight="1">
      <c r="A124" s="1" t="n"/>
      <c r="B124" s="14" t="n"/>
      <c r="C124" s="6" t="n"/>
      <c r="D124" s="93" t="n"/>
      <c r="E124" s="6" t="n"/>
      <c r="F124" s="93" t="n"/>
      <c r="G124" s="6" t="n"/>
      <c r="H124" s="6" t="n"/>
      <c r="I124" s="6" t="n"/>
      <c r="J124" s="6" t="n"/>
      <c r="K124" s="6" t="n"/>
      <c r="L124" s="93" t="n"/>
      <c r="M124" s="6" t="n"/>
      <c r="N124" s="6" t="n"/>
      <c r="O124" s="6" t="n"/>
      <c r="P124" s="94" t="n"/>
    </row>
    <row r="125" ht="15.75" customHeight="1">
      <c r="A125" s="1" t="n"/>
      <c r="B125" s="14" t="n"/>
      <c r="C125" s="6" t="n"/>
      <c r="D125" s="93" t="n"/>
      <c r="E125" s="6" t="n"/>
      <c r="F125" s="93" t="n"/>
      <c r="G125" s="6" t="n"/>
      <c r="H125" s="6" t="n"/>
      <c r="I125" s="6" t="n"/>
      <c r="J125" s="6" t="n"/>
      <c r="K125" s="6" t="n"/>
      <c r="L125" s="93" t="n"/>
      <c r="M125" s="6" t="n"/>
      <c r="N125" s="6" t="n"/>
      <c r="O125" s="6" t="n"/>
      <c r="P125" s="94" t="n"/>
    </row>
    <row r="126" ht="15.75" customHeight="1">
      <c r="A126" s="1" t="n"/>
      <c r="B126" s="14" t="n"/>
      <c r="C126" s="6" t="n"/>
      <c r="D126" s="93" t="n"/>
      <c r="E126" s="6" t="n"/>
      <c r="F126" s="93" t="n"/>
      <c r="G126" s="6" t="n"/>
      <c r="H126" s="6" t="n"/>
      <c r="I126" s="6" t="n"/>
      <c r="J126" s="6" t="n"/>
      <c r="K126" s="6" t="n"/>
      <c r="L126" s="93" t="n"/>
      <c r="M126" s="6" t="n"/>
      <c r="N126" s="6" t="n"/>
      <c r="O126" s="6" t="n"/>
      <c r="P126" s="94" t="n"/>
    </row>
    <row r="127" ht="15.75" customHeight="1">
      <c r="A127" s="1" t="n"/>
      <c r="B127" s="14" t="n"/>
      <c r="C127" s="6" t="n"/>
      <c r="D127" s="93" t="n"/>
      <c r="E127" s="6" t="n"/>
      <c r="F127" s="93" t="n"/>
      <c r="G127" s="6" t="n"/>
      <c r="H127" s="6" t="n"/>
      <c r="I127" s="6" t="n"/>
      <c r="J127" s="6" t="n"/>
      <c r="K127" s="6" t="n"/>
      <c r="L127" s="93" t="n"/>
      <c r="M127" s="6" t="n"/>
      <c r="N127" s="6" t="n"/>
      <c r="O127" s="6" t="n"/>
      <c r="P127" s="94" t="n"/>
    </row>
    <row r="128" ht="15.75" customHeight="1">
      <c r="A128" s="1" t="n"/>
      <c r="B128" s="14" t="n"/>
      <c r="C128" s="6" t="n"/>
      <c r="D128" s="93" t="n"/>
      <c r="E128" s="6" t="n"/>
      <c r="F128" s="93" t="n"/>
      <c r="G128" s="6" t="n"/>
      <c r="H128" s="6" t="n"/>
      <c r="I128" s="6" t="n"/>
      <c r="J128" s="6" t="n"/>
      <c r="K128" s="6" t="n"/>
      <c r="L128" s="93" t="n"/>
      <c r="M128" s="6" t="n"/>
      <c r="N128" s="6" t="n"/>
      <c r="O128" s="6" t="n"/>
      <c r="P128" s="94" t="n"/>
    </row>
    <row r="129" ht="15.75" customHeight="1">
      <c r="A129" s="1" t="n"/>
      <c r="B129" s="14" t="n"/>
      <c r="C129" s="6" t="n"/>
      <c r="D129" s="93" t="n"/>
      <c r="E129" s="6" t="n"/>
      <c r="F129" s="93" t="n"/>
      <c r="G129" s="6" t="n"/>
      <c r="H129" s="6" t="n"/>
      <c r="I129" s="6" t="n"/>
      <c r="J129" s="6" t="n"/>
      <c r="K129" s="6" t="n"/>
      <c r="L129" s="93" t="n"/>
      <c r="M129" s="6" t="n"/>
      <c r="N129" s="6" t="n"/>
      <c r="O129" s="6" t="n"/>
      <c r="P129" s="94" t="n"/>
    </row>
    <row r="130" ht="15.75" customHeight="1">
      <c r="A130" s="1" t="n"/>
      <c r="B130" s="14" t="n"/>
      <c r="C130" s="6" t="n"/>
      <c r="D130" s="93" t="n"/>
      <c r="E130" s="6" t="n"/>
      <c r="F130" s="93" t="n"/>
      <c r="G130" s="6" t="n"/>
      <c r="H130" s="6" t="n"/>
      <c r="I130" s="6" t="n"/>
      <c r="J130" s="6" t="n"/>
      <c r="K130" s="6" t="n"/>
      <c r="L130" s="93" t="n"/>
      <c r="M130" s="6" t="n"/>
      <c r="N130" s="6" t="n"/>
      <c r="O130" s="6" t="n"/>
      <c r="P130" s="94" t="n"/>
    </row>
    <row r="131" ht="15.75" customHeight="1">
      <c r="A131" s="1" t="n"/>
      <c r="B131" s="14" t="n"/>
      <c r="C131" s="6" t="n"/>
      <c r="D131" s="93" t="n"/>
      <c r="E131" s="6" t="n"/>
      <c r="F131" s="93" t="n"/>
      <c r="G131" s="6" t="n"/>
      <c r="H131" s="6" t="n"/>
      <c r="I131" s="6" t="n"/>
      <c r="J131" s="6" t="n"/>
      <c r="K131" s="6" t="n"/>
      <c r="L131" s="93" t="n"/>
      <c r="M131" s="6" t="n"/>
      <c r="N131" s="6" t="n"/>
      <c r="O131" s="6" t="n"/>
      <c r="P131" s="94" t="n"/>
    </row>
    <row r="132" ht="15.75" customHeight="1">
      <c r="A132" s="1" t="n"/>
      <c r="B132" s="14" t="n"/>
      <c r="C132" s="6" t="n"/>
      <c r="D132" s="93" t="n"/>
      <c r="E132" s="6" t="n"/>
      <c r="F132" s="93" t="n"/>
      <c r="G132" s="6" t="n"/>
      <c r="H132" s="6" t="n"/>
      <c r="I132" s="6" t="n"/>
      <c r="J132" s="6" t="n"/>
      <c r="K132" s="6" t="n"/>
      <c r="L132" s="93" t="n"/>
      <c r="M132" s="6" t="n"/>
      <c r="N132" s="6" t="n"/>
      <c r="O132" s="6" t="n"/>
      <c r="P132" s="94" t="n"/>
    </row>
    <row r="133" ht="15.75" customHeight="1">
      <c r="A133" s="1" t="n"/>
      <c r="B133" s="14" t="n"/>
      <c r="C133" s="6" t="n"/>
      <c r="D133" s="93" t="n"/>
      <c r="E133" s="6" t="n"/>
      <c r="F133" s="93" t="n"/>
      <c r="G133" s="6" t="n"/>
      <c r="H133" s="6" t="n"/>
      <c r="I133" s="6" t="n"/>
      <c r="J133" s="6" t="n"/>
      <c r="K133" s="6" t="n"/>
      <c r="L133" s="93" t="n"/>
      <c r="M133" s="6" t="n"/>
      <c r="N133" s="6" t="n"/>
      <c r="O133" s="6" t="n"/>
      <c r="P133" s="94" t="n"/>
    </row>
    <row r="134" ht="15.75" customHeight="1">
      <c r="A134" s="1" t="n"/>
      <c r="B134" s="14" t="n"/>
      <c r="C134" s="6" t="n"/>
      <c r="D134" s="93" t="n"/>
      <c r="E134" s="6" t="n"/>
      <c r="F134" s="93" t="n"/>
      <c r="G134" s="6" t="n"/>
      <c r="H134" s="6" t="n"/>
      <c r="I134" s="6" t="n"/>
      <c r="J134" s="6" t="n"/>
      <c r="K134" s="6" t="n"/>
      <c r="L134" s="93" t="n"/>
      <c r="M134" s="6" t="n"/>
      <c r="N134" s="6" t="n"/>
      <c r="O134" s="6" t="n"/>
      <c r="P134" s="94" t="n"/>
    </row>
    <row r="135" ht="15.75" customHeight="1">
      <c r="A135" s="1" t="n"/>
      <c r="B135" s="14" t="n"/>
      <c r="C135" s="6" t="n"/>
      <c r="D135" s="93" t="n"/>
      <c r="E135" s="6" t="n"/>
      <c r="F135" s="93" t="n"/>
      <c r="G135" s="6" t="n"/>
      <c r="H135" s="6" t="n"/>
      <c r="I135" s="6" t="n"/>
      <c r="J135" s="6" t="n"/>
      <c r="K135" s="6" t="n"/>
      <c r="L135" s="93" t="n"/>
      <c r="M135" s="6" t="n"/>
      <c r="N135" s="6" t="n"/>
      <c r="O135" s="6" t="n"/>
      <c r="P135" s="94" t="n"/>
    </row>
    <row r="136" ht="15.75" customHeight="1">
      <c r="A136" s="1" t="n"/>
      <c r="B136" s="14" t="n"/>
      <c r="C136" s="6" t="n"/>
      <c r="D136" s="93" t="n"/>
      <c r="E136" s="6" t="n"/>
      <c r="F136" s="93" t="n"/>
      <c r="G136" s="6" t="n"/>
      <c r="H136" s="6" t="n"/>
      <c r="I136" s="6" t="n"/>
      <c r="J136" s="6" t="n"/>
      <c r="K136" s="6" t="n"/>
      <c r="L136" s="93" t="n"/>
      <c r="M136" s="6" t="n"/>
      <c r="N136" s="6" t="n"/>
      <c r="O136" s="6" t="n"/>
      <c r="P136" s="94" t="n"/>
    </row>
    <row r="137" ht="15.75" customHeight="1">
      <c r="A137" s="1" t="n"/>
      <c r="B137" s="14" t="n"/>
      <c r="C137" s="6" t="n"/>
      <c r="D137" s="93" t="n"/>
      <c r="E137" s="6" t="n"/>
      <c r="F137" s="93" t="n"/>
      <c r="G137" s="6" t="n"/>
      <c r="H137" s="6" t="n"/>
      <c r="I137" s="6" t="n"/>
      <c r="J137" s="6" t="n"/>
      <c r="K137" s="6" t="n"/>
      <c r="L137" s="93" t="n"/>
      <c r="M137" s="6" t="n"/>
      <c r="N137" s="6" t="n"/>
      <c r="O137" s="6" t="n"/>
      <c r="P137" s="94" t="n"/>
    </row>
    <row r="138" ht="15.75" customHeight="1">
      <c r="A138" s="1" t="n"/>
      <c r="B138" s="14" t="n"/>
      <c r="C138" s="6" t="n"/>
      <c r="D138" s="93" t="n"/>
      <c r="E138" s="6" t="n"/>
      <c r="F138" s="93" t="n"/>
      <c r="G138" s="6" t="n"/>
      <c r="H138" s="6" t="n"/>
      <c r="I138" s="6" t="n"/>
      <c r="J138" s="6" t="n"/>
      <c r="K138" s="6" t="n"/>
      <c r="L138" s="93" t="n"/>
      <c r="M138" s="6" t="n"/>
      <c r="N138" s="6" t="n"/>
      <c r="O138" s="6" t="n"/>
      <c r="P138" s="94" t="n"/>
    </row>
    <row r="139" ht="15.75" customHeight="1">
      <c r="A139" s="1" t="n"/>
      <c r="B139" s="14" t="n"/>
      <c r="C139" s="6" t="n"/>
      <c r="D139" s="93" t="n"/>
      <c r="E139" s="6" t="n"/>
      <c r="F139" s="93" t="n"/>
      <c r="G139" s="6" t="n"/>
      <c r="H139" s="6" t="n"/>
      <c r="I139" s="6" t="n"/>
      <c r="J139" s="6" t="n"/>
      <c r="K139" s="6" t="n"/>
      <c r="L139" s="93" t="n"/>
      <c r="M139" s="6" t="n"/>
      <c r="N139" s="6" t="n"/>
      <c r="O139" s="6" t="n"/>
      <c r="P139" s="94" t="n"/>
    </row>
    <row r="140" ht="15.75" customHeight="1">
      <c r="A140" s="1" t="n"/>
      <c r="B140" s="14" t="n"/>
      <c r="C140" s="6" t="n"/>
      <c r="D140" s="93" t="n"/>
      <c r="E140" s="6" t="n"/>
      <c r="F140" s="93" t="n"/>
      <c r="G140" s="6" t="n"/>
      <c r="H140" s="6" t="n"/>
      <c r="I140" s="6" t="n"/>
      <c r="J140" s="6" t="n"/>
      <c r="K140" s="6" t="n"/>
      <c r="L140" s="93" t="n"/>
      <c r="M140" s="6" t="n"/>
      <c r="N140" s="6" t="n"/>
      <c r="O140" s="6" t="n"/>
      <c r="P140" s="94" t="n"/>
    </row>
    <row r="141" ht="15.75" customHeight="1">
      <c r="A141" s="1" t="n"/>
      <c r="B141" s="14" t="n"/>
      <c r="C141" s="6" t="n"/>
      <c r="D141" s="93" t="n"/>
      <c r="E141" s="6" t="n"/>
      <c r="F141" s="93" t="n"/>
      <c r="G141" s="6" t="n"/>
      <c r="H141" s="6" t="n"/>
      <c r="I141" s="6" t="n"/>
      <c r="J141" s="6" t="n"/>
      <c r="K141" s="6" t="n"/>
      <c r="L141" s="93" t="n"/>
      <c r="M141" s="6" t="n"/>
      <c r="N141" s="6" t="n"/>
      <c r="O141" s="6" t="n"/>
      <c r="P141" s="94" t="n"/>
    </row>
    <row r="142" ht="15.75" customHeight="1">
      <c r="A142" s="1" t="n"/>
      <c r="B142" s="14" t="n"/>
      <c r="C142" s="6" t="n"/>
      <c r="D142" s="93" t="n"/>
      <c r="E142" s="6" t="n"/>
      <c r="F142" s="93" t="n"/>
      <c r="G142" s="6" t="n"/>
      <c r="H142" s="6" t="n"/>
      <c r="I142" s="6" t="n"/>
      <c r="J142" s="6" t="n"/>
      <c r="K142" s="6" t="n"/>
      <c r="L142" s="93" t="n"/>
      <c r="M142" s="6" t="n"/>
      <c r="N142" s="6" t="n"/>
      <c r="O142" s="6" t="n"/>
      <c r="P142" s="94" t="n"/>
    </row>
    <row r="143" ht="15.75" customHeight="1">
      <c r="A143" s="1" t="n"/>
      <c r="B143" s="14" t="n"/>
      <c r="C143" s="6" t="n"/>
      <c r="D143" s="93" t="n"/>
      <c r="E143" s="6" t="n"/>
      <c r="F143" s="93" t="n"/>
      <c r="G143" s="6" t="n"/>
      <c r="H143" s="6" t="n"/>
      <c r="I143" s="6" t="n"/>
      <c r="J143" s="6" t="n"/>
      <c r="K143" s="6" t="n"/>
      <c r="L143" s="93" t="n"/>
      <c r="M143" s="6" t="n"/>
      <c r="N143" s="6" t="n"/>
      <c r="O143" s="6" t="n"/>
      <c r="P143" s="94" t="n"/>
    </row>
    <row r="144" ht="15.75" customHeight="1">
      <c r="A144" s="1" t="n"/>
      <c r="B144" s="14" t="n"/>
      <c r="C144" s="6" t="n"/>
      <c r="D144" s="93" t="n"/>
      <c r="E144" s="6" t="n"/>
      <c r="F144" s="93" t="n"/>
      <c r="G144" s="6" t="n"/>
      <c r="H144" s="6" t="n"/>
      <c r="I144" s="6" t="n"/>
      <c r="J144" s="6" t="n"/>
      <c r="K144" s="6" t="n"/>
      <c r="L144" s="93" t="n"/>
      <c r="M144" s="6" t="n"/>
      <c r="N144" s="6" t="n"/>
      <c r="O144" s="6" t="n"/>
      <c r="P144" s="94" t="n"/>
    </row>
    <row r="145" ht="15.75" customHeight="1">
      <c r="A145" s="1" t="n"/>
      <c r="B145" s="14" t="n"/>
      <c r="C145" s="6" t="n"/>
      <c r="D145" s="93" t="n"/>
      <c r="E145" s="6" t="n"/>
      <c r="F145" s="93" t="n"/>
      <c r="G145" s="6" t="n"/>
      <c r="H145" s="6" t="n"/>
      <c r="I145" s="6" t="n"/>
      <c r="J145" s="6" t="n"/>
      <c r="K145" s="6" t="n"/>
      <c r="L145" s="93" t="n"/>
      <c r="M145" s="6" t="n"/>
      <c r="N145" s="6" t="n"/>
      <c r="O145" s="6" t="n"/>
      <c r="P145" s="94" t="n"/>
    </row>
    <row r="146" ht="15.75" customHeight="1">
      <c r="A146" s="1" t="n"/>
      <c r="B146" s="14" t="n"/>
      <c r="C146" s="6" t="n"/>
      <c r="D146" s="93" t="n"/>
      <c r="E146" s="6" t="n"/>
      <c r="F146" s="93" t="n"/>
      <c r="G146" s="6" t="n"/>
      <c r="H146" s="6" t="n"/>
      <c r="I146" s="6" t="n"/>
      <c r="J146" s="6" t="n"/>
      <c r="K146" s="6" t="n"/>
      <c r="L146" s="93" t="n"/>
      <c r="M146" s="6" t="n"/>
      <c r="N146" s="6" t="n"/>
      <c r="O146" s="6" t="n"/>
      <c r="P146" s="94" t="n"/>
    </row>
    <row r="147" ht="15.75" customHeight="1">
      <c r="A147" s="1" t="n"/>
      <c r="B147" s="14" t="n"/>
      <c r="C147" s="6" t="n"/>
      <c r="D147" s="93" t="n"/>
      <c r="E147" s="6" t="n"/>
      <c r="F147" s="93" t="n"/>
      <c r="G147" s="6" t="n"/>
      <c r="H147" s="6" t="n"/>
      <c r="I147" s="6" t="n"/>
      <c r="J147" s="6" t="n"/>
      <c r="K147" s="6" t="n"/>
      <c r="L147" s="93" t="n"/>
      <c r="M147" s="6" t="n"/>
      <c r="N147" s="6" t="n"/>
      <c r="O147" s="6" t="n"/>
      <c r="P147" s="94" t="n"/>
    </row>
    <row r="148" ht="15.75" customHeight="1">
      <c r="A148" s="1" t="n"/>
      <c r="B148" s="14" t="n"/>
      <c r="C148" s="6" t="n"/>
      <c r="D148" s="93" t="n"/>
      <c r="E148" s="6" t="n"/>
      <c r="F148" s="93" t="n"/>
      <c r="G148" s="6" t="n"/>
      <c r="H148" s="6" t="n"/>
      <c r="I148" s="6" t="n"/>
      <c r="J148" s="6" t="n"/>
      <c r="K148" s="6" t="n"/>
      <c r="L148" s="93" t="n"/>
      <c r="M148" s="6" t="n"/>
      <c r="N148" s="6" t="n"/>
      <c r="O148" s="6" t="n"/>
      <c r="P148" s="94" t="n"/>
    </row>
    <row r="149" ht="15.75" customHeight="1">
      <c r="A149" s="1" t="n"/>
      <c r="B149" s="14" t="n"/>
      <c r="C149" s="6" t="n"/>
      <c r="D149" s="93" t="n"/>
      <c r="E149" s="6" t="n"/>
      <c r="F149" s="93" t="n"/>
      <c r="G149" s="6" t="n"/>
      <c r="H149" s="6" t="n"/>
      <c r="I149" s="6" t="n"/>
      <c r="J149" s="6" t="n"/>
      <c r="K149" s="6" t="n"/>
      <c r="L149" s="93" t="n"/>
      <c r="M149" s="6" t="n"/>
      <c r="N149" s="6" t="n"/>
      <c r="O149" s="6" t="n"/>
      <c r="P149" s="94" t="n"/>
    </row>
    <row r="150" ht="15.75" customHeight="1">
      <c r="A150" s="1" t="n"/>
      <c r="B150" s="14" t="n"/>
      <c r="C150" s="6" t="n"/>
      <c r="D150" s="93" t="n"/>
      <c r="E150" s="6" t="n"/>
      <c r="F150" s="93" t="n"/>
      <c r="G150" s="6" t="n"/>
      <c r="H150" s="6" t="n"/>
      <c r="I150" s="6" t="n"/>
      <c r="J150" s="6" t="n"/>
      <c r="K150" s="6" t="n"/>
      <c r="L150" s="93" t="n"/>
      <c r="M150" s="6" t="n"/>
      <c r="N150" s="6" t="n"/>
      <c r="O150" s="6" t="n"/>
      <c r="P150" s="94" t="n"/>
    </row>
    <row r="151" ht="15.75" customHeight="1">
      <c r="A151" s="1" t="n"/>
      <c r="B151" s="14" t="n"/>
      <c r="C151" s="6" t="n"/>
      <c r="D151" s="93" t="n"/>
      <c r="E151" s="6" t="n"/>
      <c r="F151" s="93" t="n"/>
      <c r="G151" s="6" t="n"/>
      <c r="H151" s="6" t="n"/>
      <c r="I151" s="6" t="n"/>
      <c r="J151" s="6" t="n"/>
      <c r="K151" s="6" t="n"/>
      <c r="L151" s="93" t="n"/>
      <c r="M151" s="6" t="n"/>
      <c r="N151" s="6" t="n"/>
      <c r="O151" s="6" t="n"/>
      <c r="P151" s="94" t="n"/>
    </row>
    <row r="152" ht="15.75" customHeight="1">
      <c r="A152" s="1" t="n"/>
      <c r="B152" s="14" t="n"/>
      <c r="C152" s="6" t="n"/>
      <c r="D152" s="93" t="n"/>
      <c r="E152" s="6" t="n"/>
      <c r="F152" s="93" t="n"/>
      <c r="G152" s="6" t="n"/>
      <c r="H152" s="6" t="n"/>
      <c r="I152" s="6" t="n"/>
      <c r="J152" s="6" t="n"/>
      <c r="K152" s="6" t="n"/>
      <c r="L152" s="93" t="n"/>
      <c r="M152" s="6" t="n"/>
      <c r="N152" s="6" t="n"/>
      <c r="O152" s="6" t="n"/>
      <c r="P152" s="94" t="n"/>
    </row>
    <row r="153" ht="15.75" customHeight="1">
      <c r="A153" s="1" t="n"/>
      <c r="B153" s="14" t="n"/>
      <c r="C153" s="6" t="n"/>
      <c r="D153" s="93" t="n"/>
      <c r="E153" s="6" t="n"/>
      <c r="F153" s="93" t="n"/>
      <c r="G153" s="6" t="n"/>
      <c r="H153" s="6" t="n"/>
      <c r="I153" s="6" t="n"/>
      <c r="J153" s="6" t="n"/>
      <c r="K153" s="6" t="n"/>
      <c r="L153" s="93" t="n"/>
      <c r="M153" s="6" t="n"/>
      <c r="N153" s="6" t="n"/>
      <c r="O153" s="6" t="n"/>
      <c r="P153" s="94" t="n"/>
    </row>
    <row r="154" ht="15.75" customHeight="1">
      <c r="A154" s="1" t="n"/>
      <c r="B154" s="14" t="n"/>
      <c r="C154" s="6" t="n"/>
      <c r="D154" s="93" t="n"/>
      <c r="E154" s="6" t="n"/>
      <c r="F154" s="93" t="n"/>
      <c r="G154" s="6" t="n"/>
      <c r="H154" s="6" t="n"/>
      <c r="I154" s="6" t="n"/>
      <c r="J154" s="6" t="n"/>
      <c r="K154" s="6" t="n"/>
      <c r="L154" s="93" t="n"/>
      <c r="M154" s="6" t="n"/>
      <c r="N154" s="6" t="n"/>
      <c r="O154" s="6" t="n"/>
      <c r="P154" s="94" t="n"/>
    </row>
    <row r="155" ht="15.75" customHeight="1">
      <c r="A155" s="1" t="n"/>
      <c r="B155" s="14" t="n"/>
      <c r="C155" s="6" t="n"/>
      <c r="D155" s="93" t="n"/>
      <c r="E155" s="6" t="n"/>
      <c r="F155" s="93" t="n"/>
      <c r="G155" s="6" t="n"/>
      <c r="H155" s="6" t="n"/>
      <c r="I155" s="6" t="n"/>
      <c r="J155" s="6" t="n"/>
      <c r="K155" s="6" t="n"/>
      <c r="L155" s="93" t="n"/>
      <c r="M155" s="6" t="n"/>
      <c r="N155" s="6" t="n"/>
      <c r="O155" s="6" t="n"/>
      <c r="P155" s="94" t="n"/>
    </row>
    <row r="156" ht="15.75" customHeight="1">
      <c r="A156" s="1" t="n"/>
      <c r="B156" s="14" t="n"/>
      <c r="C156" s="6" t="n"/>
      <c r="D156" s="93" t="n"/>
      <c r="E156" s="6" t="n"/>
      <c r="F156" s="93" t="n"/>
      <c r="G156" s="6" t="n"/>
      <c r="H156" s="6" t="n"/>
      <c r="I156" s="6" t="n"/>
      <c r="J156" s="6" t="n"/>
      <c r="K156" s="6" t="n"/>
      <c r="L156" s="93" t="n"/>
      <c r="M156" s="6" t="n"/>
      <c r="N156" s="6" t="n"/>
      <c r="O156" s="6" t="n"/>
      <c r="P156" s="94" t="n"/>
    </row>
    <row r="157" ht="15.75" customHeight="1">
      <c r="A157" s="1" t="n"/>
      <c r="B157" s="14" t="n"/>
      <c r="C157" s="6" t="n"/>
      <c r="D157" s="93" t="n"/>
      <c r="E157" s="6" t="n"/>
      <c r="F157" s="93" t="n"/>
      <c r="G157" s="6" t="n"/>
      <c r="H157" s="6" t="n"/>
      <c r="I157" s="6" t="n"/>
      <c r="J157" s="6" t="n"/>
      <c r="K157" s="6" t="n"/>
      <c r="L157" s="93" t="n"/>
      <c r="M157" s="6" t="n"/>
      <c r="N157" s="6" t="n"/>
      <c r="O157" s="6" t="n"/>
      <c r="P157" s="94" t="n"/>
    </row>
    <row r="158" ht="15.75" customHeight="1">
      <c r="A158" s="1" t="n"/>
      <c r="B158" s="14" t="n"/>
      <c r="C158" s="6" t="n"/>
      <c r="D158" s="93" t="n"/>
      <c r="E158" s="6" t="n"/>
      <c r="F158" s="93" t="n"/>
      <c r="G158" s="6" t="n"/>
      <c r="H158" s="6" t="n"/>
      <c r="I158" s="6" t="n"/>
      <c r="J158" s="6" t="n"/>
      <c r="K158" s="6" t="n"/>
      <c r="L158" s="93" t="n"/>
      <c r="M158" s="6" t="n"/>
      <c r="N158" s="6" t="n"/>
      <c r="O158" s="6" t="n"/>
      <c r="P158" s="94" t="n"/>
    </row>
    <row r="159" ht="15.75" customHeight="1">
      <c r="A159" s="1" t="n"/>
      <c r="B159" s="14" t="n"/>
      <c r="C159" s="6" t="n"/>
      <c r="D159" s="93" t="n"/>
      <c r="E159" s="6" t="n"/>
      <c r="F159" s="93" t="n"/>
      <c r="G159" s="6" t="n"/>
      <c r="H159" s="6" t="n"/>
      <c r="I159" s="6" t="n"/>
      <c r="J159" s="6" t="n"/>
      <c r="K159" s="6" t="n"/>
      <c r="L159" s="93" t="n"/>
      <c r="M159" s="6" t="n"/>
      <c r="N159" s="6" t="n"/>
      <c r="O159" s="6" t="n"/>
      <c r="P159" s="94" t="n"/>
    </row>
    <row r="160" ht="15.75" customHeight="1">
      <c r="A160" s="1" t="n"/>
      <c r="B160" s="14" t="n"/>
      <c r="C160" s="6" t="n"/>
      <c r="D160" s="93" t="n"/>
      <c r="E160" s="6" t="n"/>
      <c r="F160" s="93" t="n"/>
      <c r="G160" s="6" t="n"/>
      <c r="H160" s="6" t="n"/>
      <c r="I160" s="6" t="n"/>
      <c r="J160" s="6" t="n"/>
      <c r="K160" s="6" t="n"/>
      <c r="L160" s="93" t="n"/>
      <c r="M160" s="6" t="n"/>
      <c r="N160" s="6" t="n"/>
      <c r="O160" s="6" t="n"/>
      <c r="P160" s="94" t="n"/>
    </row>
    <row r="161" ht="15.75" customHeight="1">
      <c r="A161" s="1" t="n"/>
      <c r="B161" s="14" t="n"/>
      <c r="C161" s="6" t="n"/>
      <c r="D161" s="93" t="n"/>
      <c r="E161" s="6" t="n"/>
      <c r="F161" s="93" t="n"/>
      <c r="G161" s="6" t="n"/>
      <c r="H161" s="6" t="n"/>
      <c r="I161" s="6" t="n"/>
      <c r="J161" s="6" t="n"/>
      <c r="K161" s="6" t="n"/>
      <c r="L161" s="93" t="n"/>
      <c r="M161" s="6" t="n"/>
      <c r="N161" s="6" t="n"/>
      <c r="O161" s="6" t="n"/>
      <c r="P161" s="94" t="n"/>
    </row>
    <row r="162" ht="15.75" customHeight="1">
      <c r="A162" s="1" t="n"/>
      <c r="B162" s="14" t="n"/>
      <c r="C162" s="6" t="n"/>
      <c r="D162" s="93" t="n"/>
      <c r="E162" s="6" t="n"/>
      <c r="F162" s="93" t="n"/>
      <c r="G162" s="6" t="n"/>
      <c r="H162" s="6" t="n"/>
      <c r="I162" s="6" t="n"/>
      <c r="J162" s="6" t="n"/>
      <c r="K162" s="6" t="n"/>
      <c r="L162" s="93" t="n"/>
      <c r="M162" s="6" t="n"/>
      <c r="N162" s="6" t="n"/>
      <c r="O162" s="6" t="n"/>
      <c r="P162" s="94" t="n"/>
    </row>
    <row r="163" ht="15.75" customHeight="1">
      <c r="A163" s="1" t="n"/>
      <c r="B163" s="14" t="n"/>
      <c r="C163" s="6" t="n"/>
      <c r="D163" s="93" t="n"/>
      <c r="E163" s="6" t="n"/>
      <c r="F163" s="93" t="n"/>
      <c r="G163" s="6" t="n"/>
      <c r="H163" s="6" t="n"/>
      <c r="I163" s="6" t="n"/>
      <c r="J163" s="6" t="n"/>
      <c r="K163" s="6" t="n"/>
      <c r="L163" s="93" t="n"/>
      <c r="M163" s="6" t="n"/>
      <c r="N163" s="6" t="n"/>
      <c r="O163" s="6" t="n"/>
      <c r="P163" s="94" t="n"/>
    </row>
    <row r="164" ht="15.75" customHeight="1">
      <c r="A164" s="1" t="n"/>
      <c r="B164" s="14" t="n"/>
      <c r="C164" s="6" t="n"/>
      <c r="D164" s="93" t="n"/>
      <c r="E164" s="6" t="n"/>
      <c r="F164" s="93" t="n"/>
      <c r="G164" s="6" t="n"/>
      <c r="H164" s="6" t="n"/>
      <c r="I164" s="6" t="n"/>
      <c r="J164" s="6" t="n"/>
      <c r="K164" s="6" t="n"/>
      <c r="L164" s="93" t="n"/>
      <c r="M164" s="6" t="n"/>
      <c r="N164" s="6" t="n"/>
      <c r="O164" s="6" t="n"/>
      <c r="P164" s="94" t="n"/>
    </row>
    <row r="165" ht="15.75" customHeight="1">
      <c r="A165" s="1" t="n"/>
      <c r="B165" s="14" t="n"/>
      <c r="C165" s="6" t="n"/>
      <c r="D165" s="93" t="n"/>
      <c r="E165" s="6" t="n"/>
      <c r="F165" s="93" t="n"/>
      <c r="G165" s="6" t="n"/>
      <c r="H165" s="6" t="n"/>
      <c r="I165" s="6" t="n"/>
      <c r="J165" s="6" t="n"/>
      <c r="K165" s="6" t="n"/>
      <c r="L165" s="93" t="n"/>
      <c r="M165" s="6" t="n"/>
      <c r="N165" s="6" t="n"/>
      <c r="O165" s="6" t="n"/>
      <c r="P165" s="94" t="n"/>
    </row>
    <row r="166" ht="15.75" customHeight="1">
      <c r="A166" s="1" t="n"/>
      <c r="B166" s="14" t="n"/>
      <c r="C166" s="6" t="n"/>
      <c r="D166" s="93" t="n"/>
      <c r="E166" s="6" t="n"/>
      <c r="F166" s="93" t="n"/>
      <c r="G166" s="6" t="n"/>
      <c r="H166" s="6" t="n"/>
      <c r="I166" s="6" t="n"/>
      <c r="J166" s="6" t="n"/>
      <c r="K166" s="6" t="n"/>
      <c r="L166" s="93" t="n"/>
      <c r="M166" s="6" t="n"/>
      <c r="N166" s="6" t="n"/>
      <c r="O166" s="6" t="n"/>
      <c r="P166" s="94" t="n"/>
    </row>
    <row r="167" ht="15.75" customHeight="1">
      <c r="A167" s="1" t="n"/>
      <c r="B167" s="14" t="n"/>
      <c r="C167" s="6" t="n"/>
      <c r="D167" s="93" t="n"/>
      <c r="E167" s="6" t="n"/>
      <c r="F167" s="93" t="n"/>
      <c r="G167" s="6" t="n"/>
      <c r="H167" s="6" t="n"/>
      <c r="I167" s="6" t="n"/>
      <c r="J167" s="6" t="n"/>
      <c r="K167" s="6" t="n"/>
      <c r="L167" s="93" t="n"/>
      <c r="M167" s="6" t="n"/>
      <c r="N167" s="6" t="n"/>
      <c r="O167" s="6" t="n"/>
      <c r="P167" s="94" t="n"/>
    </row>
    <row r="168" ht="15.75" customHeight="1">
      <c r="A168" s="1" t="n"/>
      <c r="B168" s="14" t="n"/>
      <c r="C168" s="6" t="n"/>
      <c r="D168" s="93" t="n"/>
      <c r="E168" s="6" t="n"/>
      <c r="F168" s="93" t="n"/>
      <c r="G168" s="6" t="n"/>
      <c r="H168" s="6" t="n"/>
      <c r="I168" s="6" t="n"/>
      <c r="J168" s="6" t="n"/>
      <c r="K168" s="6" t="n"/>
      <c r="L168" s="93" t="n"/>
      <c r="M168" s="6" t="n"/>
      <c r="N168" s="6" t="n"/>
      <c r="O168" s="6" t="n"/>
      <c r="P168" s="94" t="n"/>
    </row>
    <row r="169" ht="15.75" customHeight="1">
      <c r="A169" s="1" t="n"/>
      <c r="B169" s="14" t="n"/>
      <c r="C169" s="6" t="n"/>
      <c r="D169" s="93" t="n"/>
      <c r="E169" s="6" t="n"/>
      <c r="F169" s="93" t="n"/>
      <c r="G169" s="6" t="n"/>
      <c r="H169" s="6" t="n"/>
      <c r="I169" s="6" t="n"/>
      <c r="J169" s="6" t="n"/>
      <c r="K169" s="6" t="n"/>
      <c r="L169" s="93" t="n"/>
      <c r="M169" s="6" t="n"/>
      <c r="N169" s="6" t="n"/>
      <c r="O169" s="6" t="n"/>
      <c r="P169" s="94" t="n"/>
    </row>
    <row r="170" ht="15.75" customHeight="1">
      <c r="A170" s="1" t="n"/>
      <c r="B170" s="14" t="n"/>
      <c r="C170" s="6" t="n"/>
      <c r="D170" s="93" t="n"/>
      <c r="E170" s="6" t="n"/>
      <c r="F170" s="93" t="n"/>
      <c r="G170" s="6" t="n"/>
      <c r="H170" s="6" t="n"/>
      <c r="I170" s="6" t="n"/>
      <c r="J170" s="6" t="n"/>
      <c r="K170" s="6" t="n"/>
      <c r="L170" s="93" t="n"/>
      <c r="M170" s="6" t="n"/>
      <c r="N170" s="6" t="n"/>
      <c r="O170" s="6" t="n"/>
      <c r="P170" s="94" t="n"/>
    </row>
    <row r="171" ht="15.75" customHeight="1">
      <c r="A171" s="1" t="n"/>
      <c r="B171" s="14" t="n"/>
      <c r="C171" s="6" t="n"/>
      <c r="D171" s="93" t="n"/>
      <c r="E171" s="6" t="n"/>
      <c r="F171" s="93" t="n"/>
      <c r="G171" s="6" t="n"/>
      <c r="H171" s="6" t="n"/>
      <c r="I171" s="6" t="n"/>
      <c r="J171" s="6" t="n"/>
      <c r="K171" s="6" t="n"/>
      <c r="L171" s="93" t="n"/>
      <c r="M171" s="6" t="n"/>
      <c r="N171" s="6" t="n"/>
      <c r="O171" s="6" t="n"/>
      <c r="P171" s="94" t="n"/>
    </row>
    <row r="172" ht="15.75" customHeight="1">
      <c r="A172" s="1" t="n"/>
      <c r="B172" s="14" t="n"/>
      <c r="C172" s="6" t="n"/>
      <c r="D172" s="93" t="n"/>
      <c r="E172" s="6" t="n"/>
      <c r="F172" s="93" t="n"/>
      <c r="G172" s="6" t="n"/>
      <c r="H172" s="6" t="n"/>
      <c r="I172" s="6" t="n"/>
      <c r="J172" s="6" t="n"/>
      <c r="K172" s="6" t="n"/>
      <c r="L172" s="93" t="n"/>
      <c r="M172" s="6" t="n"/>
      <c r="N172" s="6" t="n"/>
      <c r="O172" s="6" t="n"/>
      <c r="P172" s="94" t="n"/>
    </row>
    <row r="173" ht="15.75" customHeight="1">
      <c r="A173" s="1" t="n"/>
      <c r="B173" s="14" t="n"/>
      <c r="C173" s="6" t="n"/>
      <c r="D173" s="93" t="n"/>
      <c r="E173" s="6" t="n"/>
      <c r="F173" s="93" t="n"/>
      <c r="G173" s="6" t="n"/>
      <c r="H173" s="6" t="n"/>
      <c r="I173" s="6" t="n"/>
      <c r="J173" s="6" t="n"/>
      <c r="K173" s="6" t="n"/>
      <c r="L173" s="93" t="n"/>
      <c r="M173" s="6" t="n"/>
      <c r="N173" s="6" t="n"/>
      <c r="O173" s="6" t="n"/>
      <c r="P173" s="94" t="n"/>
    </row>
    <row r="174" ht="15.75" customHeight="1">
      <c r="A174" s="1" t="n"/>
      <c r="B174" s="14" t="n"/>
      <c r="C174" s="6" t="n"/>
      <c r="D174" s="93" t="n"/>
      <c r="E174" s="6" t="n"/>
      <c r="F174" s="93" t="n"/>
      <c r="G174" s="6" t="n"/>
      <c r="H174" s="6" t="n"/>
      <c r="I174" s="6" t="n"/>
      <c r="J174" s="6" t="n"/>
      <c r="K174" s="6" t="n"/>
      <c r="L174" s="93" t="n"/>
      <c r="M174" s="6" t="n"/>
      <c r="N174" s="6" t="n"/>
      <c r="O174" s="6" t="n"/>
      <c r="P174" s="94" t="n"/>
    </row>
    <row r="175" ht="15.75" customHeight="1">
      <c r="A175" s="1" t="n"/>
      <c r="B175" s="14" t="n"/>
      <c r="C175" s="6" t="n"/>
      <c r="D175" s="93" t="n"/>
      <c r="E175" s="6" t="n"/>
      <c r="F175" s="93" t="n"/>
      <c r="G175" s="6" t="n"/>
      <c r="H175" s="6" t="n"/>
      <c r="I175" s="6" t="n"/>
      <c r="J175" s="6" t="n"/>
      <c r="K175" s="6" t="n"/>
      <c r="L175" s="93" t="n"/>
      <c r="M175" s="6" t="n"/>
      <c r="N175" s="6" t="n"/>
      <c r="O175" s="6" t="n"/>
      <c r="P175" s="94" t="n"/>
    </row>
    <row r="176" ht="15.75" customHeight="1">
      <c r="A176" s="1" t="n"/>
      <c r="B176" s="14" t="n"/>
      <c r="C176" s="6" t="n"/>
      <c r="D176" s="93" t="n"/>
      <c r="E176" s="6" t="n"/>
      <c r="F176" s="93" t="n"/>
      <c r="G176" s="6" t="n"/>
      <c r="H176" s="6" t="n"/>
      <c r="I176" s="6" t="n"/>
      <c r="J176" s="6" t="n"/>
      <c r="K176" s="6" t="n"/>
      <c r="L176" s="93" t="n"/>
      <c r="M176" s="6" t="n"/>
      <c r="N176" s="6" t="n"/>
      <c r="O176" s="6" t="n"/>
      <c r="P176" s="94" t="n"/>
    </row>
    <row r="177" ht="15.75" customHeight="1">
      <c r="A177" s="1" t="n"/>
      <c r="B177" s="14" t="n"/>
      <c r="C177" s="6" t="n"/>
      <c r="D177" s="93" t="n"/>
      <c r="E177" s="6" t="n"/>
      <c r="F177" s="93" t="n"/>
      <c r="G177" s="6" t="n"/>
      <c r="H177" s="6" t="n"/>
      <c r="I177" s="6" t="n"/>
      <c r="J177" s="6" t="n"/>
      <c r="K177" s="6" t="n"/>
      <c r="L177" s="93" t="n"/>
      <c r="M177" s="6" t="n"/>
      <c r="N177" s="6" t="n"/>
      <c r="O177" s="6" t="n"/>
      <c r="P177" s="94" t="n"/>
    </row>
    <row r="178" ht="15.75" customHeight="1">
      <c r="A178" s="1" t="n"/>
      <c r="B178" s="14" t="n"/>
      <c r="C178" s="6" t="n"/>
      <c r="D178" s="93" t="n"/>
      <c r="E178" s="6" t="n"/>
      <c r="F178" s="93" t="n"/>
      <c r="G178" s="6" t="n"/>
      <c r="H178" s="6" t="n"/>
      <c r="I178" s="6" t="n"/>
      <c r="J178" s="6" t="n"/>
      <c r="K178" s="6" t="n"/>
      <c r="L178" s="93" t="n"/>
      <c r="M178" s="6" t="n"/>
      <c r="N178" s="6" t="n"/>
      <c r="O178" s="6" t="n"/>
      <c r="P178" s="94" t="n"/>
    </row>
    <row r="179" ht="15.75" customHeight="1">
      <c r="A179" s="1" t="n"/>
      <c r="B179" s="14" t="n"/>
      <c r="C179" s="6" t="n"/>
      <c r="D179" s="93" t="n"/>
      <c r="E179" s="6" t="n"/>
      <c r="F179" s="93" t="n"/>
      <c r="G179" s="6" t="n"/>
      <c r="H179" s="6" t="n"/>
      <c r="I179" s="6" t="n"/>
      <c r="J179" s="6" t="n"/>
      <c r="K179" s="6" t="n"/>
      <c r="L179" s="93" t="n"/>
      <c r="M179" s="6" t="n"/>
      <c r="N179" s="6" t="n"/>
      <c r="O179" s="6" t="n"/>
      <c r="P179" s="94" t="n"/>
    </row>
    <row r="180" ht="15.75" customHeight="1">
      <c r="A180" s="1" t="n"/>
      <c r="B180" s="14" t="n"/>
      <c r="C180" s="6" t="n"/>
      <c r="D180" s="93" t="n"/>
      <c r="E180" s="6" t="n"/>
      <c r="F180" s="93" t="n"/>
      <c r="G180" s="6" t="n"/>
      <c r="H180" s="6" t="n"/>
      <c r="I180" s="6" t="n"/>
      <c r="J180" s="6" t="n"/>
      <c r="K180" s="6" t="n"/>
      <c r="L180" s="93" t="n"/>
      <c r="M180" s="6" t="n"/>
      <c r="N180" s="6" t="n"/>
      <c r="O180" s="6" t="n"/>
      <c r="P180" s="94" t="n"/>
    </row>
    <row r="181" ht="15.75" customHeight="1">
      <c r="A181" s="1" t="n"/>
      <c r="B181" s="14" t="n"/>
      <c r="C181" s="6" t="n"/>
      <c r="D181" s="93" t="n"/>
      <c r="E181" s="6" t="n"/>
      <c r="F181" s="93" t="n"/>
      <c r="G181" s="6" t="n"/>
      <c r="H181" s="6" t="n"/>
      <c r="I181" s="6" t="n"/>
      <c r="J181" s="6" t="n"/>
      <c r="K181" s="6" t="n"/>
      <c r="L181" s="93" t="n"/>
      <c r="M181" s="6" t="n"/>
      <c r="N181" s="6" t="n"/>
      <c r="O181" s="6" t="n"/>
      <c r="P181" s="94" t="n"/>
    </row>
    <row r="182" ht="15.75" customHeight="1">
      <c r="A182" s="1" t="n"/>
      <c r="B182" s="14" t="n"/>
      <c r="C182" s="6" t="n"/>
      <c r="D182" s="93" t="n"/>
      <c r="E182" s="6" t="n"/>
      <c r="F182" s="93" t="n"/>
      <c r="G182" s="6" t="n"/>
      <c r="H182" s="6" t="n"/>
      <c r="I182" s="6" t="n"/>
      <c r="J182" s="6" t="n"/>
      <c r="K182" s="6" t="n"/>
      <c r="L182" s="93" t="n"/>
      <c r="M182" s="6" t="n"/>
      <c r="N182" s="6" t="n"/>
      <c r="O182" s="6" t="n"/>
      <c r="P182" s="94" t="n"/>
    </row>
    <row r="183" ht="15.75" customHeight="1">
      <c r="A183" s="1" t="n"/>
      <c r="B183" s="14" t="n"/>
      <c r="C183" s="6" t="n"/>
      <c r="D183" s="93" t="n"/>
      <c r="E183" s="6" t="n"/>
      <c r="F183" s="93" t="n"/>
      <c r="G183" s="6" t="n"/>
      <c r="H183" s="6" t="n"/>
      <c r="I183" s="6" t="n"/>
      <c r="J183" s="6" t="n"/>
      <c r="K183" s="6" t="n"/>
      <c r="L183" s="93" t="n"/>
      <c r="M183" s="6" t="n"/>
      <c r="N183" s="6" t="n"/>
      <c r="O183" s="6" t="n"/>
      <c r="P183" s="94" t="n"/>
    </row>
    <row r="184" ht="15.75" customHeight="1">
      <c r="A184" s="1" t="n"/>
      <c r="B184" s="14" t="n"/>
      <c r="C184" s="6" t="n"/>
      <c r="D184" s="93" t="n"/>
      <c r="E184" s="6" t="n"/>
      <c r="F184" s="93" t="n"/>
      <c r="G184" s="6" t="n"/>
      <c r="H184" s="6" t="n"/>
      <c r="I184" s="6" t="n"/>
      <c r="J184" s="6" t="n"/>
      <c r="K184" s="6" t="n"/>
      <c r="L184" s="93" t="n"/>
      <c r="M184" s="6" t="n"/>
      <c r="N184" s="6" t="n"/>
      <c r="O184" s="6" t="n"/>
      <c r="P184" s="94" t="n"/>
    </row>
    <row r="185" ht="15.75" customHeight="1">
      <c r="A185" s="1" t="n"/>
      <c r="B185" s="14" t="n"/>
      <c r="C185" s="6" t="n"/>
      <c r="D185" s="93" t="n"/>
      <c r="E185" s="6" t="n"/>
      <c r="F185" s="93" t="n"/>
      <c r="G185" s="6" t="n"/>
      <c r="H185" s="6" t="n"/>
      <c r="I185" s="6" t="n"/>
      <c r="J185" s="6" t="n"/>
      <c r="K185" s="6" t="n"/>
      <c r="L185" s="93" t="n"/>
      <c r="M185" s="6" t="n"/>
      <c r="N185" s="6" t="n"/>
      <c r="O185" s="6" t="n"/>
      <c r="P185" s="94" t="n"/>
    </row>
    <row r="186" ht="15.75" customHeight="1">
      <c r="A186" s="1" t="n"/>
      <c r="B186" s="14" t="n"/>
      <c r="C186" s="6" t="n"/>
      <c r="D186" s="93" t="n"/>
      <c r="E186" s="6" t="n"/>
      <c r="F186" s="93" t="n"/>
      <c r="G186" s="6" t="n"/>
      <c r="H186" s="6" t="n"/>
      <c r="I186" s="6" t="n"/>
      <c r="J186" s="6" t="n"/>
      <c r="K186" s="6" t="n"/>
      <c r="L186" s="93" t="n"/>
      <c r="M186" s="6" t="n"/>
      <c r="N186" s="6" t="n"/>
      <c r="O186" s="6" t="n"/>
      <c r="P186" s="94" t="n"/>
    </row>
    <row r="187" ht="15.75" customHeight="1">
      <c r="A187" s="1" t="n"/>
      <c r="B187" s="14" t="n"/>
      <c r="C187" s="6" t="n"/>
      <c r="D187" s="93" t="n"/>
      <c r="E187" s="6" t="n"/>
      <c r="F187" s="93" t="n"/>
      <c r="G187" s="6" t="n"/>
      <c r="H187" s="6" t="n"/>
      <c r="I187" s="6" t="n"/>
      <c r="J187" s="6" t="n"/>
      <c r="K187" s="6" t="n"/>
      <c r="L187" s="93" t="n"/>
      <c r="M187" s="6" t="n"/>
      <c r="N187" s="6" t="n"/>
      <c r="O187" s="6" t="n"/>
      <c r="P187" s="94" t="n"/>
    </row>
    <row r="188" ht="15.75" customHeight="1">
      <c r="A188" s="1" t="n"/>
      <c r="B188" s="14" t="n"/>
      <c r="C188" s="6" t="n"/>
      <c r="D188" s="93" t="n"/>
      <c r="E188" s="6" t="n"/>
      <c r="F188" s="93" t="n"/>
      <c r="G188" s="6" t="n"/>
      <c r="H188" s="6" t="n"/>
      <c r="I188" s="6" t="n"/>
      <c r="J188" s="6" t="n"/>
      <c r="K188" s="6" t="n"/>
      <c r="L188" s="93" t="n"/>
      <c r="M188" s="6" t="n"/>
      <c r="N188" s="6" t="n"/>
      <c r="O188" s="6" t="n"/>
      <c r="P188" s="94" t="n"/>
    </row>
    <row r="189" ht="15.75" customHeight="1">
      <c r="A189" s="1" t="n"/>
      <c r="B189" s="14" t="n"/>
      <c r="C189" s="6" t="n"/>
      <c r="D189" s="93" t="n"/>
      <c r="E189" s="6" t="n"/>
      <c r="F189" s="93" t="n"/>
      <c r="G189" s="6" t="n"/>
      <c r="H189" s="6" t="n"/>
      <c r="I189" s="6" t="n"/>
      <c r="J189" s="6" t="n"/>
      <c r="K189" s="6" t="n"/>
      <c r="L189" s="93" t="n"/>
      <c r="M189" s="6" t="n"/>
      <c r="N189" s="6" t="n"/>
      <c r="O189" s="6" t="n"/>
      <c r="P189" s="94" t="n"/>
    </row>
    <row r="190" ht="15.75" customHeight="1">
      <c r="A190" s="1" t="n"/>
      <c r="B190" s="14" t="n"/>
      <c r="C190" s="6" t="n"/>
      <c r="D190" s="93" t="n"/>
      <c r="E190" s="6" t="n"/>
      <c r="F190" s="93" t="n"/>
      <c r="G190" s="6" t="n"/>
      <c r="H190" s="6" t="n"/>
      <c r="I190" s="6" t="n"/>
      <c r="J190" s="6" t="n"/>
      <c r="K190" s="6" t="n"/>
      <c r="L190" s="93" t="n"/>
      <c r="M190" s="6" t="n"/>
      <c r="N190" s="6" t="n"/>
      <c r="O190" s="6" t="n"/>
      <c r="P190" s="94" t="n"/>
    </row>
    <row r="191" ht="15.75" customHeight="1">
      <c r="A191" s="1" t="n"/>
      <c r="B191" s="14" t="n"/>
      <c r="C191" s="6" t="n"/>
      <c r="D191" s="93" t="n"/>
      <c r="E191" s="6" t="n"/>
      <c r="F191" s="93" t="n"/>
      <c r="G191" s="6" t="n"/>
      <c r="H191" s="6" t="n"/>
      <c r="I191" s="6" t="n"/>
      <c r="J191" s="6" t="n"/>
      <c r="K191" s="6" t="n"/>
      <c r="L191" s="93" t="n"/>
      <c r="M191" s="6" t="n"/>
      <c r="N191" s="6" t="n"/>
      <c r="O191" s="6" t="n"/>
      <c r="P191" s="94" t="n"/>
    </row>
    <row r="192" ht="15.75" customHeight="1">
      <c r="A192" s="1" t="n"/>
      <c r="B192" s="14" t="n"/>
      <c r="C192" s="6" t="n"/>
      <c r="D192" s="93" t="n"/>
      <c r="E192" s="6" t="n"/>
      <c r="F192" s="93" t="n"/>
      <c r="G192" s="6" t="n"/>
      <c r="H192" s="6" t="n"/>
      <c r="I192" s="6" t="n"/>
      <c r="J192" s="6" t="n"/>
      <c r="K192" s="6" t="n"/>
      <c r="L192" s="93" t="n"/>
      <c r="M192" s="6" t="n"/>
      <c r="N192" s="6" t="n"/>
      <c r="O192" s="6" t="n"/>
      <c r="P192" s="94" t="n"/>
    </row>
    <row r="193" ht="15.75" customHeight="1">
      <c r="A193" s="1" t="n"/>
      <c r="B193" s="14" t="n"/>
      <c r="C193" s="6" t="n"/>
      <c r="D193" s="93" t="n"/>
      <c r="E193" s="6" t="n"/>
      <c r="F193" s="93" t="n"/>
      <c r="G193" s="6" t="n"/>
      <c r="H193" s="6" t="n"/>
      <c r="I193" s="6" t="n"/>
      <c r="J193" s="6" t="n"/>
      <c r="K193" s="6" t="n"/>
      <c r="L193" s="93" t="n"/>
      <c r="M193" s="6" t="n"/>
      <c r="N193" s="6" t="n"/>
      <c r="O193" s="6" t="n"/>
      <c r="P193" s="94" t="n"/>
    </row>
    <row r="194" ht="15.75" customHeight="1">
      <c r="A194" s="1" t="n"/>
      <c r="B194" s="14" t="n"/>
      <c r="C194" s="6" t="n"/>
      <c r="D194" s="93" t="n"/>
      <c r="E194" s="6" t="n"/>
      <c r="F194" s="93" t="n"/>
      <c r="G194" s="6" t="n"/>
      <c r="H194" s="6" t="n"/>
      <c r="I194" s="6" t="n"/>
      <c r="J194" s="6" t="n"/>
      <c r="K194" s="6" t="n"/>
      <c r="L194" s="93" t="n"/>
      <c r="M194" s="6" t="n"/>
      <c r="N194" s="6" t="n"/>
      <c r="O194" s="6" t="n"/>
      <c r="P194" s="94" t="n"/>
    </row>
    <row r="195" ht="15.75" customHeight="1">
      <c r="A195" s="1" t="n"/>
      <c r="B195" s="14" t="n"/>
      <c r="C195" s="6" t="n"/>
      <c r="D195" s="93" t="n"/>
      <c r="E195" s="6" t="n"/>
      <c r="F195" s="93" t="n"/>
      <c r="G195" s="6" t="n"/>
      <c r="H195" s="6" t="n"/>
      <c r="I195" s="6" t="n"/>
      <c r="J195" s="6" t="n"/>
      <c r="K195" s="6" t="n"/>
      <c r="L195" s="93" t="n"/>
      <c r="M195" s="6" t="n"/>
      <c r="N195" s="6" t="n"/>
      <c r="O195" s="6" t="n"/>
      <c r="P195" s="94" t="n"/>
    </row>
    <row r="196" ht="15.75" customHeight="1">
      <c r="A196" s="1" t="n"/>
      <c r="B196" s="14" t="n"/>
      <c r="C196" s="6" t="n"/>
      <c r="D196" s="93" t="n"/>
      <c r="E196" s="6" t="n"/>
      <c r="F196" s="93" t="n"/>
      <c r="G196" s="6" t="n"/>
      <c r="H196" s="6" t="n"/>
      <c r="I196" s="6" t="n"/>
      <c r="J196" s="6" t="n"/>
      <c r="K196" s="6" t="n"/>
      <c r="L196" s="93" t="n"/>
      <c r="M196" s="6" t="n"/>
      <c r="N196" s="6" t="n"/>
      <c r="O196" s="6" t="n"/>
      <c r="P196" s="94" t="n"/>
    </row>
    <row r="197" ht="15.75" customHeight="1">
      <c r="A197" s="1" t="n"/>
      <c r="B197" s="14" t="n"/>
      <c r="C197" s="6" t="n"/>
      <c r="D197" s="93" t="n"/>
      <c r="E197" s="6" t="n"/>
      <c r="F197" s="93" t="n"/>
      <c r="G197" s="6" t="n"/>
      <c r="H197" s="6" t="n"/>
      <c r="I197" s="6" t="n"/>
      <c r="J197" s="6" t="n"/>
      <c r="K197" s="6" t="n"/>
      <c r="L197" s="93" t="n"/>
      <c r="M197" s="6" t="n"/>
      <c r="N197" s="6" t="n"/>
      <c r="O197" s="6" t="n"/>
      <c r="P197" s="94" t="n"/>
    </row>
    <row r="198" ht="15.75" customHeight="1">
      <c r="A198" s="1" t="n"/>
      <c r="B198" s="14" t="n"/>
      <c r="C198" s="6" t="n"/>
      <c r="D198" s="93" t="n"/>
      <c r="E198" s="6" t="n"/>
      <c r="F198" s="93" t="n"/>
      <c r="G198" s="6" t="n"/>
      <c r="H198" s="6" t="n"/>
      <c r="I198" s="6" t="n"/>
      <c r="J198" s="6" t="n"/>
      <c r="K198" s="6" t="n"/>
      <c r="L198" s="93" t="n"/>
      <c r="M198" s="6" t="n"/>
      <c r="N198" s="6" t="n"/>
      <c r="O198" s="6" t="n"/>
      <c r="P198" s="94" t="n"/>
    </row>
    <row r="199" ht="15.75" customHeight="1">
      <c r="A199" s="1" t="n"/>
      <c r="B199" s="14" t="n"/>
      <c r="C199" s="6" t="n"/>
      <c r="D199" s="93" t="n"/>
      <c r="E199" s="6" t="n"/>
      <c r="F199" s="93" t="n"/>
      <c r="G199" s="6" t="n"/>
      <c r="H199" s="6" t="n"/>
      <c r="I199" s="6" t="n"/>
      <c r="J199" s="6" t="n"/>
      <c r="K199" s="6" t="n"/>
      <c r="L199" s="93" t="n"/>
      <c r="M199" s="6" t="n"/>
      <c r="N199" s="6" t="n"/>
      <c r="O199" s="6" t="n"/>
      <c r="P199" s="94" t="n"/>
    </row>
    <row r="200" ht="15.75" customHeight="1">
      <c r="A200" s="1" t="n"/>
      <c r="B200" s="14" t="n"/>
      <c r="C200" s="6" t="n"/>
      <c r="D200" s="93" t="n"/>
      <c r="E200" s="6" t="n"/>
      <c r="F200" s="93" t="n"/>
      <c r="G200" s="6" t="n"/>
      <c r="H200" s="6" t="n"/>
      <c r="I200" s="6" t="n"/>
      <c r="J200" s="6" t="n"/>
      <c r="K200" s="6" t="n"/>
      <c r="L200" s="93" t="n"/>
      <c r="M200" s="6" t="n"/>
      <c r="N200" s="6" t="n"/>
      <c r="O200" s="6" t="n"/>
      <c r="P200" s="94" t="n"/>
    </row>
    <row r="201" ht="15.75" customHeight="1">
      <c r="A201" s="1" t="n"/>
      <c r="B201" s="14" t="n"/>
      <c r="C201" s="6" t="n"/>
      <c r="D201" s="93" t="n"/>
      <c r="E201" s="6" t="n"/>
      <c r="F201" s="93" t="n"/>
      <c r="G201" s="6" t="n"/>
      <c r="H201" s="6" t="n"/>
      <c r="I201" s="6" t="n"/>
      <c r="J201" s="6" t="n"/>
      <c r="K201" s="6" t="n"/>
      <c r="L201" s="93" t="n"/>
      <c r="M201" s="6" t="n"/>
      <c r="N201" s="6" t="n"/>
      <c r="O201" s="6" t="n"/>
      <c r="P201" s="94" t="n"/>
    </row>
    <row r="202" ht="15.75" customHeight="1">
      <c r="A202" s="1" t="n"/>
      <c r="B202" s="14" t="n"/>
      <c r="C202" s="6" t="n"/>
      <c r="D202" s="93" t="n"/>
      <c r="E202" s="6" t="n"/>
      <c r="F202" s="93" t="n"/>
      <c r="G202" s="6" t="n"/>
      <c r="H202" s="6" t="n"/>
      <c r="I202" s="6" t="n"/>
      <c r="J202" s="6" t="n"/>
      <c r="K202" s="6" t="n"/>
      <c r="L202" s="93" t="n"/>
      <c r="M202" s="6" t="n"/>
      <c r="N202" s="6" t="n"/>
      <c r="O202" s="6" t="n"/>
      <c r="P202" s="94" t="n"/>
    </row>
    <row r="203" ht="15.75" customHeight="1">
      <c r="A203" s="1" t="n"/>
      <c r="B203" s="14" t="n"/>
      <c r="C203" s="6" t="n"/>
      <c r="D203" s="93" t="n"/>
      <c r="E203" s="6" t="n"/>
      <c r="F203" s="93" t="n"/>
      <c r="G203" s="6" t="n"/>
      <c r="H203" s="6" t="n"/>
      <c r="I203" s="6" t="n"/>
      <c r="J203" s="6" t="n"/>
      <c r="K203" s="6" t="n"/>
      <c r="L203" s="93" t="n"/>
      <c r="M203" s="6" t="n"/>
      <c r="N203" s="6" t="n"/>
      <c r="O203" s="6" t="n"/>
      <c r="P203" s="94" t="n"/>
    </row>
    <row r="204" ht="15.75" customHeight="1">
      <c r="A204" s="1" t="n"/>
      <c r="B204" s="14" t="n"/>
      <c r="C204" s="6" t="n"/>
      <c r="D204" s="93" t="n"/>
      <c r="E204" s="6" t="n"/>
      <c r="F204" s="93" t="n"/>
      <c r="G204" s="6" t="n"/>
      <c r="H204" s="6" t="n"/>
      <c r="I204" s="6" t="n"/>
      <c r="J204" s="6" t="n"/>
      <c r="K204" s="6" t="n"/>
      <c r="L204" s="93" t="n"/>
      <c r="M204" s="6" t="n"/>
      <c r="N204" s="6" t="n"/>
      <c r="O204" s="6" t="n"/>
      <c r="P204" s="94" t="n"/>
    </row>
    <row r="205" ht="15.75" customHeight="1">
      <c r="A205" s="1" t="n"/>
      <c r="B205" s="14" t="n"/>
      <c r="C205" s="6" t="n"/>
      <c r="D205" s="93" t="n"/>
      <c r="E205" s="6" t="n"/>
      <c r="F205" s="93" t="n"/>
      <c r="G205" s="6" t="n"/>
      <c r="H205" s="6" t="n"/>
      <c r="I205" s="6" t="n"/>
      <c r="J205" s="6" t="n"/>
      <c r="K205" s="6" t="n"/>
      <c r="L205" s="93" t="n"/>
      <c r="M205" s="6" t="n"/>
      <c r="N205" s="6" t="n"/>
      <c r="O205" s="6" t="n"/>
      <c r="P205" s="94" t="n"/>
    </row>
    <row r="206" ht="15.75" customHeight="1">
      <c r="A206" s="1" t="n"/>
      <c r="B206" s="14" t="n"/>
      <c r="C206" s="6" t="n"/>
      <c r="D206" s="93" t="n"/>
      <c r="E206" s="6" t="n"/>
      <c r="F206" s="93" t="n"/>
      <c r="G206" s="6" t="n"/>
      <c r="H206" s="6" t="n"/>
      <c r="I206" s="6" t="n"/>
      <c r="J206" s="6" t="n"/>
      <c r="K206" s="6" t="n"/>
      <c r="L206" s="93" t="n"/>
      <c r="M206" s="6" t="n"/>
      <c r="N206" s="6" t="n"/>
      <c r="O206" s="6" t="n"/>
      <c r="P206" s="94" t="n"/>
    </row>
    <row r="207" ht="15.75" customHeight="1">
      <c r="A207" s="1" t="n"/>
      <c r="B207" s="14" t="n"/>
      <c r="C207" s="6" t="n"/>
      <c r="D207" s="93" t="n"/>
      <c r="E207" s="6" t="n"/>
      <c r="F207" s="93" t="n"/>
      <c r="G207" s="6" t="n"/>
      <c r="H207" s="6" t="n"/>
      <c r="I207" s="6" t="n"/>
      <c r="J207" s="6" t="n"/>
      <c r="K207" s="6" t="n"/>
      <c r="L207" s="93" t="n"/>
      <c r="M207" s="6" t="n"/>
      <c r="N207" s="6" t="n"/>
      <c r="O207" s="6" t="n"/>
      <c r="P207" s="94" t="n"/>
    </row>
    <row r="208" ht="15.75" customHeight="1">
      <c r="A208" s="1" t="n"/>
      <c r="B208" s="14" t="n"/>
      <c r="C208" s="6" t="n"/>
      <c r="D208" s="93" t="n"/>
      <c r="E208" s="6" t="n"/>
      <c r="F208" s="93" t="n"/>
      <c r="G208" s="6" t="n"/>
      <c r="H208" s="6" t="n"/>
      <c r="I208" s="6" t="n"/>
      <c r="J208" s="6" t="n"/>
      <c r="K208" s="6" t="n"/>
      <c r="L208" s="93" t="n"/>
      <c r="M208" s="6" t="n"/>
      <c r="N208" s="6" t="n"/>
      <c r="O208" s="6" t="n"/>
      <c r="P208" s="94" t="n"/>
    </row>
    <row r="209" ht="15.75" customHeight="1">
      <c r="A209" s="1" t="n"/>
      <c r="B209" s="14" t="n"/>
      <c r="C209" s="6" t="n"/>
      <c r="D209" s="93" t="n"/>
      <c r="E209" s="6" t="n"/>
      <c r="F209" s="93" t="n"/>
      <c r="G209" s="6" t="n"/>
      <c r="H209" s="6" t="n"/>
      <c r="I209" s="6" t="n"/>
      <c r="J209" s="6" t="n"/>
      <c r="K209" s="6" t="n"/>
      <c r="L209" s="93" t="n"/>
      <c r="M209" s="6" t="n"/>
      <c r="N209" s="6" t="n"/>
      <c r="O209" s="6" t="n"/>
      <c r="P209" s="94" t="n"/>
    </row>
    <row r="210" ht="15.75" customHeight="1">
      <c r="A210" s="1" t="n"/>
      <c r="B210" s="14" t="n"/>
      <c r="C210" s="6" t="n"/>
      <c r="D210" s="93" t="n"/>
      <c r="E210" s="6" t="n"/>
      <c r="F210" s="93" t="n"/>
      <c r="G210" s="6" t="n"/>
      <c r="H210" s="6" t="n"/>
      <c r="I210" s="6" t="n"/>
      <c r="J210" s="6" t="n"/>
      <c r="K210" s="6" t="n"/>
      <c r="L210" s="93" t="n"/>
      <c r="M210" s="6" t="n"/>
      <c r="N210" s="6" t="n"/>
      <c r="O210" s="6" t="n"/>
      <c r="P210" s="94" t="n"/>
    </row>
    <row r="211" ht="15.75" customHeight="1">
      <c r="A211" s="1" t="n"/>
      <c r="B211" s="14" t="n"/>
      <c r="C211" s="6" t="n"/>
      <c r="D211" s="93" t="n"/>
      <c r="E211" s="6" t="n"/>
      <c r="F211" s="93" t="n"/>
      <c r="G211" s="6" t="n"/>
      <c r="H211" s="6" t="n"/>
      <c r="I211" s="6" t="n"/>
      <c r="J211" s="6" t="n"/>
      <c r="K211" s="6" t="n"/>
      <c r="L211" s="93" t="n"/>
      <c r="M211" s="6" t="n"/>
      <c r="N211" s="6" t="n"/>
      <c r="O211" s="6" t="n"/>
      <c r="P211" s="94" t="n"/>
    </row>
    <row r="212" ht="15.75" customHeight="1">
      <c r="A212" s="1" t="n"/>
      <c r="B212" s="14" t="n"/>
      <c r="C212" s="6" t="n"/>
      <c r="D212" s="93" t="n"/>
      <c r="E212" s="6" t="n"/>
      <c r="F212" s="93" t="n"/>
      <c r="G212" s="6" t="n"/>
      <c r="H212" s="6" t="n"/>
      <c r="I212" s="6" t="n"/>
      <c r="J212" s="6" t="n"/>
      <c r="K212" s="6" t="n"/>
      <c r="L212" s="93" t="n"/>
      <c r="M212" s="6" t="n"/>
      <c r="N212" s="6" t="n"/>
      <c r="O212" s="6" t="n"/>
      <c r="P212" s="94" t="n"/>
    </row>
    <row r="213" ht="15.75" customHeight="1">
      <c r="A213" s="1" t="n"/>
      <c r="B213" s="14" t="n"/>
      <c r="C213" s="6" t="n"/>
      <c r="D213" s="93" t="n"/>
      <c r="E213" s="6" t="n"/>
      <c r="F213" s="93" t="n"/>
      <c r="G213" s="6" t="n"/>
      <c r="H213" s="6" t="n"/>
      <c r="I213" s="6" t="n"/>
      <c r="J213" s="6" t="n"/>
      <c r="K213" s="6" t="n"/>
      <c r="L213" s="93" t="n"/>
      <c r="M213" s="6" t="n"/>
      <c r="N213" s="6" t="n"/>
      <c r="O213" s="6" t="n"/>
      <c r="P213" s="94" t="n"/>
    </row>
    <row r="214" ht="15.75" customHeight="1">
      <c r="A214" s="1" t="n"/>
      <c r="B214" s="14" t="n"/>
      <c r="C214" s="6" t="n"/>
      <c r="D214" s="93" t="n"/>
      <c r="E214" s="6" t="n"/>
      <c r="F214" s="93" t="n"/>
      <c r="G214" s="6" t="n"/>
      <c r="H214" s="6" t="n"/>
      <c r="I214" s="6" t="n"/>
      <c r="J214" s="6" t="n"/>
      <c r="K214" s="6" t="n"/>
      <c r="L214" s="93" t="n"/>
      <c r="M214" s="6" t="n"/>
      <c r="N214" s="6" t="n"/>
      <c r="O214" s="6" t="n"/>
      <c r="P214" s="94" t="n"/>
    </row>
    <row r="215" ht="15.75" customHeight="1">
      <c r="A215" s="1" t="n"/>
      <c r="B215" s="14" t="n"/>
      <c r="C215" s="6" t="n"/>
      <c r="D215" s="93" t="n"/>
      <c r="E215" s="6" t="n"/>
      <c r="F215" s="93" t="n"/>
      <c r="G215" s="6" t="n"/>
      <c r="H215" s="6" t="n"/>
      <c r="I215" s="6" t="n"/>
      <c r="J215" s="6" t="n"/>
      <c r="K215" s="6" t="n"/>
      <c r="L215" s="93" t="n"/>
      <c r="M215" s="6" t="n"/>
      <c r="N215" s="6" t="n"/>
      <c r="O215" s="6" t="n"/>
      <c r="P215" s="94" t="n"/>
    </row>
    <row r="216" ht="15.75" customHeight="1">
      <c r="A216" s="1" t="n"/>
      <c r="B216" s="14" t="n"/>
      <c r="C216" s="6" t="n"/>
      <c r="D216" s="93" t="n"/>
      <c r="E216" s="6" t="n"/>
      <c r="F216" s="93" t="n"/>
      <c r="G216" s="6" t="n"/>
      <c r="H216" s="6" t="n"/>
      <c r="I216" s="6" t="n"/>
      <c r="J216" s="6" t="n"/>
      <c r="K216" s="6" t="n"/>
      <c r="L216" s="93" t="n"/>
      <c r="M216" s="6" t="n"/>
      <c r="N216" s="6" t="n"/>
      <c r="O216" s="6" t="n"/>
      <c r="P216" s="94" t="n"/>
    </row>
    <row r="217" ht="15.75" customHeight="1">
      <c r="A217" s="1" t="n"/>
      <c r="B217" s="14" t="n"/>
      <c r="C217" s="6" t="n"/>
      <c r="D217" s="93" t="n"/>
      <c r="E217" s="6" t="n"/>
      <c r="F217" s="93" t="n"/>
      <c r="G217" s="6" t="n"/>
      <c r="H217" s="6" t="n"/>
      <c r="I217" s="6" t="n"/>
      <c r="J217" s="6" t="n"/>
      <c r="K217" s="6" t="n"/>
      <c r="L217" s="93" t="n"/>
      <c r="M217" s="6" t="n"/>
      <c r="N217" s="6" t="n"/>
      <c r="O217" s="6" t="n"/>
      <c r="P217" s="94" t="n"/>
    </row>
    <row r="218" ht="15.75" customHeight="1">
      <c r="A218" s="1" t="n"/>
      <c r="B218" s="14" t="n"/>
      <c r="C218" s="6" t="n"/>
      <c r="D218" s="93" t="n"/>
      <c r="E218" s="6" t="n"/>
      <c r="F218" s="93" t="n"/>
      <c r="G218" s="6" t="n"/>
      <c r="H218" s="6" t="n"/>
      <c r="I218" s="6" t="n"/>
      <c r="J218" s="6" t="n"/>
      <c r="K218" s="6" t="n"/>
      <c r="L218" s="93" t="n"/>
      <c r="M218" s="6" t="n"/>
      <c r="N218" s="6" t="n"/>
      <c r="O218" s="6" t="n"/>
      <c r="P218" s="94" t="n"/>
    </row>
    <row r="219" ht="15.75" customHeight="1">
      <c r="A219" s="1" t="n"/>
      <c r="B219" s="14" t="n"/>
      <c r="C219" s="6" t="n"/>
      <c r="D219" s="93" t="n"/>
      <c r="E219" s="6" t="n"/>
      <c r="F219" s="93" t="n"/>
      <c r="G219" s="6" t="n"/>
      <c r="H219" s="6" t="n"/>
      <c r="I219" s="6" t="n"/>
      <c r="J219" s="6" t="n"/>
      <c r="K219" s="6" t="n"/>
      <c r="L219" s="93" t="n"/>
      <c r="M219" s="6" t="n"/>
      <c r="N219" s="6" t="n"/>
      <c r="O219" s="6" t="n"/>
      <c r="P219" s="94" t="n"/>
    </row>
    <row r="220" ht="15.75" customHeight="1">
      <c r="A220" s="1" t="n"/>
      <c r="B220" s="14" t="n"/>
      <c r="C220" s="6" t="n"/>
      <c r="D220" s="93" t="n"/>
      <c r="E220" s="6" t="n"/>
      <c r="F220" s="93" t="n"/>
      <c r="G220" s="6" t="n"/>
      <c r="H220" s="6" t="n"/>
      <c r="I220" s="6" t="n"/>
      <c r="J220" s="6" t="n"/>
      <c r="K220" s="6" t="n"/>
      <c r="L220" s="93" t="n"/>
      <c r="M220" s="6" t="n"/>
      <c r="N220" s="6" t="n"/>
      <c r="O220" s="6" t="n"/>
      <c r="P220" s="94" t="n"/>
    </row>
    <row r="221" ht="15.75" customHeight="1">
      <c r="A221" s="1" t="n"/>
      <c r="B221" s="14" t="n"/>
      <c r="C221" s="6" t="n"/>
      <c r="D221" s="93" t="n"/>
      <c r="E221" s="6" t="n"/>
      <c r="F221" s="93" t="n"/>
      <c r="G221" s="6" t="n"/>
      <c r="H221" s="6" t="n"/>
      <c r="I221" s="6" t="n"/>
      <c r="J221" s="6" t="n"/>
      <c r="K221" s="6" t="n"/>
      <c r="L221" s="93" t="n"/>
      <c r="M221" s="6" t="n"/>
      <c r="N221" s="6" t="n"/>
      <c r="O221" s="6" t="n"/>
      <c r="P221" s="94" t="n"/>
    </row>
    <row r="222" ht="15.75" customHeight="1">
      <c r="A222" s="1" t="n"/>
      <c r="B222" s="14" t="n"/>
      <c r="C222" s="6" t="n"/>
      <c r="D222" s="93" t="n"/>
      <c r="E222" s="6" t="n"/>
      <c r="F222" s="93" t="n"/>
      <c r="G222" s="6" t="n"/>
      <c r="H222" s="6" t="n"/>
      <c r="I222" s="6" t="n"/>
      <c r="J222" s="6" t="n"/>
      <c r="K222" s="6" t="n"/>
      <c r="L222" s="93" t="n"/>
      <c r="M222" s="6" t="n"/>
      <c r="N222" s="6" t="n"/>
      <c r="O222" s="6" t="n"/>
      <c r="P222" s="94" t="n"/>
    </row>
    <row r="223" ht="15.75" customHeight="1">
      <c r="A223" s="1" t="n"/>
      <c r="B223" s="14" t="n"/>
      <c r="C223" s="6" t="n"/>
      <c r="D223" s="93" t="n"/>
      <c r="E223" s="6" t="n"/>
      <c r="F223" s="93" t="n"/>
      <c r="G223" s="6" t="n"/>
      <c r="H223" s="6" t="n"/>
      <c r="I223" s="6" t="n"/>
      <c r="J223" s="6" t="n"/>
      <c r="K223" s="6" t="n"/>
      <c r="L223" s="93" t="n"/>
      <c r="M223" s="6" t="n"/>
      <c r="N223" s="6" t="n"/>
      <c r="O223" s="6" t="n"/>
      <c r="P223" s="94" t="n"/>
    </row>
    <row r="224" ht="15.75" customHeight="1">
      <c r="A224" s="1" t="n"/>
      <c r="B224" s="14" t="n"/>
      <c r="C224" s="6" t="n"/>
      <c r="D224" s="93" t="n"/>
      <c r="E224" s="6" t="n"/>
      <c r="F224" s="93" t="n"/>
      <c r="G224" s="6" t="n"/>
      <c r="H224" s="6" t="n"/>
      <c r="I224" s="6" t="n"/>
      <c r="J224" s="6" t="n"/>
      <c r="K224" s="6" t="n"/>
      <c r="L224" s="93" t="n"/>
      <c r="M224" s="6" t="n"/>
      <c r="N224" s="6" t="n"/>
      <c r="O224" s="6" t="n"/>
      <c r="P224" s="94" t="n"/>
    </row>
    <row r="225" ht="15.75" customHeight="1">
      <c r="A225" s="1" t="n"/>
      <c r="B225" s="14" t="n"/>
      <c r="C225" s="6" t="n"/>
      <c r="D225" s="93" t="n"/>
      <c r="E225" s="6" t="n"/>
      <c r="F225" s="93" t="n"/>
      <c r="G225" s="6" t="n"/>
      <c r="H225" s="6" t="n"/>
      <c r="I225" s="6" t="n"/>
      <c r="J225" s="6" t="n"/>
      <c r="K225" s="6" t="n"/>
      <c r="L225" s="93" t="n"/>
      <c r="M225" s="6" t="n"/>
      <c r="N225" s="6" t="n"/>
      <c r="O225" s="6" t="n"/>
      <c r="P225" s="94" t="n"/>
    </row>
    <row r="226" ht="15.75" customHeight="1">
      <c r="A226" s="1" t="n"/>
      <c r="B226" s="14" t="n"/>
      <c r="C226" s="6" t="n"/>
      <c r="D226" s="93" t="n"/>
      <c r="E226" s="6" t="n"/>
      <c r="F226" s="93" t="n"/>
      <c r="G226" s="6" t="n"/>
      <c r="H226" s="6" t="n"/>
      <c r="I226" s="6" t="n"/>
      <c r="J226" s="6" t="n"/>
      <c r="K226" s="6" t="n"/>
      <c r="L226" s="93" t="n"/>
      <c r="M226" s="6" t="n"/>
      <c r="N226" s="6" t="n"/>
      <c r="O226" s="6" t="n"/>
      <c r="P226" s="94" t="n"/>
    </row>
    <row r="227" ht="15.75" customHeight="1">
      <c r="A227" s="1" t="n"/>
      <c r="B227" s="14" t="n"/>
      <c r="C227" s="6" t="n"/>
      <c r="D227" s="93" t="n"/>
      <c r="E227" s="6" t="n"/>
      <c r="F227" s="93" t="n"/>
      <c r="G227" s="6" t="n"/>
      <c r="H227" s="6" t="n"/>
      <c r="I227" s="6" t="n"/>
      <c r="J227" s="6" t="n"/>
      <c r="K227" s="6" t="n"/>
      <c r="L227" s="93" t="n"/>
      <c r="M227" s="6" t="n"/>
      <c r="N227" s="6" t="n"/>
      <c r="O227" s="6" t="n"/>
      <c r="P227" s="94" t="n"/>
    </row>
    <row r="228" ht="15.75" customHeight="1">
      <c r="A228" s="1" t="n"/>
      <c r="B228" s="14" t="n"/>
      <c r="C228" s="6" t="n"/>
      <c r="D228" s="93" t="n"/>
      <c r="E228" s="6" t="n"/>
      <c r="F228" s="93" t="n"/>
      <c r="G228" s="6" t="n"/>
      <c r="H228" s="6" t="n"/>
      <c r="I228" s="6" t="n"/>
      <c r="J228" s="6" t="n"/>
      <c r="K228" s="6" t="n"/>
      <c r="L228" s="93" t="n"/>
      <c r="M228" s="6" t="n"/>
      <c r="N228" s="6" t="n"/>
      <c r="O228" s="6" t="n"/>
      <c r="P228" s="94" t="n"/>
    </row>
    <row r="229" ht="15.75" customHeight="1">
      <c r="A229" s="1" t="n"/>
      <c r="B229" s="14" t="n"/>
      <c r="C229" s="6" t="n"/>
      <c r="D229" s="93" t="n"/>
      <c r="E229" s="6" t="n"/>
      <c r="F229" s="93" t="n"/>
      <c r="G229" s="6" t="n"/>
      <c r="H229" s="6" t="n"/>
      <c r="I229" s="6" t="n"/>
      <c r="J229" s="6" t="n"/>
      <c r="K229" s="6" t="n"/>
      <c r="L229" s="93" t="n"/>
      <c r="M229" s="6" t="n"/>
      <c r="N229" s="6" t="n"/>
      <c r="O229" s="6" t="n"/>
      <c r="P229" s="94" t="n"/>
    </row>
    <row r="230" ht="15.75" customHeight="1">
      <c r="A230" s="1" t="n"/>
      <c r="B230" s="14" t="n"/>
      <c r="C230" s="6" t="n"/>
      <c r="D230" s="93" t="n"/>
      <c r="E230" s="6" t="n"/>
      <c r="F230" s="93" t="n"/>
      <c r="G230" s="6" t="n"/>
      <c r="H230" s="6" t="n"/>
      <c r="I230" s="6" t="n"/>
      <c r="J230" s="6" t="n"/>
      <c r="K230" s="6" t="n"/>
      <c r="L230" s="93" t="n"/>
      <c r="M230" s="6" t="n"/>
      <c r="N230" s="6" t="n"/>
      <c r="O230" s="6" t="n"/>
      <c r="P230" s="94" t="n"/>
    </row>
    <row r="231" ht="15.75" customHeight="1">
      <c r="A231" s="1" t="n"/>
      <c r="B231" s="14" t="n"/>
      <c r="C231" s="6" t="n"/>
      <c r="D231" s="93" t="n"/>
      <c r="E231" s="6" t="n"/>
      <c r="F231" s="93" t="n"/>
      <c r="G231" s="6" t="n"/>
      <c r="H231" s="6" t="n"/>
      <c r="I231" s="6" t="n"/>
      <c r="J231" s="6" t="n"/>
      <c r="K231" s="6" t="n"/>
      <c r="L231" s="93" t="n"/>
      <c r="M231" s="6" t="n"/>
      <c r="N231" s="6" t="n"/>
      <c r="O231" s="6" t="n"/>
      <c r="P231" s="94" t="n"/>
    </row>
    <row r="232" ht="15.75" customHeight="1">
      <c r="A232" s="1" t="n"/>
      <c r="B232" s="14" t="n"/>
      <c r="C232" s="6" t="n"/>
      <c r="D232" s="93" t="n"/>
      <c r="E232" s="6" t="n"/>
      <c r="F232" s="93" t="n"/>
      <c r="G232" s="6" t="n"/>
      <c r="H232" s="6" t="n"/>
      <c r="I232" s="6" t="n"/>
      <c r="J232" s="6" t="n"/>
      <c r="K232" s="6" t="n"/>
      <c r="L232" s="93" t="n"/>
      <c r="M232" s="6" t="n"/>
      <c r="N232" s="6" t="n"/>
      <c r="O232" s="6" t="n"/>
      <c r="P232" s="94" t="n"/>
    </row>
    <row r="233" ht="15.75" customHeight="1">
      <c r="A233" s="1" t="n"/>
      <c r="B233" s="14" t="n"/>
      <c r="C233" s="6" t="n"/>
      <c r="D233" s="93" t="n"/>
      <c r="E233" s="6" t="n"/>
      <c r="F233" s="93" t="n"/>
      <c r="G233" s="6" t="n"/>
      <c r="H233" s="6" t="n"/>
      <c r="I233" s="6" t="n"/>
      <c r="J233" s="6" t="n"/>
      <c r="K233" s="6" t="n"/>
      <c r="L233" s="93" t="n"/>
      <c r="M233" s="6" t="n"/>
      <c r="N233" s="6" t="n"/>
      <c r="O233" s="6" t="n"/>
      <c r="P233" s="94" t="n"/>
    </row>
    <row r="234" ht="15.75" customHeight="1">
      <c r="A234" s="1" t="n"/>
      <c r="B234" s="14" t="n"/>
      <c r="C234" s="6" t="n"/>
      <c r="D234" s="93" t="n"/>
      <c r="E234" s="6" t="n"/>
      <c r="F234" s="93" t="n"/>
      <c r="G234" s="6" t="n"/>
      <c r="H234" s="6" t="n"/>
      <c r="I234" s="6" t="n"/>
      <c r="J234" s="6" t="n"/>
      <c r="K234" s="6" t="n"/>
      <c r="L234" s="93" t="n"/>
      <c r="M234" s="6" t="n"/>
      <c r="N234" s="6" t="n"/>
      <c r="O234" s="6" t="n"/>
      <c r="P234" s="94" t="n"/>
    </row>
    <row r="235" ht="15.75" customHeight="1">
      <c r="A235" s="1" t="n"/>
      <c r="B235" s="14" t="n"/>
      <c r="C235" s="6" t="n"/>
      <c r="D235" s="93" t="n"/>
      <c r="E235" s="6" t="n"/>
      <c r="F235" s="93" t="n"/>
      <c r="G235" s="6" t="n"/>
      <c r="H235" s="6" t="n"/>
      <c r="I235" s="6" t="n"/>
      <c r="J235" s="6" t="n"/>
      <c r="K235" s="6" t="n"/>
      <c r="L235" s="93" t="n"/>
      <c r="M235" s="6" t="n"/>
      <c r="N235" s="6" t="n"/>
      <c r="O235" s="6" t="n"/>
      <c r="P235" s="94" t="n"/>
    </row>
    <row r="236" ht="15.75" customHeight="1">
      <c r="A236" s="1" t="n"/>
      <c r="B236" s="14" t="n"/>
      <c r="C236" s="6" t="n"/>
      <c r="D236" s="93" t="n"/>
      <c r="E236" s="6" t="n"/>
      <c r="F236" s="93" t="n"/>
      <c r="G236" s="6" t="n"/>
      <c r="H236" s="6" t="n"/>
      <c r="I236" s="6" t="n"/>
      <c r="J236" s="6" t="n"/>
      <c r="K236" s="6" t="n"/>
      <c r="L236" s="93" t="n"/>
      <c r="M236" s="6" t="n"/>
      <c r="N236" s="6" t="n"/>
      <c r="O236" s="6" t="n"/>
      <c r="P236" s="94" t="n"/>
    </row>
    <row r="237" ht="15.75" customHeight="1">
      <c r="A237" s="1" t="n"/>
      <c r="B237" s="14" t="n"/>
      <c r="C237" s="6" t="n"/>
      <c r="D237" s="93" t="n"/>
      <c r="E237" s="6" t="n"/>
      <c r="F237" s="93" t="n"/>
      <c r="G237" s="6" t="n"/>
      <c r="H237" s="6" t="n"/>
      <c r="I237" s="6" t="n"/>
      <c r="J237" s="6" t="n"/>
      <c r="K237" s="6" t="n"/>
      <c r="L237" s="93" t="n"/>
      <c r="M237" s="6" t="n"/>
      <c r="N237" s="6" t="n"/>
      <c r="O237" s="6" t="n"/>
      <c r="P237" s="94" t="n"/>
    </row>
    <row r="238" ht="15.75" customHeight="1">
      <c r="A238" s="1" t="n"/>
      <c r="B238" s="14" t="n"/>
      <c r="C238" s="6" t="n"/>
      <c r="D238" s="93" t="n"/>
      <c r="E238" s="6" t="n"/>
      <c r="F238" s="93" t="n"/>
      <c r="G238" s="6" t="n"/>
      <c r="H238" s="6" t="n"/>
      <c r="I238" s="6" t="n"/>
      <c r="J238" s="6" t="n"/>
      <c r="K238" s="6" t="n"/>
      <c r="L238" s="93" t="n"/>
      <c r="M238" s="6" t="n"/>
      <c r="N238" s="6" t="n"/>
      <c r="O238" s="6" t="n"/>
      <c r="P238" s="94" t="n"/>
    </row>
    <row r="239" ht="15.75" customHeight="1">
      <c r="A239" s="1" t="n"/>
      <c r="B239" s="14" t="n"/>
      <c r="C239" s="6" t="n"/>
      <c r="D239" s="93" t="n"/>
      <c r="E239" s="6" t="n"/>
      <c r="F239" s="93" t="n"/>
      <c r="G239" s="6" t="n"/>
      <c r="H239" s="6" t="n"/>
      <c r="I239" s="6" t="n"/>
      <c r="J239" s="6" t="n"/>
      <c r="K239" s="6" t="n"/>
      <c r="L239" s="93" t="n"/>
      <c r="M239" s="6" t="n"/>
      <c r="N239" s="6" t="n"/>
      <c r="O239" s="6" t="n"/>
      <c r="P239" s="94" t="n"/>
    </row>
    <row r="240" ht="15.75" customHeight="1">
      <c r="A240" s="1" t="n"/>
      <c r="B240" s="14" t="n"/>
      <c r="C240" s="6" t="n"/>
      <c r="D240" s="93" t="n"/>
      <c r="E240" s="6" t="n"/>
      <c r="F240" s="93" t="n"/>
      <c r="G240" s="6" t="n"/>
      <c r="H240" s="6" t="n"/>
      <c r="I240" s="6" t="n"/>
      <c r="J240" s="6" t="n"/>
      <c r="K240" s="6" t="n"/>
      <c r="L240" s="93" t="n"/>
      <c r="M240" s="6" t="n"/>
      <c r="N240" s="6" t="n"/>
      <c r="O240" s="6" t="n"/>
      <c r="P240" s="94" t="n"/>
    </row>
    <row r="241" ht="15.75" customHeight="1">
      <c r="A241" s="1" t="n"/>
      <c r="B241" s="14" t="n"/>
      <c r="C241" s="6" t="n"/>
      <c r="D241" s="93" t="n"/>
      <c r="E241" s="6" t="n"/>
      <c r="F241" s="93" t="n"/>
      <c r="G241" s="6" t="n"/>
      <c r="H241" s="6" t="n"/>
      <c r="I241" s="6" t="n"/>
      <c r="J241" s="6" t="n"/>
      <c r="K241" s="6" t="n"/>
      <c r="L241" s="93" t="n"/>
      <c r="M241" s="6" t="n"/>
      <c r="N241" s="6" t="n"/>
      <c r="O241" s="6" t="n"/>
      <c r="P241" s="94" t="n"/>
    </row>
    <row r="242" ht="15.75" customHeight="1">
      <c r="A242" s="1" t="n"/>
      <c r="B242" s="14" t="n"/>
      <c r="C242" s="6" t="n"/>
      <c r="D242" s="93" t="n"/>
      <c r="E242" s="6" t="n"/>
      <c r="F242" s="93" t="n"/>
      <c r="G242" s="6" t="n"/>
      <c r="H242" s="6" t="n"/>
      <c r="I242" s="6" t="n"/>
      <c r="J242" s="6" t="n"/>
      <c r="K242" s="6" t="n"/>
      <c r="L242" s="93" t="n"/>
      <c r="M242" s="6" t="n"/>
      <c r="N242" s="6" t="n"/>
      <c r="O242" s="6" t="n"/>
      <c r="P242" s="94" t="n"/>
    </row>
    <row r="243" ht="15.75" customHeight="1">
      <c r="A243" s="1" t="n"/>
      <c r="B243" s="14" t="n"/>
      <c r="C243" s="6" t="n"/>
      <c r="D243" s="93" t="n"/>
      <c r="E243" s="6" t="n"/>
      <c r="F243" s="93" t="n"/>
      <c r="G243" s="6" t="n"/>
      <c r="H243" s="6" t="n"/>
      <c r="I243" s="6" t="n"/>
      <c r="J243" s="6" t="n"/>
      <c r="K243" s="6" t="n"/>
      <c r="L243" s="93" t="n"/>
      <c r="M243" s="6" t="n"/>
      <c r="N243" s="6" t="n"/>
      <c r="O243" s="6" t="n"/>
      <c r="P243" s="94" t="n"/>
    </row>
    <row r="244" ht="15.75" customHeight="1">
      <c r="A244" s="1" t="n"/>
      <c r="B244" s="14" t="n"/>
      <c r="C244" s="6" t="n"/>
      <c r="D244" s="93" t="n"/>
      <c r="E244" s="6" t="n"/>
      <c r="F244" s="93" t="n"/>
      <c r="G244" s="6" t="n"/>
      <c r="H244" s="6" t="n"/>
      <c r="I244" s="6" t="n"/>
      <c r="J244" s="6" t="n"/>
      <c r="K244" s="6" t="n"/>
      <c r="L244" s="93" t="n"/>
      <c r="M244" s="6" t="n"/>
      <c r="N244" s="6" t="n"/>
      <c r="O244" s="6" t="n"/>
      <c r="P244" s="94" t="n"/>
    </row>
    <row r="245" ht="15.75" customHeight="1">
      <c r="A245" s="1" t="n"/>
      <c r="B245" s="14" t="n"/>
      <c r="C245" s="6" t="n"/>
      <c r="D245" s="93" t="n"/>
      <c r="E245" s="6" t="n"/>
      <c r="F245" s="93" t="n"/>
      <c r="G245" s="6" t="n"/>
      <c r="H245" s="6" t="n"/>
      <c r="I245" s="6" t="n"/>
      <c r="J245" s="6" t="n"/>
      <c r="K245" s="6" t="n"/>
      <c r="L245" s="93" t="n"/>
      <c r="M245" s="6" t="n"/>
      <c r="N245" s="6" t="n"/>
      <c r="O245" s="6" t="n"/>
      <c r="P245" s="94" t="n"/>
    </row>
    <row r="246" ht="15.75" customHeight="1">
      <c r="A246" s="1" t="n"/>
      <c r="B246" s="14" t="n"/>
      <c r="C246" s="6" t="n"/>
      <c r="D246" s="93" t="n"/>
      <c r="E246" s="6" t="n"/>
      <c r="F246" s="93" t="n"/>
      <c r="G246" s="6" t="n"/>
      <c r="H246" s="6" t="n"/>
      <c r="I246" s="6" t="n"/>
      <c r="J246" s="6" t="n"/>
      <c r="K246" s="6" t="n"/>
      <c r="L246" s="93" t="n"/>
      <c r="M246" s="6" t="n"/>
      <c r="N246" s="6" t="n"/>
      <c r="O246" s="6" t="n"/>
      <c r="P246" s="94" t="n"/>
    </row>
    <row r="247" ht="15.75" customHeight="1">
      <c r="A247" s="1" t="n"/>
      <c r="B247" s="14" t="n"/>
      <c r="C247" s="6" t="n"/>
      <c r="D247" s="93" t="n"/>
      <c r="E247" s="6" t="n"/>
      <c r="F247" s="93" t="n"/>
      <c r="G247" s="6" t="n"/>
      <c r="H247" s="6" t="n"/>
      <c r="I247" s="6" t="n"/>
      <c r="J247" s="6" t="n"/>
      <c r="K247" s="6" t="n"/>
      <c r="L247" s="93" t="n"/>
      <c r="M247" s="6" t="n"/>
      <c r="N247" s="6" t="n"/>
      <c r="O247" s="6" t="n"/>
      <c r="P247" s="94" t="n"/>
    </row>
    <row r="248" ht="15.75" customHeight="1">
      <c r="A248" s="1" t="n"/>
      <c r="B248" s="14" t="n"/>
      <c r="C248" s="6" t="n"/>
      <c r="D248" s="93" t="n"/>
      <c r="E248" s="6" t="n"/>
      <c r="F248" s="93" t="n"/>
      <c r="G248" s="6" t="n"/>
      <c r="H248" s="6" t="n"/>
      <c r="I248" s="6" t="n"/>
      <c r="J248" s="6" t="n"/>
      <c r="K248" s="6" t="n"/>
      <c r="L248" s="93" t="n"/>
      <c r="M248" s="6" t="n"/>
      <c r="N248" s="6" t="n"/>
      <c r="O248" s="6" t="n"/>
      <c r="P248" s="94" t="n"/>
    </row>
    <row r="249" ht="15.75" customHeight="1">
      <c r="A249" s="1" t="n"/>
      <c r="B249" s="14" t="n"/>
      <c r="C249" s="6" t="n"/>
      <c r="D249" s="93" t="n"/>
      <c r="E249" s="6" t="n"/>
      <c r="F249" s="93" t="n"/>
      <c r="G249" s="6" t="n"/>
      <c r="H249" s="6" t="n"/>
      <c r="I249" s="6" t="n"/>
      <c r="J249" s="6" t="n"/>
      <c r="K249" s="6" t="n"/>
      <c r="L249" s="93" t="n"/>
      <c r="M249" s="6" t="n"/>
      <c r="N249" s="6" t="n"/>
      <c r="O249" s="6" t="n"/>
      <c r="P249" s="94" t="n"/>
    </row>
    <row r="250" ht="15.75" customHeight="1">
      <c r="A250" s="1" t="n"/>
      <c r="B250" s="14" t="n"/>
      <c r="C250" s="6" t="n"/>
      <c r="D250" s="93" t="n"/>
      <c r="E250" s="6" t="n"/>
      <c r="F250" s="93" t="n"/>
      <c r="G250" s="6" t="n"/>
      <c r="H250" s="6" t="n"/>
      <c r="I250" s="6" t="n"/>
      <c r="J250" s="6" t="n"/>
      <c r="K250" s="6" t="n"/>
      <c r="L250" s="93" t="n"/>
      <c r="M250" s="6" t="n"/>
      <c r="N250" s="6" t="n"/>
      <c r="O250" s="6" t="n"/>
      <c r="P250" s="94" t="n"/>
    </row>
    <row r="251" ht="15.75" customHeight="1">
      <c r="A251" s="1" t="n"/>
      <c r="B251" s="14" t="n"/>
      <c r="C251" s="6" t="n"/>
      <c r="D251" s="93" t="n"/>
      <c r="E251" s="6" t="n"/>
      <c r="F251" s="93" t="n"/>
      <c r="G251" s="6" t="n"/>
      <c r="H251" s="6" t="n"/>
      <c r="I251" s="6" t="n"/>
      <c r="J251" s="6" t="n"/>
      <c r="K251" s="6" t="n"/>
      <c r="L251" s="93" t="n"/>
      <c r="M251" s="6" t="n"/>
      <c r="N251" s="6" t="n"/>
      <c r="O251" s="6" t="n"/>
      <c r="P251" s="94" t="n"/>
    </row>
    <row r="252" ht="15.75" customHeight="1">
      <c r="A252" s="1" t="n"/>
      <c r="B252" s="14" t="n"/>
      <c r="C252" s="6" t="n"/>
      <c r="D252" s="93" t="n"/>
      <c r="E252" s="6" t="n"/>
      <c r="F252" s="93" t="n"/>
      <c r="G252" s="6" t="n"/>
      <c r="H252" s="6" t="n"/>
      <c r="I252" s="6" t="n"/>
      <c r="J252" s="6" t="n"/>
      <c r="K252" s="6" t="n"/>
      <c r="L252" s="93" t="n"/>
      <c r="M252" s="6" t="n"/>
      <c r="N252" s="6" t="n"/>
      <c r="O252" s="6" t="n"/>
      <c r="P252" s="94" t="n"/>
    </row>
    <row r="253" ht="15.75" customHeight="1">
      <c r="A253" s="1" t="n"/>
      <c r="B253" s="14" t="n"/>
      <c r="C253" s="6" t="n"/>
      <c r="D253" s="93" t="n"/>
      <c r="E253" s="6" t="n"/>
      <c r="F253" s="93" t="n"/>
      <c r="G253" s="6" t="n"/>
      <c r="H253" s="6" t="n"/>
      <c r="I253" s="6" t="n"/>
      <c r="J253" s="6" t="n"/>
      <c r="K253" s="6" t="n"/>
      <c r="L253" s="93" t="n"/>
      <c r="M253" s="6" t="n"/>
      <c r="N253" s="6" t="n"/>
      <c r="O253" s="6" t="n"/>
      <c r="P253" s="94" t="n"/>
    </row>
    <row r="254" ht="15.75" customHeight="1">
      <c r="A254" s="1" t="n"/>
      <c r="B254" s="14" t="n"/>
      <c r="C254" s="6" t="n"/>
      <c r="D254" s="93" t="n"/>
      <c r="E254" s="6" t="n"/>
      <c r="F254" s="93" t="n"/>
      <c r="G254" s="6" t="n"/>
      <c r="H254" s="6" t="n"/>
      <c r="I254" s="6" t="n"/>
      <c r="J254" s="6" t="n"/>
      <c r="K254" s="6" t="n"/>
      <c r="L254" s="93" t="n"/>
      <c r="M254" s="6" t="n"/>
      <c r="N254" s="6" t="n"/>
      <c r="O254" s="6" t="n"/>
      <c r="P254" s="94" t="n"/>
    </row>
    <row r="255" ht="15.75" customHeight="1">
      <c r="A255" s="1" t="n"/>
      <c r="B255" s="14" t="n"/>
      <c r="C255" s="6" t="n"/>
      <c r="D255" s="93" t="n"/>
      <c r="E255" s="6" t="n"/>
      <c r="F255" s="93" t="n"/>
      <c r="G255" s="6" t="n"/>
      <c r="H255" s="6" t="n"/>
      <c r="I255" s="6" t="n"/>
      <c r="J255" s="6" t="n"/>
      <c r="K255" s="6" t="n"/>
      <c r="L255" s="93" t="n"/>
      <c r="M255" s="6" t="n"/>
      <c r="N255" s="6" t="n"/>
      <c r="O255" s="6" t="n"/>
      <c r="P255" s="94" t="n"/>
    </row>
    <row r="256" ht="15.75" customHeight="1">
      <c r="A256" s="1" t="n"/>
      <c r="B256" s="14" t="n"/>
      <c r="C256" s="6" t="n"/>
      <c r="D256" s="93" t="n"/>
      <c r="E256" s="6" t="n"/>
      <c r="F256" s="93" t="n"/>
      <c r="G256" s="6" t="n"/>
      <c r="H256" s="6" t="n"/>
      <c r="I256" s="6" t="n"/>
      <c r="J256" s="6" t="n"/>
      <c r="K256" s="6" t="n"/>
      <c r="L256" s="93" t="n"/>
      <c r="M256" s="6" t="n"/>
      <c r="N256" s="6" t="n"/>
      <c r="O256" s="6" t="n"/>
      <c r="P256" s="94" t="n"/>
    </row>
    <row r="257" ht="15.75" customHeight="1">
      <c r="A257" s="1" t="n"/>
      <c r="B257" s="14" t="n"/>
      <c r="C257" s="6" t="n"/>
      <c r="D257" s="93" t="n"/>
      <c r="E257" s="6" t="n"/>
      <c r="F257" s="93" t="n"/>
      <c r="G257" s="6" t="n"/>
      <c r="H257" s="6" t="n"/>
      <c r="I257" s="6" t="n"/>
      <c r="J257" s="6" t="n"/>
      <c r="K257" s="6" t="n"/>
      <c r="L257" s="93" t="n"/>
      <c r="M257" s="6" t="n"/>
      <c r="N257" s="6" t="n"/>
      <c r="O257" s="6" t="n"/>
      <c r="P257" s="94" t="n"/>
    </row>
    <row r="258" ht="15.75" customHeight="1">
      <c r="A258" s="1" t="n"/>
      <c r="B258" s="14" t="n"/>
      <c r="C258" s="6" t="n"/>
      <c r="D258" s="93" t="n"/>
      <c r="E258" s="6" t="n"/>
      <c r="F258" s="93" t="n"/>
      <c r="G258" s="6" t="n"/>
      <c r="H258" s="6" t="n"/>
      <c r="I258" s="6" t="n"/>
      <c r="J258" s="6" t="n"/>
      <c r="K258" s="6" t="n"/>
      <c r="L258" s="93" t="n"/>
      <c r="M258" s="6" t="n"/>
      <c r="N258" s="6" t="n"/>
      <c r="O258" s="6" t="n"/>
      <c r="P258" s="94" t="n"/>
    </row>
    <row r="259" ht="15.75" customHeight="1">
      <c r="A259" s="1" t="n"/>
      <c r="B259" s="14" t="n"/>
      <c r="C259" s="6" t="n"/>
      <c r="D259" s="93" t="n"/>
      <c r="E259" s="6" t="n"/>
      <c r="F259" s="93" t="n"/>
      <c r="G259" s="6" t="n"/>
      <c r="H259" s="6" t="n"/>
      <c r="I259" s="6" t="n"/>
      <c r="J259" s="6" t="n"/>
      <c r="K259" s="6" t="n"/>
      <c r="L259" s="93" t="n"/>
      <c r="M259" s="6" t="n"/>
      <c r="N259" s="6" t="n"/>
      <c r="O259" s="6" t="n"/>
      <c r="P259" s="94" t="n"/>
    </row>
    <row r="260" ht="15.75" customHeight="1">
      <c r="A260" s="1" t="n"/>
      <c r="B260" s="14" t="n"/>
      <c r="C260" s="6" t="n"/>
      <c r="D260" s="93" t="n"/>
      <c r="E260" s="6" t="n"/>
      <c r="F260" s="93" t="n"/>
      <c r="G260" s="6" t="n"/>
      <c r="H260" s="6" t="n"/>
      <c r="I260" s="6" t="n"/>
      <c r="J260" s="6" t="n"/>
      <c r="K260" s="6" t="n"/>
      <c r="L260" s="93" t="n"/>
      <c r="M260" s="6" t="n"/>
      <c r="N260" s="6" t="n"/>
      <c r="O260" s="6" t="n"/>
      <c r="P260" s="94" t="n"/>
    </row>
    <row r="261" ht="15.75" customHeight="1">
      <c r="A261" s="1" t="n"/>
      <c r="B261" s="14" t="n"/>
      <c r="C261" s="6" t="n"/>
      <c r="D261" s="93" t="n"/>
      <c r="E261" s="6" t="n"/>
      <c r="F261" s="93" t="n"/>
      <c r="G261" s="6" t="n"/>
      <c r="H261" s="6" t="n"/>
      <c r="I261" s="6" t="n"/>
      <c r="J261" s="6" t="n"/>
      <c r="K261" s="6" t="n"/>
      <c r="L261" s="93" t="n"/>
      <c r="M261" s="6" t="n"/>
      <c r="N261" s="6" t="n"/>
      <c r="O261" s="6" t="n"/>
      <c r="P261" s="94" t="n"/>
    </row>
    <row r="262" ht="15.75" customHeight="1">
      <c r="A262" s="1" t="n"/>
      <c r="B262" s="14" t="n"/>
      <c r="C262" s="6" t="n"/>
      <c r="D262" s="93" t="n"/>
      <c r="E262" s="6" t="n"/>
      <c r="F262" s="93" t="n"/>
      <c r="G262" s="6" t="n"/>
      <c r="H262" s="6" t="n"/>
      <c r="I262" s="6" t="n"/>
      <c r="J262" s="6" t="n"/>
      <c r="K262" s="6" t="n"/>
      <c r="L262" s="93" t="n"/>
      <c r="M262" s="6" t="n"/>
      <c r="N262" s="6" t="n"/>
      <c r="O262" s="6" t="n"/>
      <c r="P262" s="94" t="n"/>
    </row>
    <row r="263" ht="15.75" customHeight="1">
      <c r="A263" s="1" t="n"/>
      <c r="B263" s="14" t="n"/>
      <c r="C263" s="6" t="n"/>
      <c r="D263" s="93" t="n"/>
      <c r="E263" s="6" t="n"/>
      <c r="F263" s="93" t="n"/>
      <c r="G263" s="6" t="n"/>
      <c r="H263" s="6" t="n"/>
      <c r="I263" s="6" t="n"/>
      <c r="J263" s="6" t="n"/>
      <c r="K263" s="6" t="n"/>
      <c r="L263" s="93" t="n"/>
      <c r="M263" s="6" t="n"/>
      <c r="N263" s="6" t="n"/>
      <c r="O263" s="6" t="n"/>
      <c r="P263" s="94" t="n"/>
    </row>
    <row r="264" ht="15.75" customHeight="1">
      <c r="A264" s="1" t="n"/>
      <c r="B264" s="14" t="n"/>
      <c r="C264" s="6" t="n"/>
      <c r="D264" s="93" t="n"/>
      <c r="E264" s="6" t="n"/>
      <c r="F264" s="93" t="n"/>
      <c r="G264" s="6" t="n"/>
      <c r="H264" s="6" t="n"/>
      <c r="I264" s="6" t="n"/>
      <c r="J264" s="6" t="n"/>
      <c r="K264" s="6" t="n"/>
      <c r="L264" s="93" t="n"/>
      <c r="M264" s="6" t="n"/>
      <c r="N264" s="6" t="n"/>
      <c r="O264" s="6" t="n"/>
      <c r="P264" s="94" t="n"/>
    </row>
    <row r="265" ht="15.75" customHeight="1">
      <c r="A265" s="1" t="n"/>
      <c r="B265" s="14" t="n"/>
      <c r="C265" s="6" t="n"/>
      <c r="D265" s="93" t="n"/>
      <c r="E265" s="6" t="n"/>
      <c r="F265" s="93" t="n"/>
      <c r="G265" s="6" t="n"/>
      <c r="H265" s="6" t="n"/>
      <c r="I265" s="6" t="n"/>
      <c r="J265" s="6" t="n"/>
      <c r="K265" s="6" t="n"/>
      <c r="L265" s="93" t="n"/>
      <c r="M265" s="6" t="n"/>
      <c r="N265" s="6" t="n"/>
      <c r="O265" s="6" t="n"/>
      <c r="P265" s="94" t="n"/>
    </row>
    <row r="266" ht="15.75" customHeight="1">
      <c r="A266" s="1" t="n"/>
      <c r="B266" s="14" t="n"/>
      <c r="C266" s="6" t="n"/>
      <c r="D266" s="93" t="n"/>
      <c r="E266" s="6" t="n"/>
      <c r="F266" s="93" t="n"/>
      <c r="G266" s="6" t="n"/>
      <c r="H266" s="6" t="n"/>
      <c r="I266" s="6" t="n"/>
      <c r="J266" s="6" t="n"/>
      <c r="K266" s="6" t="n"/>
      <c r="L266" s="93" t="n"/>
      <c r="M266" s="6" t="n"/>
      <c r="N266" s="6" t="n"/>
      <c r="O266" s="6" t="n"/>
      <c r="P266" s="94" t="n"/>
    </row>
    <row r="267" ht="15.75" customHeight="1">
      <c r="A267" s="1" t="n"/>
      <c r="B267" s="14" t="n"/>
      <c r="C267" s="6" t="n"/>
      <c r="D267" s="93" t="n"/>
      <c r="E267" s="6" t="n"/>
      <c r="F267" s="93" t="n"/>
      <c r="G267" s="6" t="n"/>
      <c r="H267" s="6" t="n"/>
      <c r="I267" s="6" t="n"/>
      <c r="J267" s="6" t="n"/>
      <c r="K267" s="6" t="n"/>
      <c r="L267" s="93" t="n"/>
      <c r="M267" s="6" t="n"/>
      <c r="N267" s="6" t="n"/>
      <c r="O267" s="6" t="n"/>
      <c r="P267" s="94" t="n"/>
    </row>
    <row r="268" ht="15.75" customHeight="1">
      <c r="A268" s="1" t="n"/>
      <c r="B268" s="14" t="n"/>
      <c r="C268" s="6" t="n"/>
      <c r="D268" s="93" t="n"/>
      <c r="E268" s="6" t="n"/>
      <c r="F268" s="93" t="n"/>
      <c r="G268" s="6" t="n"/>
      <c r="H268" s="6" t="n"/>
      <c r="I268" s="6" t="n"/>
      <c r="J268" s="6" t="n"/>
      <c r="K268" s="6" t="n"/>
      <c r="L268" s="93" t="n"/>
      <c r="M268" s="6" t="n"/>
      <c r="N268" s="6" t="n"/>
      <c r="O268" s="6" t="n"/>
      <c r="P268" s="94" t="n"/>
    </row>
    <row r="269" ht="15.75" customHeight="1">
      <c r="A269" s="1" t="n"/>
      <c r="B269" s="14" t="n"/>
      <c r="C269" s="6" t="n"/>
      <c r="D269" s="93" t="n"/>
      <c r="E269" s="6" t="n"/>
      <c r="F269" s="93" t="n"/>
      <c r="G269" s="6" t="n"/>
      <c r="H269" s="6" t="n"/>
      <c r="I269" s="6" t="n"/>
      <c r="J269" s="6" t="n"/>
      <c r="K269" s="6" t="n"/>
      <c r="L269" s="93" t="n"/>
      <c r="M269" s="6" t="n"/>
      <c r="N269" s="6" t="n"/>
      <c r="O269" s="6" t="n"/>
      <c r="P269" s="94" t="n"/>
    </row>
    <row r="270" ht="15.75" customHeight="1">
      <c r="A270" s="1" t="n"/>
      <c r="B270" s="14" t="n"/>
      <c r="C270" s="6" t="n"/>
      <c r="D270" s="93" t="n"/>
      <c r="E270" s="6" t="n"/>
      <c r="F270" s="93" t="n"/>
      <c r="G270" s="6" t="n"/>
      <c r="H270" s="6" t="n"/>
      <c r="I270" s="6" t="n"/>
      <c r="J270" s="6" t="n"/>
      <c r="K270" s="6" t="n"/>
      <c r="L270" s="93" t="n"/>
      <c r="M270" s="6" t="n"/>
      <c r="N270" s="6" t="n"/>
      <c r="O270" s="6" t="n"/>
      <c r="P270" s="94" t="n"/>
    </row>
    <row r="271" ht="15.75" customHeight="1">
      <c r="A271" s="1" t="n"/>
      <c r="B271" s="14" t="n"/>
      <c r="C271" s="6" t="n"/>
      <c r="D271" s="93" t="n"/>
      <c r="E271" s="6" t="n"/>
      <c r="F271" s="93" t="n"/>
      <c r="G271" s="6" t="n"/>
      <c r="H271" s="6" t="n"/>
      <c r="I271" s="6" t="n"/>
      <c r="J271" s="6" t="n"/>
      <c r="K271" s="6" t="n"/>
      <c r="L271" s="93" t="n"/>
      <c r="M271" s="6" t="n"/>
      <c r="N271" s="6" t="n"/>
      <c r="O271" s="6" t="n"/>
      <c r="P271" s="94" t="n"/>
    </row>
    <row r="272" ht="15.75" customHeight="1">
      <c r="A272" s="1" t="n"/>
      <c r="B272" s="14" t="n"/>
      <c r="C272" s="6" t="n"/>
      <c r="D272" s="93" t="n"/>
      <c r="E272" s="6" t="n"/>
      <c r="F272" s="93" t="n"/>
      <c r="G272" s="6" t="n"/>
      <c r="H272" s="6" t="n"/>
      <c r="I272" s="6" t="n"/>
      <c r="J272" s="6" t="n"/>
      <c r="K272" s="6" t="n"/>
      <c r="L272" s="93" t="n"/>
      <c r="M272" s="6" t="n"/>
      <c r="N272" s="6" t="n"/>
      <c r="O272" s="6" t="n"/>
      <c r="P272" s="94" t="n"/>
    </row>
    <row r="273" ht="15.75" customHeight="1">
      <c r="A273" s="1" t="n"/>
      <c r="B273" s="14" t="n"/>
      <c r="C273" s="6" t="n"/>
      <c r="D273" s="93" t="n"/>
      <c r="E273" s="6" t="n"/>
      <c r="F273" s="93" t="n"/>
      <c r="G273" s="6" t="n"/>
      <c r="H273" s="6" t="n"/>
      <c r="I273" s="6" t="n"/>
      <c r="J273" s="6" t="n"/>
      <c r="K273" s="6" t="n"/>
      <c r="L273" s="93" t="n"/>
      <c r="M273" s="6" t="n"/>
      <c r="N273" s="6" t="n"/>
      <c r="O273" s="6" t="n"/>
      <c r="P273" s="94" t="n"/>
    </row>
    <row r="274" ht="15.75" customHeight="1">
      <c r="A274" s="1" t="n"/>
      <c r="B274" s="14" t="n"/>
      <c r="C274" s="6" t="n"/>
      <c r="D274" s="93" t="n"/>
      <c r="E274" s="6" t="n"/>
      <c r="F274" s="93" t="n"/>
      <c r="G274" s="6" t="n"/>
      <c r="H274" s="6" t="n"/>
      <c r="I274" s="6" t="n"/>
      <c r="J274" s="6" t="n"/>
      <c r="K274" s="6" t="n"/>
      <c r="L274" s="93" t="n"/>
      <c r="M274" s="6" t="n"/>
      <c r="N274" s="6" t="n"/>
      <c r="O274" s="6" t="n"/>
      <c r="P274" s="94" t="n"/>
    </row>
    <row r="275" ht="15.75" customHeight="1">
      <c r="A275" s="1" t="n"/>
      <c r="B275" s="14" t="n"/>
      <c r="C275" s="6" t="n"/>
      <c r="D275" s="93" t="n"/>
      <c r="E275" s="6" t="n"/>
      <c r="F275" s="93" t="n"/>
      <c r="G275" s="6" t="n"/>
      <c r="H275" s="6" t="n"/>
      <c r="I275" s="6" t="n"/>
      <c r="J275" s="6" t="n"/>
      <c r="K275" s="6" t="n"/>
      <c r="L275" s="93" t="n"/>
      <c r="M275" s="6" t="n"/>
      <c r="N275" s="6" t="n"/>
      <c r="O275" s="6" t="n"/>
      <c r="P275" s="94" t="n"/>
    </row>
    <row r="276" ht="15.75" customHeight="1">
      <c r="A276" s="1" t="n"/>
      <c r="B276" s="14" t="n"/>
      <c r="C276" s="6" t="n"/>
      <c r="D276" s="93" t="n"/>
      <c r="E276" s="6" t="n"/>
      <c r="F276" s="93" t="n"/>
      <c r="G276" s="6" t="n"/>
      <c r="H276" s="6" t="n"/>
      <c r="I276" s="6" t="n"/>
      <c r="J276" s="6" t="n"/>
      <c r="K276" s="6" t="n"/>
      <c r="L276" s="93" t="n"/>
      <c r="M276" s="6" t="n"/>
      <c r="N276" s="6" t="n"/>
      <c r="O276" s="6" t="n"/>
      <c r="P276" s="94" t="n"/>
    </row>
    <row r="277" ht="15.75" customHeight="1">
      <c r="A277" s="1" t="n"/>
      <c r="B277" s="14" t="n"/>
      <c r="C277" s="6" t="n"/>
      <c r="D277" s="93" t="n"/>
      <c r="E277" s="6" t="n"/>
      <c r="F277" s="93" t="n"/>
      <c r="G277" s="6" t="n"/>
      <c r="H277" s="6" t="n"/>
      <c r="I277" s="6" t="n"/>
      <c r="J277" s="6" t="n"/>
      <c r="K277" s="6" t="n"/>
      <c r="L277" s="93" t="n"/>
      <c r="M277" s="6" t="n"/>
      <c r="N277" s="6" t="n"/>
      <c r="O277" s="6" t="n"/>
      <c r="P277" s="94" t="n"/>
    </row>
    <row r="278" ht="15.75" customHeight="1">
      <c r="A278" s="1" t="n"/>
      <c r="B278" s="14" t="n"/>
      <c r="C278" s="6" t="n"/>
      <c r="D278" s="93" t="n"/>
      <c r="E278" s="6" t="n"/>
      <c r="F278" s="93" t="n"/>
      <c r="G278" s="6" t="n"/>
      <c r="H278" s="6" t="n"/>
      <c r="I278" s="6" t="n"/>
      <c r="J278" s="6" t="n"/>
      <c r="K278" s="6" t="n"/>
      <c r="L278" s="93" t="n"/>
      <c r="M278" s="6" t="n"/>
      <c r="N278" s="6" t="n"/>
      <c r="O278" s="6" t="n"/>
      <c r="P278" s="94" t="n"/>
    </row>
    <row r="279" ht="15.75" customHeight="1">
      <c r="A279" s="1" t="n"/>
      <c r="B279" s="14" t="n"/>
      <c r="C279" s="6" t="n"/>
      <c r="D279" s="93" t="n"/>
      <c r="E279" s="6" t="n"/>
      <c r="F279" s="93" t="n"/>
      <c r="G279" s="6" t="n"/>
      <c r="H279" s="6" t="n"/>
      <c r="I279" s="6" t="n"/>
      <c r="J279" s="6" t="n"/>
      <c r="K279" s="6" t="n"/>
      <c r="L279" s="93" t="n"/>
      <c r="M279" s="6" t="n"/>
      <c r="N279" s="6" t="n"/>
      <c r="O279" s="6" t="n"/>
      <c r="P279" s="94" t="n"/>
    </row>
    <row r="280" ht="15.75" customHeight="1">
      <c r="A280" s="1" t="n"/>
      <c r="B280" s="14" t="n"/>
      <c r="C280" s="6" t="n"/>
      <c r="D280" s="93" t="n"/>
      <c r="E280" s="6" t="n"/>
      <c r="F280" s="93" t="n"/>
      <c r="G280" s="6" t="n"/>
      <c r="H280" s="6" t="n"/>
      <c r="I280" s="6" t="n"/>
      <c r="J280" s="6" t="n"/>
      <c r="K280" s="6" t="n"/>
      <c r="L280" s="93" t="n"/>
      <c r="M280" s="6" t="n"/>
      <c r="N280" s="6" t="n"/>
      <c r="O280" s="6" t="n"/>
      <c r="P280" s="94" t="n"/>
    </row>
    <row r="281" ht="15.75" customHeight="1">
      <c r="A281" s="1" t="n"/>
      <c r="B281" s="14" t="n"/>
      <c r="C281" s="6" t="n"/>
      <c r="D281" s="93" t="n"/>
      <c r="E281" s="6" t="n"/>
      <c r="F281" s="93" t="n"/>
      <c r="G281" s="6" t="n"/>
      <c r="H281" s="6" t="n"/>
      <c r="I281" s="6" t="n"/>
      <c r="J281" s="6" t="n"/>
      <c r="K281" s="6" t="n"/>
      <c r="L281" s="93" t="n"/>
      <c r="M281" s="6" t="n"/>
      <c r="N281" s="6" t="n"/>
      <c r="O281" s="6" t="n"/>
      <c r="P281" s="94" t="n"/>
    </row>
    <row r="282" ht="15.75" customHeight="1">
      <c r="A282" s="1" t="n"/>
      <c r="B282" s="14" t="n"/>
      <c r="C282" s="6" t="n"/>
      <c r="D282" s="93" t="n"/>
      <c r="E282" s="6" t="n"/>
      <c r="F282" s="93" t="n"/>
      <c r="G282" s="6" t="n"/>
      <c r="H282" s="6" t="n"/>
      <c r="I282" s="6" t="n"/>
      <c r="J282" s="6" t="n"/>
      <c r="K282" s="6" t="n"/>
      <c r="L282" s="93" t="n"/>
      <c r="M282" s="6" t="n"/>
      <c r="N282" s="6" t="n"/>
      <c r="O282" s="6" t="n"/>
      <c r="P282" s="94" t="n"/>
    </row>
    <row r="283" ht="15.75" customHeight="1">
      <c r="A283" s="1" t="n"/>
      <c r="B283" s="14" t="n"/>
      <c r="C283" s="6" t="n"/>
      <c r="D283" s="93" t="n"/>
      <c r="E283" s="6" t="n"/>
      <c r="F283" s="93" t="n"/>
      <c r="G283" s="6" t="n"/>
      <c r="H283" s="6" t="n"/>
      <c r="I283" s="6" t="n"/>
      <c r="J283" s="6" t="n"/>
      <c r="K283" s="6" t="n"/>
      <c r="L283" s="93" t="n"/>
      <c r="M283" s="6" t="n"/>
      <c r="N283" s="6" t="n"/>
      <c r="O283" s="6" t="n"/>
      <c r="P283" s="94" t="n"/>
    </row>
    <row r="284" ht="15.75" customHeight="1">
      <c r="A284" s="1" t="n"/>
      <c r="B284" s="14" t="n"/>
      <c r="C284" s="6" t="n"/>
      <c r="D284" s="93" t="n"/>
      <c r="E284" s="6" t="n"/>
      <c r="F284" s="93" t="n"/>
      <c r="G284" s="6" t="n"/>
      <c r="H284" s="6" t="n"/>
      <c r="I284" s="6" t="n"/>
      <c r="J284" s="6" t="n"/>
      <c r="K284" s="6" t="n"/>
      <c r="L284" s="93" t="n"/>
      <c r="M284" s="6" t="n"/>
      <c r="N284" s="6" t="n"/>
      <c r="O284" s="6" t="n"/>
      <c r="P284" s="94" t="n"/>
    </row>
    <row r="285" ht="15.75" customHeight="1">
      <c r="A285" s="1" t="n"/>
      <c r="B285" s="14" t="n"/>
      <c r="C285" s="6" t="n"/>
      <c r="D285" s="93" t="n"/>
      <c r="E285" s="6" t="n"/>
      <c r="F285" s="93" t="n"/>
      <c r="G285" s="6" t="n"/>
      <c r="H285" s="6" t="n"/>
      <c r="I285" s="6" t="n"/>
      <c r="J285" s="6" t="n"/>
      <c r="K285" s="6" t="n"/>
      <c r="L285" s="93" t="n"/>
      <c r="M285" s="6" t="n"/>
      <c r="N285" s="6" t="n"/>
      <c r="O285" s="6" t="n"/>
      <c r="P285" s="94" t="n"/>
    </row>
    <row r="286" ht="15.75" customHeight="1">
      <c r="A286" s="1" t="n"/>
      <c r="B286" s="14" t="n"/>
      <c r="C286" s="6" t="n"/>
      <c r="D286" s="93" t="n"/>
      <c r="E286" s="6" t="n"/>
      <c r="F286" s="93" t="n"/>
      <c r="G286" s="6" t="n"/>
      <c r="H286" s="6" t="n"/>
      <c r="I286" s="6" t="n"/>
      <c r="J286" s="6" t="n"/>
      <c r="K286" s="6" t="n"/>
      <c r="L286" s="93" t="n"/>
      <c r="M286" s="6" t="n"/>
      <c r="N286" s="6" t="n"/>
      <c r="O286" s="6" t="n"/>
      <c r="P286" s="94" t="n"/>
    </row>
    <row r="287" ht="15.75" customHeight="1">
      <c r="A287" s="1" t="n"/>
      <c r="B287" s="14" t="n"/>
      <c r="C287" s="6" t="n"/>
      <c r="D287" s="93" t="n"/>
      <c r="E287" s="6" t="n"/>
      <c r="F287" s="93" t="n"/>
      <c r="G287" s="6" t="n"/>
      <c r="H287" s="6" t="n"/>
      <c r="I287" s="6" t="n"/>
      <c r="J287" s="6" t="n"/>
      <c r="K287" s="6" t="n"/>
      <c r="L287" s="93" t="n"/>
      <c r="M287" s="6" t="n"/>
      <c r="N287" s="6" t="n"/>
      <c r="O287" s="6" t="n"/>
      <c r="P287" s="94" t="n"/>
    </row>
    <row r="288" ht="15.75" customHeight="1">
      <c r="A288" s="1" t="n"/>
      <c r="B288" s="14" t="n"/>
      <c r="C288" s="6" t="n"/>
      <c r="D288" s="93" t="n"/>
      <c r="E288" s="6" t="n"/>
      <c r="F288" s="93" t="n"/>
      <c r="G288" s="6" t="n"/>
      <c r="H288" s="6" t="n"/>
      <c r="I288" s="6" t="n"/>
      <c r="J288" s="6" t="n"/>
      <c r="K288" s="6" t="n"/>
      <c r="L288" s="93" t="n"/>
      <c r="M288" s="6" t="n"/>
      <c r="N288" s="6" t="n"/>
      <c r="O288" s="6" t="n"/>
      <c r="P288" s="94" t="n"/>
    </row>
    <row r="289" ht="15.75" customHeight="1">
      <c r="A289" s="1" t="n"/>
      <c r="B289" s="14" t="n"/>
      <c r="C289" s="6" t="n"/>
      <c r="D289" s="93" t="n"/>
      <c r="E289" s="6" t="n"/>
      <c r="F289" s="93" t="n"/>
      <c r="G289" s="6" t="n"/>
      <c r="H289" s="6" t="n"/>
      <c r="I289" s="6" t="n"/>
      <c r="J289" s="6" t="n"/>
      <c r="K289" s="6" t="n"/>
      <c r="L289" s="93" t="n"/>
      <c r="M289" s="6" t="n"/>
      <c r="N289" s="6" t="n"/>
      <c r="O289" s="6" t="n"/>
      <c r="P289" s="94" t="n"/>
    </row>
    <row r="290" ht="15.75" customHeight="1">
      <c r="A290" s="1" t="n"/>
      <c r="B290" s="14" t="n"/>
      <c r="C290" s="6" t="n"/>
      <c r="D290" s="93" t="n"/>
      <c r="E290" s="6" t="n"/>
      <c r="F290" s="93" t="n"/>
      <c r="G290" s="6" t="n"/>
      <c r="H290" s="6" t="n"/>
      <c r="I290" s="6" t="n"/>
      <c r="J290" s="6" t="n"/>
      <c r="K290" s="6" t="n"/>
      <c r="L290" s="93" t="n"/>
      <c r="M290" s="6" t="n"/>
      <c r="N290" s="6" t="n"/>
      <c r="O290" s="6" t="n"/>
      <c r="P290" s="94" t="n"/>
    </row>
    <row r="291" ht="15.75" customHeight="1">
      <c r="A291" s="1" t="n"/>
      <c r="B291" s="14" t="n"/>
      <c r="C291" s="6" t="n"/>
      <c r="D291" s="93" t="n"/>
      <c r="E291" s="6" t="n"/>
      <c r="F291" s="93" t="n"/>
      <c r="G291" s="6" t="n"/>
      <c r="H291" s="6" t="n"/>
      <c r="I291" s="6" t="n"/>
      <c r="J291" s="6" t="n"/>
      <c r="K291" s="6" t="n"/>
      <c r="L291" s="93" t="n"/>
      <c r="M291" s="6" t="n"/>
      <c r="N291" s="6" t="n"/>
      <c r="O291" s="6" t="n"/>
      <c r="P291" s="94" t="n"/>
    </row>
    <row r="292" ht="15.75" customHeight="1">
      <c r="A292" s="1" t="n"/>
      <c r="B292" s="14" t="n"/>
      <c r="C292" s="6" t="n"/>
      <c r="D292" s="93" t="n"/>
      <c r="E292" s="6" t="n"/>
      <c r="F292" s="93" t="n"/>
      <c r="G292" s="6" t="n"/>
      <c r="H292" s="6" t="n"/>
      <c r="I292" s="6" t="n"/>
      <c r="J292" s="6" t="n"/>
      <c r="K292" s="6" t="n"/>
      <c r="L292" s="93" t="n"/>
      <c r="M292" s="6" t="n"/>
      <c r="N292" s="6" t="n"/>
      <c r="O292" s="6" t="n"/>
      <c r="P292" s="94" t="n"/>
    </row>
    <row r="293" ht="15.75" customHeight="1">
      <c r="A293" s="1" t="n"/>
      <c r="B293" s="14" t="n"/>
      <c r="C293" s="6" t="n"/>
      <c r="D293" s="93" t="n"/>
      <c r="E293" s="6" t="n"/>
      <c r="F293" s="93" t="n"/>
      <c r="G293" s="6" t="n"/>
      <c r="H293" s="6" t="n"/>
      <c r="I293" s="6" t="n"/>
      <c r="J293" s="6" t="n"/>
      <c r="K293" s="6" t="n"/>
      <c r="L293" s="93" t="n"/>
      <c r="M293" s="6" t="n"/>
      <c r="N293" s="6" t="n"/>
      <c r="O293" s="6" t="n"/>
      <c r="P293" s="94" t="n"/>
    </row>
    <row r="294" ht="15.75" customHeight="1">
      <c r="A294" s="1" t="n"/>
      <c r="B294" s="14" t="n"/>
      <c r="C294" s="6" t="n"/>
      <c r="D294" s="93" t="n"/>
      <c r="E294" s="6" t="n"/>
      <c r="F294" s="93" t="n"/>
      <c r="G294" s="6" t="n"/>
      <c r="H294" s="6" t="n"/>
      <c r="I294" s="6" t="n"/>
      <c r="J294" s="6" t="n"/>
      <c r="K294" s="6" t="n"/>
      <c r="L294" s="93" t="n"/>
      <c r="M294" s="6" t="n"/>
      <c r="N294" s="6" t="n"/>
      <c r="O294" s="6" t="n"/>
      <c r="P294" s="94" t="n"/>
    </row>
    <row r="295" ht="15.75" customHeight="1">
      <c r="A295" s="1" t="n"/>
      <c r="B295" s="14" t="n"/>
      <c r="C295" s="6" t="n"/>
      <c r="D295" s="93" t="n"/>
      <c r="E295" s="6" t="n"/>
      <c r="F295" s="93" t="n"/>
      <c r="G295" s="6" t="n"/>
      <c r="H295" s="6" t="n"/>
      <c r="I295" s="6" t="n"/>
      <c r="J295" s="6" t="n"/>
      <c r="K295" s="6" t="n"/>
      <c r="L295" s="93" t="n"/>
      <c r="M295" s="6" t="n"/>
      <c r="N295" s="6" t="n"/>
      <c r="O295" s="6" t="n"/>
      <c r="P295" s="94" t="n"/>
    </row>
    <row r="296" ht="15.75" customHeight="1">
      <c r="A296" s="1" t="n"/>
      <c r="B296" s="14" t="n"/>
      <c r="C296" s="6" t="n"/>
      <c r="D296" s="93" t="n"/>
      <c r="E296" s="6" t="n"/>
      <c r="F296" s="93" t="n"/>
      <c r="G296" s="6" t="n"/>
      <c r="H296" s="6" t="n"/>
      <c r="I296" s="6" t="n"/>
      <c r="J296" s="6" t="n"/>
      <c r="K296" s="6" t="n"/>
      <c r="L296" s="93" t="n"/>
      <c r="M296" s="6" t="n"/>
      <c r="N296" s="6" t="n"/>
      <c r="O296" s="6" t="n"/>
      <c r="P296" s="94" t="n"/>
    </row>
    <row r="297" ht="15.75" customHeight="1">
      <c r="A297" s="1" t="n"/>
      <c r="B297" s="14" t="n"/>
      <c r="C297" s="6" t="n"/>
      <c r="D297" s="93" t="n"/>
      <c r="E297" s="6" t="n"/>
      <c r="F297" s="93" t="n"/>
      <c r="G297" s="6" t="n"/>
      <c r="H297" s="6" t="n"/>
      <c r="I297" s="6" t="n"/>
      <c r="J297" s="6" t="n"/>
      <c r="K297" s="6" t="n"/>
      <c r="L297" s="93" t="n"/>
      <c r="M297" s="6" t="n"/>
      <c r="N297" s="6" t="n"/>
      <c r="O297" s="6" t="n"/>
      <c r="P297" s="94" t="n"/>
    </row>
    <row r="298" ht="15.75" customHeight="1">
      <c r="A298" s="1" t="n"/>
      <c r="B298" s="14" t="n"/>
      <c r="C298" s="6" t="n"/>
      <c r="D298" s="93" t="n"/>
      <c r="E298" s="6" t="n"/>
      <c r="F298" s="93" t="n"/>
      <c r="G298" s="6" t="n"/>
      <c r="H298" s="6" t="n"/>
      <c r="I298" s="6" t="n"/>
      <c r="J298" s="6" t="n"/>
      <c r="K298" s="6" t="n"/>
      <c r="L298" s="93" t="n"/>
      <c r="M298" s="6" t="n"/>
      <c r="N298" s="6" t="n"/>
      <c r="O298" s="6" t="n"/>
      <c r="P298" s="94" t="n"/>
    </row>
    <row r="299" ht="15.75" customHeight="1">
      <c r="A299" s="1" t="n"/>
      <c r="B299" s="14" t="n"/>
      <c r="C299" s="6" t="n"/>
      <c r="D299" s="93" t="n"/>
      <c r="E299" s="6" t="n"/>
      <c r="F299" s="93" t="n"/>
      <c r="G299" s="6" t="n"/>
      <c r="H299" s="6" t="n"/>
      <c r="I299" s="6" t="n"/>
      <c r="J299" s="6" t="n"/>
      <c r="K299" s="6" t="n"/>
      <c r="L299" s="93" t="n"/>
      <c r="M299" s="6" t="n"/>
      <c r="N299" s="6" t="n"/>
      <c r="O299" s="6" t="n"/>
      <c r="P299" s="94" t="n"/>
    </row>
    <row r="300" ht="15.75" customHeight="1">
      <c r="A300" s="1" t="n"/>
      <c r="B300" s="14" t="n"/>
      <c r="C300" s="6" t="n"/>
      <c r="D300" s="93" t="n"/>
      <c r="E300" s="6" t="n"/>
      <c r="F300" s="93" t="n"/>
      <c r="G300" s="6" t="n"/>
      <c r="H300" s="6" t="n"/>
      <c r="I300" s="6" t="n"/>
      <c r="J300" s="6" t="n"/>
      <c r="K300" s="6" t="n"/>
      <c r="L300" s="93" t="n"/>
      <c r="M300" s="6" t="n"/>
      <c r="N300" s="6" t="n"/>
      <c r="O300" s="6" t="n"/>
      <c r="P300" s="94" t="n"/>
    </row>
    <row r="301" ht="15.75" customHeight="1">
      <c r="A301" s="1" t="n"/>
      <c r="B301" s="14" t="n"/>
      <c r="C301" s="6" t="n"/>
      <c r="D301" s="93" t="n"/>
      <c r="E301" s="6" t="n"/>
      <c r="F301" s="93" t="n"/>
      <c r="G301" s="6" t="n"/>
      <c r="H301" s="6" t="n"/>
      <c r="I301" s="6" t="n"/>
      <c r="J301" s="6" t="n"/>
      <c r="K301" s="6" t="n"/>
      <c r="L301" s="93" t="n"/>
      <c r="M301" s="6" t="n"/>
      <c r="N301" s="6" t="n"/>
      <c r="O301" s="6" t="n"/>
      <c r="P301" s="94" t="n"/>
    </row>
    <row r="302" ht="15.75" customHeight="1">
      <c r="A302" s="1" t="n"/>
      <c r="B302" s="14" t="n"/>
      <c r="C302" s="6" t="n"/>
      <c r="D302" s="93" t="n"/>
      <c r="E302" s="6" t="n"/>
      <c r="F302" s="93" t="n"/>
      <c r="G302" s="6" t="n"/>
      <c r="H302" s="6" t="n"/>
      <c r="I302" s="6" t="n"/>
      <c r="J302" s="6" t="n"/>
      <c r="K302" s="6" t="n"/>
      <c r="L302" s="93" t="n"/>
      <c r="M302" s="6" t="n"/>
      <c r="N302" s="6" t="n"/>
      <c r="O302" s="6" t="n"/>
      <c r="P302" s="94" t="n"/>
    </row>
    <row r="303" ht="15.75" customHeight="1">
      <c r="A303" s="1" t="n"/>
      <c r="B303" s="14" t="n"/>
      <c r="C303" s="6" t="n"/>
      <c r="D303" s="93" t="n"/>
      <c r="E303" s="6" t="n"/>
      <c r="F303" s="93" t="n"/>
      <c r="G303" s="6" t="n"/>
      <c r="H303" s="6" t="n"/>
      <c r="I303" s="6" t="n"/>
      <c r="J303" s="6" t="n"/>
      <c r="K303" s="6" t="n"/>
      <c r="L303" s="93" t="n"/>
      <c r="M303" s="6" t="n"/>
      <c r="N303" s="6" t="n"/>
      <c r="O303" s="6" t="n"/>
      <c r="P303" s="94" t="n"/>
    </row>
    <row r="304" ht="15.75" customHeight="1">
      <c r="A304" s="1" t="n"/>
      <c r="B304" s="14" t="n"/>
      <c r="C304" s="6" t="n"/>
      <c r="D304" s="93" t="n"/>
      <c r="E304" s="6" t="n"/>
      <c r="F304" s="93" t="n"/>
      <c r="G304" s="6" t="n"/>
      <c r="H304" s="6" t="n"/>
      <c r="I304" s="6" t="n"/>
      <c r="J304" s="6" t="n"/>
      <c r="K304" s="6" t="n"/>
      <c r="L304" s="93" t="n"/>
      <c r="M304" s="6" t="n"/>
      <c r="N304" s="6" t="n"/>
      <c r="O304" s="6" t="n"/>
      <c r="P304" s="94" t="n"/>
    </row>
    <row r="305" ht="15.75" customHeight="1">
      <c r="A305" s="1" t="n"/>
      <c r="B305" s="14" t="n"/>
      <c r="C305" s="6" t="n"/>
      <c r="D305" s="93" t="n"/>
      <c r="E305" s="6" t="n"/>
      <c r="F305" s="93" t="n"/>
      <c r="G305" s="6" t="n"/>
      <c r="H305" s="6" t="n"/>
      <c r="I305" s="6" t="n"/>
      <c r="J305" s="6" t="n"/>
      <c r="K305" s="6" t="n"/>
      <c r="L305" s="93" t="n"/>
      <c r="M305" s="6" t="n"/>
      <c r="N305" s="6" t="n"/>
      <c r="O305" s="6" t="n"/>
      <c r="P305" s="94" t="n"/>
    </row>
    <row r="306" ht="15.75" customHeight="1">
      <c r="A306" s="1" t="n"/>
      <c r="B306" s="14" t="n"/>
      <c r="C306" s="6" t="n"/>
      <c r="D306" s="93" t="n"/>
      <c r="E306" s="6" t="n"/>
      <c r="F306" s="93" t="n"/>
      <c r="G306" s="6" t="n"/>
      <c r="H306" s="6" t="n"/>
      <c r="I306" s="6" t="n"/>
      <c r="J306" s="6" t="n"/>
      <c r="K306" s="6" t="n"/>
      <c r="L306" s="93" t="n"/>
      <c r="M306" s="6" t="n"/>
      <c r="N306" s="6" t="n"/>
      <c r="O306" s="6" t="n"/>
      <c r="P306" s="94" t="n"/>
    </row>
    <row r="307" ht="15.75" customHeight="1">
      <c r="A307" s="1" t="n"/>
      <c r="B307" s="14" t="n"/>
      <c r="C307" s="6" t="n"/>
      <c r="D307" s="93" t="n"/>
      <c r="E307" s="6" t="n"/>
      <c r="F307" s="93" t="n"/>
      <c r="G307" s="6" t="n"/>
      <c r="H307" s="6" t="n"/>
      <c r="I307" s="6" t="n"/>
      <c r="J307" s="6" t="n"/>
      <c r="K307" s="6" t="n"/>
      <c r="L307" s="93" t="n"/>
      <c r="M307" s="6" t="n"/>
      <c r="N307" s="6" t="n"/>
      <c r="O307" s="6" t="n"/>
      <c r="P307" s="94" t="n"/>
    </row>
    <row r="308" ht="15.75" customHeight="1">
      <c r="A308" s="1" t="n"/>
      <c r="B308" s="14" t="n"/>
      <c r="C308" s="6" t="n"/>
      <c r="D308" s="93" t="n"/>
      <c r="E308" s="6" t="n"/>
      <c r="F308" s="93" t="n"/>
      <c r="G308" s="6" t="n"/>
      <c r="H308" s="6" t="n"/>
      <c r="I308" s="6" t="n"/>
      <c r="J308" s="6" t="n"/>
      <c r="K308" s="6" t="n"/>
      <c r="L308" s="93" t="n"/>
      <c r="M308" s="6" t="n"/>
      <c r="N308" s="6" t="n"/>
      <c r="O308" s="6" t="n"/>
      <c r="P308" s="94" t="n"/>
    </row>
    <row r="309" ht="15.75" customHeight="1">
      <c r="A309" s="1" t="n"/>
      <c r="B309" s="14" t="n"/>
      <c r="C309" s="6" t="n"/>
      <c r="D309" s="93" t="n"/>
      <c r="E309" s="6" t="n"/>
      <c r="F309" s="93" t="n"/>
      <c r="G309" s="6" t="n"/>
      <c r="H309" s="6" t="n"/>
      <c r="I309" s="6" t="n"/>
      <c r="J309" s="6" t="n"/>
      <c r="K309" s="6" t="n"/>
      <c r="L309" s="93" t="n"/>
      <c r="M309" s="6" t="n"/>
      <c r="N309" s="6" t="n"/>
      <c r="O309" s="6" t="n"/>
      <c r="P309" s="94" t="n"/>
    </row>
    <row r="310" ht="15.75" customHeight="1">
      <c r="A310" s="1" t="n"/>
      <c r="B310" s="14" t="n"/>
      <c r="C310" s="6" t="n"/>
      <c r="D310" s="93" t="n"/>
      <c r="E310" s="6" t="n"/>
      <c r="F310" s="93" t="n"/>
      <c r="G310" s="6" t="n"/>
      <c r="H310" s="6" t="n"/>
      <c r="I310" s="6" t="n"/>
      <c r="J310" s="6" t="n"/>
      <c r="K310" s="6" t="n"/>
      <c r="L310" s="93" t="n"/>
      <c r="M310" s="6" t="n"/>
      <c r="N310" s="6" t="n"/>
      <c r="O310" s="6" t="n"/>
      <c r="P310" s="94" t="n"/>
    </row>
    <row r="311" ht="15.75" customHeight="1">
      <c r="A311" s="1" t="n"/>
      <c r="B311" s="14" t="n"/>
      <c r="C311" s="6" t="n"/>
      <c r="D311" s="93" t="n"/>
      <c r="E311" s="6" t="n"/>
      <c r="F311" s="93" t="n"/>
      <c r="G311" s="6" t="n"/>
      <c r="H311" s="6" t="n"/>
      <c r="I311" s="6" t="n"/>
      <c r="J311" s="6" t="n"/>
      <c r="K311" s="6" t="n"/>
      <c r="L311" s="93" t="n"/>
      <c r="M311" s="6" t="n"/>
      <c r="N311" s="6" t="n"/>
      <c r="O311" s="6" t="n"/>
      <c r="P311" s="94" t="n"/>
    </row>
    <row r="312" ht="15.75" customHeight="1">
      <c r="A312" s="1" t="n"/>
      <c r="B312" s="14" t="n"/>
      <c r="C312" s="6" t="n"/>
      <c r="D312" s="93" t="n"/>
      <c r="E312" s="6" t="n"/>
      <c r="F312" s="93" t="n"/>
      <c r="G312" s="6" t="n"/>
      <c r="H312" s="6" t="n"/>
      <c r="I312" s="6" t="n"/>
      <c r="J312" s="6" t="n"/>
      <c r="K312" s="6" t="n"/>
      <c r="L312" s="93" t="n"/>
      <c r="M312" s="6" t="n"/>
      <c r="N312" s="6" t="n"/>
      <c r="O312" s="6" t="n"/>
      <c r="P312" s="94" t="n"/>
    </row>
    <row r="313" ht="15.75" customHeight="1">
      <c r="A313" s="1" t="n"/>
      <c r="B313" s="14" t="n"/>
      <c r="C313" s="6" t="n"/>
      <c r="D313" s="93" t="n"/>
      <c r="E313" s="6" t="n"/>
      <c r="F313" s="93" t="n"/>
      <c r="G313" s="6" t="n"/>
      <c r="H313" s="6" t="n"/>
      <c r="I313" s="6" t="n"/>
      <c r="J313" s="6" t="n"/>
      <c r="K313" s="6" t="n"/>
      <c r="L313" s="93" t="n"/>
      <c r="M313" s="6" t="n"/>
      <c r="N313" s="6" t="n"/>
      <c r="O313" s="6" t="n"/>
      <c r="P313" s="94" t="n"/>
    </row>
    <row r="314" ht="15.75" customHeight="1">
      <c r="A314" s="1" t="n"/>
      <c r="B314" s="14" t="n"/>
      <c r="C314" s="6" t="n"/>
      <c r="D314" s="93" t="n"/>
      <c r="E314" s="6" t="n"/>
      <c r="F314" s="93" t="n"/>
      <c r="G314" s="6" t="n"/>
      <c r="H314" s="6" t="n"/>
      <c r="I314" s="6" t="n"/>
      <c r="J314" s="6" t="n"/>
      <c r="K314" s="6" t="n"/>
      <c r="L314" s="93" t="n"/>
      <c r="M314" s="6" t="n"/>
      <c r="N314" s="6" t="n"/>
      <c r="O314" s="6" t="n"/>
      <c r="P314" s="94" t="n"/>
    </row>
    <row r="315" ht="15.75" customHeight="1">
      <c r="A315" s="1" t="n"/>
      <c r="B315" s="14" t="n"/>
      <c r="C315" s="6" t="n"/>
      <c r="D315" s="93" t="n"/>
      <c r="E315" s="6" t="n"/>
      <c r="F315" s="93" t="n"/>
      <c r="G315" s="6" t="n"/>
      <c r="H315" s="6" t="n"/>
      <c r="I315" s="6" t="n"/>
      <c r="J315" s="6" t="n"/>
      <c r="K315" s="6" t="n"/>
      <c r="L315" s="93" t="n"/>
      <c r="M315" s="6" t="n"/>
      <c r="N315" s="6" t="n"/>
      <c r="O315" s="6" t="n"/>
      <c r="P315" s="94" t="n"/>
    </row>
    <row r="316" ht="15.75" customHeight="1">
      <c r="A316" s="1" t="n"/>
      <c r="B316" s="14" t="n"/>
      <c r="C316" s="6" t="n"/>
      <c r="D316" s="93" t="n"/>
      <c r="E316" s="6" t="n"/>
      <c r="F316" s="93" t="n"/>
      <c r="G316" s="6" t="n"/>
      <c r="H316" s="6" t="n"/>
      <c r="I316" s="6" t="n"/>
      <c r="J316" s="6" t="n"/>
      <c r="K316" s="6" t="n"/>
      <c r="L316" s="93" t="n"/>
      <c r="M316" s="6" t="n"/>
      <c r="N316" s="6" t="n"/>
      <c r="O316" s="6" t="n"/>
      <c r="P316" s="94" t="n"/>
    </row>
    <row r="317" ht="15.75" customHeight="1">
      <c r="A317" s="1" t="n"/>
      <c r="B317" s="14" t="n"/>
      <c r="C317" s="6" t="n"/>
      <c r="D317" s="93" t="n"/>
      <c r="E317" s="6" t="n"/>
      <c r="F317" s="93" t="n"/>
      <c r="G317" s="6" t="n"/>
      <c r="H317" s="6" t="n"/>
      <c r="I317" s="6" t="n"/>
      <c r="J317" s="6" t="n"/>
      <c r="K317" s="6" t="n"/>
      <c r="L317" s="93" t="n"/>
      <c r="M317" s="6" t="n"/>
      <c r="N317" s="6" t="n"/>
      <c r="O317" s="6" t="n"/>
      <c r="P317" s="94" t="n"/>
    </row>
    <row r="318" ht="15.75" customHeight="1">
      <c r="A318" s="1" t="n"/>
      <c r="B318" s="14" t="n"/>
      <c r="C318" s="6" t="n"/>
      <c r="D318" s="93" t="n"/>
      <c r="E318" s="6" t="n"/>
      <c r="F318" s="93" t="n"/>
      <c r="G318" s="6" t="n"/>
      <c r="H318" s="6" t="n"/>
      <c r="I318" s="6" t="n"/>
      <c r="J318" s="6" t="n"/>
      <c r="K318" s="6" t="n"/>
      <c r="L318" s="93" t="n"/>
      <c r="M318" s="6" t="n"/>
      <c r="N318" s="6" t="n"/>
      <c r="O318" s="6" t="n"/>
      <c r="P318" s="94" t="n"/>
    </row>
    <row r="319" ht="15.75" customHeight="1">
      <c r="A319" s="1" t="n"/>
      <c r="B319" s="14" t="n"/>
      <c r="C319" s="6" t="n"/>
      <c r="D319" s="93" t="n"/>
      <c r="E319" s="6" t="n"/>
      <c r="F319" s="93" t="n"/>
      <c r="G319" s="6" t="n"/>
      <c r="H319" s="6" t="n"/>
      <c r="I319" s="6" t="n"/>
      <c r="J319" s="6" t="n"/>
      <c r="K319" s="6" t="n"/>
      <c r="L319" s="93" t="n"/>
      <c r="M319" s="6" t="n"/>
      <c r="N319" s="6" t="n"/>
      <c r="O319" s="6" t="n"/>
      <c r="P319" s="94" t="n"/>
    </row>
    <row r="320" ht="15.75" customHeight="1">
      <c r="A320" s="1" t="n"/>
      <c r="B320" s="14" t="n"/>
      <c r="C320" s="6" t="n"/>
      <c r="D320" s="93" t="n"/>
      <c r="E320" s="6" t="n"/>
      <c r="F320" s="93" t="n"/>
      <c r="G320" s="6" t="n"/>
      <c r="H320" s="6" t="n"/>
      <c r="I320" s="6" t="n"/>
      <c r="J320" s="6" t="n"/>
      <c r="K320" s="6" t="n"/>
      <c r="L320" s="93" t="n"/>
      <c r="M320" s="6" t="n"/>
      <c r="N320" s="6" t="n"/>
      <c r="O320" s="6" t="n"/>
      <c r="P320" s="94" t="n"/>
    </row>
    <row r="321" ht="15.75" customHeight="1">
      <c r="A321" s="1" t="n"/>
      <c r="B321" s="14" t="n"/>
      <c r="C321" s="6" t="n"/>
      <c r="D321" s="93" t="n"/>
      <c r="E321" s="6" t="n"/>
      <c r="F321" s="93" t="n"/>
      <c r="G321" s="6" t="n"/>
      <c r="H321" s="6" t="n"/>
      <c r="I321" s="6" t="n"/>
      <c r="J321" s="6" t="n"/>
      <c r="K321" s="6" t="n"/>
      <c r="L321" s="93" t="n"/>
      <c r="M321" s="6" t="n"/>
      <c r="N321" s="6" t="n"/>
      <c r="O321" s="6" t="n"/>
      <c r="P321" s="94" t="n"/>
    </row>
    <row r="322" ht="15.75" customHeight="1">
      <c r="A322" s="1" t="n"/>
      <c r="B322" s="14" t="n"/>
      <c r="C322" s="6" t="n"/>
      <c r="D322" s="93" t="n"/>
      <c r="E322" s="6" t="n"/>
      <c r="F322" s="93" t="n"/>
      <c r="G322" s="6" t="n"/>
      <c r="H322" s="6" t="n"/>
      <c r="I322" s="6" t="n"/>
      <c r="J322" s="6" t="n"/>
      <c r="K322" s="6" t="n"/>
      <c r="L322" s="93" t="n"/>
      <c r="M322" s="6" t="n"/>
      <c r="N322" s="6" t="n"/>
      <c r="O322" s="6" t="n"/>
      <c r="P322" s="94" t="n"/>
    </row>
    <row r="323" ht="15.75" customHeight="1">
      <c r="A323" s="1" t="n"/>
      <c r="B323" s="14" t="n"/>
      <c r="C323" s="6" t="n"/>
      <c r="D323" s="93" t="n"/>
      <c r="E323" s="6" t="n"/>
      <c r="F323" s="93" t="n"/>
      <c r="G323" s="6" t="n"/>
      <c r="H323" s="6" t="n"/>
      <c r="I323" s="6" t="n"/>
      <c r="J323" s="6" t="n"/>
      <c r="K323" s="6" t="n"/>
      <c r="L323" s="93" t="n"/>
      <c r="M323" s="6" t="n"/>
      <c r="N323" s="6" t="n"/>
      <c r="O323" s="6" t="n"/>
      <c r="P323" s="94" t="n"/>
    </row>
    <row r="324" ht="15.75" customHeight="1">
      <c r="A324" s="1" t="n"/>
      <c r="B324" s="14" t="n"/>
      <c r="C324" s="6" t="n"/>
      <c r="D324" s="93" t="n"/>
      <c r="E324" s="6" t="n"/>
      <c r="F324" s="93" t="n"/>
      <c r="G324" s="6" t="n"/>
      <c r="H324" s="6" t="n"/>
      <c r="I324" s="6" t="n"/>
      <c r="J324" s="6" t="n"/>
      <c r="K324" s="6" t="n"/>
      <c r="L324" s="93" t="n"/>
      <c r="M324" s="6" t="n"/>
      <c r="N324" s="6" t="n"/>
      <c r="O324" s="6" t="n"/>
      <c r="P324" s="94" t="n"/>
    </row>
    <row r="325" ht="15.75" customHeight="1">
      <c r="A325" s="1" t="n"/>
      <c r="B325" s="14" t="n"/>
      <c r="C325" s="6" t="n"/>
      <c r="D325" s="93" t="n"/>
      <c r="E325" s="6" t="n"/>
      <c r="F325" s="93" t="n"/>
      <c r="G325" s="6" t="n"/>
      <c r="H325" s="6" t="n"/>
      <c r="I325" s="6" t="n"/>
      <c r="J325" s="6" t="n"/>
      <c r="K325" s="6" t="n"/>
      <c r="L325" s="93" t="n"/>
      <c r="M325" s="6" t="n"/>
      <c r="N325" s="6" t="n"/>
      <c r="O325" s="6" t="n"/>
      <c r="P325" s="94" t="n"/>
    </row>
    <row r="326" ht="15.75" customHeight="1">
      <c r="A326" s="1" t="n"/>
      <c r="B326" s="14" t="n"/>
      <c r="C326" s="6" t="n"/>
      <c r="D326" s="93" t="n"/>
      <c r="E326" s="6" t="n"/>
      <c r="F326" s="93" t="n"/>
      <c r="G326" s="6" t="n"/>
      <c r="H326" s="6" t="n"/>
      <c r="I326" s="6" t="n"/>
      <c r="J326" s="6" t="n"/>
      <c r="K326" s="6" t="n"/>
      <c r="L326" s="93" t="n"/>
      <c r="M326" s="6" t="n"/>
      <c r="N326" s="6" t="n"/>
      <c r="O326" s="6" t="n"/>
      <c r="P326" s="94" t="n"/>
    </row>
    <row r="327" ht="15.75" customHeight="1">
      <c r="A327" s="1" t="n"/>
      <c r="B327" s="14" t="n"/>
      <c r="C327" s="6" t="n"/>
      <c r="D327" s="93" t="n"/>
      <c r="E327" s="6" t="n"/>
      <c r="F327" s="93" t="n"/>
      <c r="G327" s="6" t="n"/>
      <c r="H327" s="6" t="n"/>
      <c r="I327" s="6" t="n"/>
      <c r="J327" s="6" t="n"/>
      <c r="K327" s="6" t="n"/>
      <c r="L327" s="93" t="n"/>
      <c r="M327" s="6" t="n"/>
      <c r="N327" s="6" t="n"/>
      <c r="O327" s="6" t="n"/>
      <c r="P327" s="94" t="n"/>
    </row>
    <row r="328" ht="15.75" customHeight="1">
      <c r="A328" s="1" t="n"/>
      <c r="B328" s="14" t="n"/>
      <c r="C328" s="6" t="n"/>
      <c r="D328" s="93" t="n"/>
      <c r="E328" s="6" t="n"/>
      <c r="F328" s="93" t="n"/>
      <c r="G328" s="6" t="n"/>
      <c r="H328" s="6" t="n"/>
      <c r="I328" s="6" t="n"/>
      <c r="J328" s="6" t="n"/>
      <c r="K328" s="6" t="n"/>
      <c r="L328" s="93" t="n"/>
      <c r="M328" s="6" t="n"/>
      <c r="N328" s="6" t="n"/>
      <c r="O328" s="6" t="n"/>
      <c r="P328" s="94" t="n"/>
    </row>
    <row r="329" ht="15.75" customHeight="1">
      <c r="A329" s="1" t="n"/>
      <c r="B329" s="14" t="n"/>
      <c r="C329" s="6" t="n"/>
      <c r="D329" s="93" t="n"/>
      <c r="E329" s="6" t="n"/>
      <c r="F329" s="93" t="n"/>
      <c r="G329" s="6" t="n"/>
      <c r="H329" s="6" t="n"/>
      <c r="I329" s="6" t="n"/>
      <c r="J329" s="6" t="n"/>
      <c r="K329" s="6" t="n"/>
      <c r="L329" s="93" t="n"/>
      <c r="M329" s="6" t="n"/>
      <c r="N329" s="6" t="n"/>
      <c r="O329" s="6" t="n"/>
      <c r="P329" s="94" t="n"/>
    </row>
    <row r="330" ht="15.75" customHeight="1">
      <c r="A330" s="1" t="n"/>
      <c r="B330" s="14" t="n"/>
      <c r="C330" s="6" t="n"/>
      <c r="D330" s="93" t="n"/>
      <c r="E330" s="6" t="n"/>
      <c r="F330" s="93" t="n"/>
      <c r="G330" s="6" t="n"/>
      <c r="H330" s="6" t="n"/>
      <c r="I330" s="6" t="n"/>
      <c r="J330" s="6" t="n"/>
      <c r="K330" s="6" t="n"/>
      <c r="L330" s="93" t="n"/>
      <c r="M330" s="6" t="n"/>
      <c r="N330" s="6" t="n"/>
      <c r="O330" s="6" t="n"/>
      <c r="P330" s="94" t="n"/>
    </row>
    <row r="331" ht="15.75" customHeight="1">
      <c r="A331" s="1" t="n"/>
      <c r="B331" s="14" t="n"/>
      <c r="C331" s="6" t="n"/>
      <c r="D331" s="93" t="n"/>
      <c r="E331" s="6" t="n"/>
      <c r="F331" s="93" t="n"/>
      <c r="G331" s="6" t="n"/>
      <c r="H331" s="6" t="n"/>
      <c r="I331" s="6" t="n"/>
      <c r="J331" s="6" t="n"/>
      <c r="K331" s="6" t="n"/>
      <c r="L331" s="93" t="n"/>
      <c r="M331" s="6" t="n"/>
      <c r="N331" s="6" t="n"/>
      <c r="O331" s="6" t="n"/>
      <c r="P331" s="94" t="n"/>
    </row>
    <row r="332" ht="15.75" customHeight="1">
      <c r="A332" s="1" t="n"/>
      <c r="B332" s="14" t="n"/>
      <c r="C332" s="6" t="n"/>
      <c r="D332" s="93" t="n"/>
      <c r="E332" s="6" t="n"/>
      <c r="F332" s="93" t="n"/>
      <c r="G332" s="6" t="n"/>
      <c r="H332" s="6" t="n"/>
      <c r="I332" s="6" t="n"/>
      <c r="J332" s="6" t="n"/>
      <c r="K332" s="6" t="n"/>
      <c r="L332" s="93" t="n"/>
      <c r="M332" s="6" t="n"/>
      <c r="N332" s="6" t="n"/>
      <c r="O332" s="6" t="n"/>
      <c r="P332" s="94" t="n"/>
    </row>
    <row r="333" ht="15.75" customHeight="1">
      <c r="A333" s="1" t="n"/>
      <c r="B333" s="14" t="n"/>
      <c r="C333" s="6" t="n"/>
      <c r="D333" s="93" t="n"/>
      <c r="E333" s="6" t="n"/>
      <c r="F333" s="93" t="n"/>
      <c r="G333" s="6" t="n"/>
      <c r="H333" s="6" t="n"/>
      <c r="I333" s="6" t="n"/>
      <c r="J333" s="6" t="n"/>
      <c r="K333" s="6" t="n"/>
      <c r="L333" s="93" t="n"/>
      <c r="M333" s="6" t="n"/>
      <c r="N333" s="6" t="n"/>
      <c r="O333" s="6" t="n"/>
      <c r="P333" s="94" t="n"/>
    </row>
    <row r="334" ht="15.75" customHeight="1">
      <c r="A334" s="1" t="n"/>
      <c r="B334" s="14" t="n"/>
      <c r="C334" s="6" t="n"/>
      <c r="D334" s="93" t="n"/>
      <c r="E334" s="6" t="n"/>
      <c r="F334" s="93" t="n"/>
      <c r="G334" s="6" t="n"/>
      <c r="H334" s="6" t="n"/>
      <c r="I334" s="6" t="n"/>
      <c r="J334" s="6" t="n"/>
      <c r="K334" s="6" t="n"/>
      <c r="L334" s="93" t="n"/>
      <c r="M334" s="6" t="n"/>
      <c r="N334" s="6" t="n"/>
      <c r="O334" s="6" t="n"/>
      <c r="P334" s="94" t="n"/>
    </row>
    <row r="335" ht="15.75" customHeight="1">
      <c r="A335" s="1" t="n"/>
      <c r="B335" s="14" t="n"/>
      <c r="C335" s="6" t="n"/>
      <c r="D335" s="93" t="n"/>
      <c r="E335" s="6" t="n"/>
      <c r="F335" s="93" t="n"/>
      <c r="G335" s="6" t="n"/>
      <c r="H335" s="6" t="n"/>
      <c r="I335" s="6" t="n"/>
      <c r="J335" s="6" t="n"/>
      <c r="K335" s="6" t="n"/>
      <c r="L335" s="93" t="n"/>
      <c r="M335" s="6" t="n"/>
      <c r="N335" s="6" t="n"/>
      <c r="O335" s="6" t="n"/>
      <c r="P335" s="94" t="n"/>
    </row>
    <row r="336" ht="15.75" customHeight="1">
      <c r="A336" s="1" t="n"/>
      <c r="B336" s="14" t="n"/>
      <c r="C336" s="6" t="n"/>
      <c r="D336" s="93" t="n"/>
      <c r="E336" s="6" t="n"/>
      <c r="F336" s="93" t="n"/>
      <c r="G336" s="6" t="n"/>
      <c r="H336" s="6" t="n"/>
      <c r="I336" s="6" t="n"/>
      <c r="J336" s="6" t="n"/>
      <c r="K336" s="6" t="n"/>
      <c r="L336" s="93" t="n"/>
      <c r="M336" s="6" t="n"/>
      <c r="N336" s="6" t="n"/>
      <c r="O336" s="6" t="n"/>
      <c r="P336" s="94" t="n"/>
    </row>
    <row r="337" ht="15.75" customHeight="1">
      <c r="A337" s="1" t="n"/>
      <c r="B337" s="14" t="n"/>
      <c r="C337" s="6" t="n"/>
      <c r="D337" s="93" t="n"/>
      <c r="E337" s="6" t="n"/>
      <c r="F337" s="93" t="n"/>
      <c r="G337" s="6" t="n"/>
      <c r="H337" s="6" t="n"/>
      <c r="I337" s="6" t="n"/>
      <c r="J337" s="6" t="n"/>
      <c r="K337" s="6" t="n"/>
      <c r="L337" s="93" t="n"/>
      <c r="M337" s="6" t="n"/>
      <c r="N337" s="6" t="n"/>
      <c r="O337" s="6" t="n"/>
      <c r="P337" s="94" t="n"/>
    </row>
    <row r="338" ht="15.75" customHeight="1">
      <c r="A338" s="1" t="n"/>
      <c r="B338" s="14" t="n"/>
      <c r="C338" s="6" t="n"/>
      <c r="D338" s="93" t="n"/>
      <c r="E338" s="6" t="n"/>
      <c r="F338" s="93" t="n"/>
      <c r="G338" s="6" t="n"/>
      <c r="H338" s="6" t="n"/>
      <c r="I338" s="6" t="n"/>
      <c r="J338" s="6" t="n"/>
      <c r="K338" s="6" t="n"/>
      <c r="L338" s="93" t="n"/>
      <c r="M338" s="6" t="n"/>
      <c r="N338" s="6" t="n"/>
      <c r="O338" s="6" t="n"/>
      <c r="P338" s="94" t="n"/>
    </row>
    <row r="339" ht="15.75" customHeight="1">
      <c r="A339" s="1" t="n"/>
      <c r="B339" s="14" t="n"/>
      <c r="C339" s="6" t="n"/>
      <c r="D339" s="93" t="n"/>
      <c r="E339" s="6" t="n"/>
      <c r="F339" s="93" t="n"/>
      <c r="G339" s="6" t="n"/>
      <c r="H339" s="6" t="n"/>
      <c r="I339" s="6" t="n"/>
      <c r="J339" s="6" t="n"/>
      <c r="K339" s="6" t="n"/>
      <c r="L339" s="93" t="n"/>
      <c r="M339" s="6" t="n"/>
      <c r="N339" s="6" t="n"/>
      <c r="O339" s="6" t="n"/>
      <c r="P339" s="94" t="n"/>
    </row>
    <row r="340" ht="15.75" customHeight="1">
      <c r="A340" s="1" t="n"/>
      <c r="B340" s="14" t="n"/>
      <c r="C340" s="6" t="n"/>
      <c r="D340" s="93" t="n"/>
      <c r="E340" s="6" t="n"/>
      <c r="F340" s="93" t="n"/>
      <c r="G340" s="6" t="n"/>
      <c r="H340" s="6" t="n"/>
      <c r="I340" s="6" t="n"/>
      <c r="J340" s="6" t="n"/>
      <c r="K340" s="6" t="n"/>
      <c r="L340" s="93" t="n"/>
      <c r="M340" s="6" t="n"/>
      <c r="N340" s="6" t="n"/>
      <c r="O340" s="6" t="n"/>
      <c r="P340" s="94" t="n"/>
    </row>
    <row r="341" ht="15.75" customHeight="1">
      <c r="A341" s="1" t="n"/>
      <c r="B341" s="14" t="n"/>
      <c r="C341" s="6" t="n"/>
      <c r="D341" s="93" t="n"/>
      <c r="E341" s="6" t="n"/>
      <c r="F341" s="93" t="n"/>
      <c r="G341" s="6" t="n"/>
      <c r="H341" s="6" t="n"/>
      <c r="I341" s="6" t="n"/>
      <c r="J341" s="6" t="n"/>
      <c r="K341" s="6" t="n"/>
      <c r="L341" s="93" t="n"/>
      <c r="M341" s="6" t="n"/>
      <c r="N341" s="6" t="n"/>
      <c r="O341" s="6" t="n"/>
      <c r="P341" s="94" t="n"/>
    </row>
    <row r="342" ht="15.75" customHeight="1">
      <c r="A342" s="1" t="n"/>
      <c r="B342" s="14" t="n"/>
      <c r="C342" s="6" t="n"/>
      <c r="D342" s="93" t="n"/>
      <c r="E342" s="6" t="n"/>
      <c r="F342" s="93" t="n"/>
      <c r="G342" s="6" t="n"/>
      <c r="H342" s="6" t="n"/>
      <c r="I342" s="6" t="n"/>
      <c r="J342" s="6" t="n"/>
      <c r="K342" s="6" t="n"/>
      <c r="L342" s="93" t="n"/>
      <c r="M342" s="6" t="n"/>
      <c r="N342" s="6" t="n"/>
      <c r="O342" s="6" t="n"/>
      <c r="P342" s="94" t="n"/>
    </row>
    <row r="343" ht="15.75" customHeight="1">
      <c r="A343" s="1" t="n"/>
      <c r="B343" s="14" t="n"/>
      <c r="C343" s="6" t="n"/>
      <c r="D343" s="93" t="n"/>
      <c r="E343" s="6" t="n"/>
      <c r="F343" s="93" t="n"/>
      <c r="G343" s="6" t="n"/>
      <c r="H343" s="6" t="n"/>
      <c r="I343" s="6" t="n"/>
      <c r="J343" s="6" t="n"/>
      <c r="K343" s="6" t="n"/>
      <c r="L343" s="93" t="n"/>
      <c r="M343" s="6" t="n"/>
      <c r="N343" s="6" t="n"/>
      <c r="O343" s="6" t="n"/>
      <c r="P343" s="94" t="n"/>
    </row>
    <row r="344" ht="15.75" customHeight="1">
      <c r="A344" s="1" t="n"/>
      <c r="B344" s="14" t="n"/>
      <c r="C344" s="6" t="n"/>
      <c r="D344" s="93" t="n"/>
      <c r="E344" s="6" t="n"/>
      <c r="F344" s="93" t="n"/>
      <c r="G344" s="6" t="n"/>
      <c r="H344" s="6" t="n"/>
      <c r="I344" s="6" t="n"/>
      <c r="J344" s="6" t="n"/>
      <c r="K344" s="6" t="n"/>
      <c r="L344" s="93" t="n"/>
      <c r="M344" s="6" t="n"/>
      <c r="N344" s="6" t="n"/>
      <c r="O344" s="6" t="n"/>
      <c r="P344" s="94" t="n"/>
    </row>
    <row r="345" ht="15.75" customHeight="1">
      <c r="A345" s="1" t="n"/>
      <c r="B345" s="14" t="n"/>
      <c r="C345" s="6" t="n"/>
      <c r="D345" s="93" t="n"/>
      <c r="E345" s="6" t="n"/>
      <c r="F345" s="93" t="n"/>
      <c r="G345" s="6" t="n"/>
      <c r="H345" s="6" t="n"/>
      <c r="I345" s="6" t="n"/>
      <c r="J345" s="6" t="n"/>
      <c r="K345" s="6" t="n"/>
      <c r="L345" s="93" t="n"/>
      <c r="M345" s="6" t="n"/>
      <c r="N345" s="6" t="n"/>
      <c r="O345" s="6" t="n"/>
      <c r="P345" s="94" t="n"/>
    </row>
    <row r="346" ht="15.75" customHeight="1">
      <c r="A346" s="1" t="n"/>
      <c r="B346" s="14" t="n"/>
      <c r="C346" s="6" t="n"/>
      <c r="D346" s="93" t="n"/>
      <c r="E346" s="6" t="n"/>
      <c r="F346" s="93" t="n"/>
      <c r="G346" s="6" t="n"/>
      <c r="H346" s="6" t="n"/>
      <c r="I346" s="6" t="n"/>
      <c r="J346" s="6" t="n"/>
      <c r="K346" s="6" t="n"/>
      <c r="L346" s="93" t="n"/>
      <c r="M346" s="6" t="n"/>
      <c r="N346" s="6" t="n"/>
      <c r="O346" s="6" t="n"/>
      <c r="P346" s="94" t="n"/>
    </row>
    <row r="347" ht="15.75" customHeight="1">
      <c r="A347" s="1" t="n"/>
      <c r="B347" s="14" t="n"/>
      <c r="C347" s="6" t="n"/>
      <c r="D347" s="93" t="n"/>
      <c r="E347" s="6" t="n"/>
      <c r="F347" s="93" t="n"/>
      <c r="G347" s="6" t="n"/>
      <c r="H347" s="6" t="n"/>
      <c r="I347" s="6" t="n"/>
      <c r="J347" s="6" t="n"/>
      <c r="K347" s="6" t="n"/>
      <c r="L347" s="93" t="n"/>
      <c r="M347" s="6" t="n"/>
      <c r="N347" s="6" t="n"/>
      <c r="O347" s="6" t="n"/>
      <c r="P347" s="94" t="n"/>
    </row>
    <row r="348" ht="15.75" customHeight="1">
      <c r="A348" s="1" t="n"/>
      <c r="B348" s="14" t="n"/>
      <c r="C348" s="6" t="n"/>
      <c r="D348" s="93" t="n"/>
      <c r="E348" s="6" t="n"/>
      <c r="F348" s="93" t="n"/>
      <c r="G348" s="6" t="n"/>
      <c r="H348" s="6" t="n"/>
      <c r="I348" s="6" t="n"/>
      <c r="J348" s="6" t="n"/>
      <c r="K348" s="6" t="n"/>
      <c r="L348" s="93" t="n"/>
      <c r="M348" s="6" t="n"/>
      <c r="N348" s="6" t="n"/>
      <c r="O348" s="6" t="n"/>
      <c r="P348" s="94" t="n"/>
    </row>
    <row r="349" ht="15.75" customHeight="1">
      <c r="A349" s="1" t="n"/>
      <c r="B349" s="14" t="n"/>
      <c r="C349" s="6" t="n"/>
      <c r="D349" s="93" t="n"/>
      <c r="E349" s="6" t="n"/>
      <c r="F349" s="93" t="n"/>
      <c r="G349" s="6" t="n"/>
      <c r="H349" s="6" t="n"/>
      <c r="I349" s="6" t="n"/>
      <c r="J349" s="6" t="n"/>
      <c r="K349" s="6" t="n"/>
      <c r="L349" s="93" t="n"/>
      <c r="M349" s="6" t="n"/>
      <c r="N349" s="6" t="n"/>
      <c r="O349" s="6" t="n"/>
      <c r="P349" s="94" t="n"/>
    </row>
    <row r="350" ht="15.75" customHeight="1">
      <c r="A350" s="1" t="n"/>
      <c r="B350" s="14" t="n"/>
      <c r="C350" s="6" t="n"/>
      <c r="D350" s="93" t="n"/>
      <c r="E350" s="6" t="n"/>
      <c r="F350" s="93" t="n"/>
      <c r="G350" s="6" t="n"/>
      <c r="H350" s="6" t="n"/>
      <c r="I350" s="6" t="n"/>
      <c r="J350" s="6" t="n"/>
      <c r="K350" s="6" t="n"/>
      <c r="L350" s="93" t="n"/>
      <c r="M350" s="6" t="n"/>
      <c r="N350" s="6" t="n"/>
      <c r="O350" s="6" t="n"/>
      <c r="P350" s="94" t="n"/>
    </row>
    <row r="351" ht="15.75" customHeight="1">
      <c r="A351" s="1" t="n"/>
      <c r="B351" s="14" t="n"/>
      <c r="C351" s="6" t="n"/>
      <c r="D351" s="93" t="n"/>
      <c r="E351" s="6" t="n"/>
      <c r="F351" s="93" t="n"/>
      <c r="G351" s="6" t="n"/>
      <c r="H351" s="6" t="n"/>
      <c r="I351" s="6" t="n"/>
      <c r="J351" s="6" t="n"/>
      <c r="K351" s="6" t="n"/>
      <c r="L351" s="93" t="n"/>
      <c r="M351" s="6" t="n"/>
      <c r="N351" s="6" t="n"/>
      <c r="O351" s="6" t="n"/>
      <c r="P351" s="94" t="n"/>
    </row>
    <row r="352" ht="15.75" customHeight="1">
      <c r="A352" s="1" t="n"/>
      <c r="B352" s="14" t="n"/>
      <c r="C352" s="6" t="n"/>
      <c r="D352" s="93" t="n"/>
      <c r="E352" s="6" t="n"/>
      <c r="F352" s="93" t="n"/>
      <c r="G352" s="6" t="n"/>
      <c r="H352" s="6" t="n"/>
      <c r="I352" s="6" t="n"/>
      <c r="J352" s="6" t="n"/>
      <c r="K352" s="6" t="n"/>
      <c r="L352" s="93" t="n"/>
      <c r="M352" s="6" t="n"/>
      <c r="N352" s="6" t="n"/>
      <c r="O352" s="6" t="n"/>
      <c r="P352" s="94" t="n"/>
    </row>
    <row r="353" ht="15.75" customHeight="1">
      <c r="A353" s="1" t="n"/>
      <c r="B353" s="14" t="n"/>
      <c r="C353" s="6" t="n"/>
      <c r="D353" s="93" t="n"/>
      <c r="E353" s="6" t="n"/>
      <c r="F353" s="93" t="n"/>
      <c r="G353" s="6" t="n"/>
      <c r="H353" s="6" t="n"/>
      <c r="I353" s="6" t="n"/>
      <c r="J353" s="6" t="n"/>
      <c r="K353" s="6" t="n"/>
      <c r="L353" s="93" t="n"/>
      <c r="M353" s="6" t="n"/>
      <c r="N353" s="6" t="n"/>
      <c r="O353" s="6" t="n"/>
      <c r="P353" s="94" t="n"/>
    </row>
    <row r="354" ht="15.75" customHeight="1">
      <c r="A354" s="1" t="n"/>
      <c r="B354" s="14" t="n"/>
      <c r="C354" s="6" t="n"/>
      <c r="D354" s="93" t="n"/>
      <c r="E354" s="6" t="n"/>
      <c r="F354" s="93" t="n"/>
      <c r="G354" s="6" t="n"/>
      <c r="H354" s="6" t="n"/>
      <c r="I354" s="6" t="n"/>
      <c r="J354" s="6" t="n"/>
      <c r="K354" s="6" t="n"/>
      <c r="L354" s="93" t="n"/>
      <c r="M354" s="6" t="n"/>
      <c r="N354" s="6" t="n"/>
      <c r="O354" s="6" t="n"/>
      <c r="P354" s="94" t="n"/>
    </row>
    <row r="355" ht="15.75" customHeight="1">
      <c r="A355" s="1" t="n"/>
      <c r="B355" s="14" t="n"/>
      <c r="C355" s="6" t="n"/>
      <c r="D355" s="93" t="n"/>
      <c r="E355" s="6" t="n"/>
      <c r="F355" s="93" t="n"/>
      <c r="G355" s="6" t="n"/>
      <c r="H355" s="6" t="n"/>
      <c r="I355" s="6" t="n"/>
      <c r="J355" s="6" t="n"/>
      <c r="K355" s="6" t="n"/>
      <c r="L355" s="93" t="n"/>
      <c r="M355" s="6" t="n"/>
      <c r="N355" s="6" t="n"/>
      <c r="O355" s="6" t="n"/>
      <c r="P355" s="94" t="n"/>
    </row>
    <row r="356" ht="15.75" customHeight="1">
      <c r="A356" s="1" t="n"/>
      <c r="B356" s="14" t="n"/>
      <c r="C356" s="6" t="n"/>
      <c r="D356" s="93" t="n"/>
      <c r="E356" s="6" t="n"/>
      <c r="F356" s="93" t="n"/>
      <c r="G356" s="6" t="n"/>
      <c r="H356" s="6" t="n"/>
      <c r="I356" s="6" t="n"/>
      <c r="J356" s="6" t="n"/>
      <c r="K356" s="6" t="n"/>
      <c r="L356" s="93" t="n"/>
      <c r="M356" s="6" t="n"/>
      <c r="N356" s="6" t="n"/>
      <c r="O356" s="6" t="n"/>
      <c r="P356" s="94" t="n"/>
    </row>
    <row r="357" ht="15.75" customHeight="1">
      <c r="A357" s="1" t="n"/>
      <c r="B357" s="14" t="n"/>
      <c r="C357" s="6" t="n"/>
      <c r="D357" s="93" t="n"/>
      <c r="E357" s="6" t="n"/>
      <c r="F357" s="93" t="n"/>
      <c r="G357" s="6" t="n"/>
      <c r="H357" s="6" t="n"/>
      <c r="I357" s="6" t="n"/>
      <c r="J357" s="6" t="n"/>
      <c r="K357" s="6" t="n"/>
      <c r="L357" s="93" t="n"/>
      <c r="M357" s="6" t="n"/>
      <c r="N357" s="6" t="n"/>
      <c r="O357" s="6" t="n"/>
      <c r="P357" s="94" t="n"/>
    </row>
    <row r="358" ht="15.75" customHeight="1">
      <c r="A358" s="1" t="n"/>
      <c r="B358" s="14" t="n"/>
      <c r="C358" s="6" t="n"/>
      <c r="D358" s="93" t="n"/>
      <c r="E358" s="6" t="n"/>
      <c r="F358" s="93" t="n"/>
      <c r="G358" s="6" t="n"/>
      <c r="H358" s="6" t="n"/>
      <c r="I358" s="6" t="n"/>
      <c r="J358" s="6" t="n"/>
      <c r="K358" s="6" t="n"/>
      <c r="L358" s="93" t="n"/>
      <c r="M358" s="6" t="n"/>
      <c r="N358" s="6" t="n"/>
      <c r="O358" s="6" t="n"/>
      <c r="P358" s="94" t="n"/>
    </row>
    <row r="359" ht="15.75" customHeight="1">
      <c r="A359" s="1" t="n"/>
      <c r="B359" s="14" t="n"/>
      <c r="C359" s="6" t="n"/>
      <c r="D359" s="93" t="n"/>
      <c r="E359" s="6" t="n"/>
      <c r="F359" s="93" t="n"/>
      <c r="G359" s="6" t="n"/>
      <c r="H359" s="6" t="n"/>
      <c r="I359" s="6" t="n"/>
      <c r="J359" s="6" t="n"/>
      <c r="K359" s="6" t="n"/>
      <c r="L359" s="93" t="n"/>
      <c r="M359" s="6" t="n"/>
      <c r="N359" s="6" t="n"/>
      <c r="O359" s="6" t="n"/>
      <c r="P359" s="94" t="n"/>
    </row>
    <row r="360" ht="15.75" customHeight="1">
      <c r="A360" s="1" t="n"/>
      <c r="B360" s="14" t="n"/>
      <c r="C360" s="6" t="n"/>
      <c r="D360" s="93" t="n"/>
      <c r="E360" s="6" t="n"/>
      <c r="F360" s="93" t="n"/>
      <c r="G360" s="6" t="n"/>
      <c r="H360" s="6" t="n"/>
      <c r="I360" s="6" t="n"/>
      <c r="J360" s="6" t="n"/>
      <c r="K360" s="6" t="n"/>
      <c r="L360" s="93" t="n"/>
      <c r="M360" s="6" t="n"/>
      <c r="N360" s="6" t="n"/>
      <c r="O360" s="6" t="n"/>
      <c r="P360" s="94" t="n"/>
    </row>
    <row r="361" ht="15.75" customHeight="1">
      <c r="A361" s="1" t="n"/>
      <c r="B361" s="14" t="n"/>
      <c r="C361" s="6" t="n"/>
      <c r="D361" s="93" t="n"/>
      <c r="E361" s="6" t="n"/>
      <c r="F361" s="93" t="n"/>
      <c r="G361" s="6" t="n"/>
      <c r="H361" s="6" t="n"/>
      <c r="I361" s="6" t="n"/>
      <c r="J361" s="6" t="n"/>
      <c r="K361" s="6" t="n"/>
      <c r="L361" s="93" t="n"/>
      <c r="M361" s="6" t="n"/>
      <c r="N361" s="6" t="n"/>
      <c r="O361" s="6" t="n"/>
      <c r="P361" s="94" t="n"/>
    </row>
    <row r="362" ht="15.75" customHeight="1">
      <c r="A362" s="1" t="n"/>
      <c r="B362" s="14" t="n"/>
      <c r="C362" s="6" t="n"/>
      <c r="D362" s="93" t="n"/>
      <c r="E362" s="6" t="n"/>
      <c r="F362" s="93" t="n"/>
      <c r="G362" s="6" t="n"/>
      <c r="H362" s="6" t="n"/>
      <c r="I362" s="6" t="n"/>
      <c r="J362" s="6" t="n"/>
      <c r="K362" s="6" t="n"/>
      <c r="L362" s="93" t="n"/>
      <c r="M362" s="6" t="n"/>
      <c r="N362" s="6" t="n"/>
      <c r="O362" s="6" t="n"/>
      <c r="P362" s="94" t="n"/>
    </row>
    <row r="363" ht="15.75" customHeight="1">
      <c r="A363" s="1" t="n"/>
      <c r="B363" s="14" t="n"/>
      <c r="C363" s="6" t="n"/>
      <c r="D363" s="93" t="n"/>
      <c r="E363" s="6" t="n"/>
      <c r="F363" s="93" t="n"/>
      <c r="G363" s="6" t="n"/>
      <c r="H363" s="6" t="n"/>
      <c r="I363" s="6" t="n"/>
      <c r="J363" s="6" t="n"/>
      <c r="K363" s="6" t="n"/>
      <c r="L363" s="93" t="n"/>
      <c r="M363" s="6" t="n"/>
      <c r="N363" s="6" t="n"/>
      <c r="O363" s="6" t="n"/>
      <c r="P363" s="94" t="n"/>
    </row>
    <row r="364" ht="15.75" customHeight="1">
      <c r="A364" s="1" t="n"/>
      <c r="B364" s="14" t="n"/>
      <c r="C364" s="6" t="n"/>
      <c r="D364" s="93" t="n"/>
      <c r="E364" s="6" t="n"/>
      <c r="F364" s="93" t="n"/>
      <c r="G364" s="6" t="n"/>
      <c r="H364" s="6" t="n"/>
      <c r="I364" s="6" t="n"/>
      <c r="J364" s="6" t="n"/>
      <c r="K364" s="6" t="n"/>
      <c r="L364" s="93" t="n"/>
      <c r="M364" s="6" t="n"/>
      <c r="N364" s="6" t="n"/>
      <c r="O364" s="6" t="n"/>
      <c r="P364" s="94" t="n"/>
    </row>
    <row r="365" ht="15.75" customHeight="1">
      <c r="A365" s="1" t="n"/>
      <c r="B365" s="14" t="n"/>
      <c r="C365" s="6" t="n"/>
      <c r="D365" s="93" t="n"/>
      <c r="E365" s="6" t="n"/>
      <c r="F365" s="93" t="n"/>
      <c r="G365" s="6" t="n"/>
      <c r="H365" s="6" t="n"/>
      <c r="I365" s="6" t="n"/>
      <c r="J365" s="6" t="n"/>
      <c r="K365" s="6" t="n"/>
      <c r="L365" s="93" t="n"/>
      <c r="M365" s="6" t="n"/>
      <c r="N365" s="6" t="n"/>
      <c r="O365" s="6" t="n"/>
      <c r="P365" s="94" t="n"/>
    </row>
    <row r="366" ht="15.75" customHeight="1">
      <c r="A366" s="1" t="n"/>
      <c r="B366" s="14" t="n"/>
      <c r="C366" s="6" t="n"/>
      <c r="D366" s="93" t="n"/>
      <c r="E366" s="6" t="n"/>
      <c r="F366" s="93" t="n"/>
      <c r="G366" s="6" t="n"/>
      <c r="H366" s="6" t="n"/>
      <c r="I366" s="6" t="n"/>
      <c r="J366" s="6" t="n"/>
      <c r="K366" s="6" t="n"/>
      <c r="L366" s="93" t="n"/>
      <c r="M366" s="6" t="n"/>
      <c r="N366" s="6" t="n"/>
      <c r="O366" s="6" t="n"/>
      <c r="P366" s="94" t="n"/>
    </row>
    <row r="367" ht="15.75" customHeight="1">
      <c r="A367" s="1" t="n"/>
      <c r="B367" s="14" t="n"/>
      <c r="C367" s="6" t="n"/>
      <c r="D367" s="93" t="n"/>
      <c r="E367" s="6" t="n"/>
      <c r="F367" s="93" t="n"/>
      <c r="G367" s="6" t="n"/>
      <c r="H367" s="6" t="n"/>
      <c r="I367" s="6" t="n"/>
      <c r="J367" s="6" t="n"/>
      <c r="K367" s="6" t="n"/>
      <c r="L367" s="93" t="n"/>
      <c r="M367" s="6" t="n"/>
      <c r="N367" s="6" t="n"/>
      <c r="O367" s="6" t="n"/>
      <c r="P367" s="94" t="n"/>
    </row>
    <row r="368" ht="15.75" customHeight="1">
      <c r="A368" s="1" t="n"/>
      <c r="B368" s="14" t="n"/>
      <c r="C368" s="6" t="n"/>
      <c r="D368" s="93" t="n"/>
      <c r="E368" s="6" t="n"/>
      <c r="F368" s="93" t="n"/>
      <c r="G368" s="6" t="n"/>
      <c r="H368" s="6" t="n"/>
      <c r="I368" s="6" t="n"/>
      <c r="J368" s="6" t="n"/>
      <c r="K368" s="6" t="n"/>
      <c r="L368" s="93" t="n"/>
      <c r="M368" s="6" t="n"/>
      <c r="N368" s="6" t="n"/>
      <c r="O368" s="6" t="n"/>
      <c r="P368" s="94" t="n"/>
    </row>
    <row r="369" ht="15.75" customHeight="1">
      <c r="A369" s="1" t="n"/>
      <c r="B369" s="14" t="n"/>
      <c r="C369" s="6" t="n"/>
      <c r="D369" s="93" t="n"/>
      <c r="E369" s="6" t="n"/>
      <c r="F369" s="93" t="n"/>
      <c r="G369" s="6" t="n"/>
      <c r="H369" s="6" t="n"/>
      <c r="I369" s="6" t="n"/>
      <c r="J369" s="6" t="n"/>
      <c r="K369" s="6" t="n"/>
      <c r="L369" s="93" t="n"/>
      <c r="M369" s="6" t="n"/>
      <c r="N369" s="6" t="n"/>
      <c r="O369" s="6" t="n"/>
      <c r="P369" s="94" t="n"/>
    </row>
    <row r="370" ht="15.75" customHeight="1">
      <c r="A370" s="1" t="n"/>
      <c r="B370" s="14" t="n"/>
      <c r="C370" s="6" t="n"/>
      <c r="D370" s="93" t="n"/>
      <c r="E370" s="6" t="n"/>
      <c r="F370" s="93" t="n"/>
      <c r="G370" s="6" t="n"/>
      <c r="H370" s="6" t="n"/>
      <c r="I370" s="6" t="n"/>
      <c r="J370" s="6" t="n"/>
      <c r="K370" s="6" t="n"/>
      <c r="L370" s="93" t="n"/>
      <c r="M370" s="6" t="n"/>
      <c r="N370" s="6" t="n"/>
      <c r="O370" s="6" t="n"/>
      <c r="P370" s="94" t="n"/>
    </row>
    <row r="371" ht="15.75" customHeight="1">
      <c r="A371" s="1" t="n"/>
      <c r="B371" s="14" t="n"/>
      <c r="C371" s="6" t="n"/>
      <c r="D371" s="93" t="n"/>
      <c r="E371" s="6" t="n"/>
      <c r="F371" s="93" t="n"/>
      <c r="G371" s="6" t="n"/>
      <c r="H371" s="6" t="n"/>
      <c r="I371" s="6" t="n"/>
      <c r="J371" s="6" t="n"/>
      <c r="K371" s="6" t="n"/>
      <c r="L371" s="93" t="n"/>
      <c r="M371" s="6" t="n"/>
      <c r="N371" s="6" t="n"/>
      <c r="O371" s="6" t="n"/>
      <c r="P371" s="94" t="n"/>
    </row>
    <row r="372" ht="15.75" customHeight="1">
      <c r="A372" s="1" t="n"/>
      <c r="B372" s="14" t="n"/>
      <c r="C372" s="6" t="n"/>
      <c r="D372" s="93" t="n"/>
      <c r="E372" s="6" t="n"/>
      <c r="F372" s="93" t="n"/>
      <c r="G372" s="6" t="n"/>
      <c r="H372" s="6" t="n"/>
      <c r="I372" s="6" t="n"/>
      <c r="J372" s="6" t="n"/>
      <c r="K372" s="6" t="n"/>
      <c r="L372" s="93" t="n"/>
      <c r="M372" s="6" t="n"/>
      <c r="N372" s="6" t="n"/>
      <c r="O372" s="6" t="n"/>
      <c r="P372" s="94" t="n"/>
    </row>
    <row r="373" ht="15.75" customHeight="1">
      <c r="A373" s="1" t="n"/>
      <c r="B373" s="14" t="n"/>
      <c r="C373" s="6" t="n"/>
      <c r="D373" s="93" t="n"/>
      <c r="E373" s="6" t="n"/>
      <c r="F373" s="93" t="n"/>
      <c r="G373" s="6" t="n"/>
      <c r="H373" s="6" t="n"/>
      <c r="I373" s="6" t="n"/>
      <c r="J373" s="6" t="n"/>
      <c r="K373" s="6" t="n"/>
      <c r="L373" s="93" t="n"/>
      <c r="M373" s="6" t="n"/>
      <c r="N373" s="6" t="n"/>
      <c r="O373" s="6" t="n"/>
      <c r="P373" s="94" t="n"/>
    </row>
    <row r="374" ht="15.75" customHeight="1">
      <c r="A374" s="1" t="n"/>
      <c r="B374" s="14" t="n"/>
      <c r="C374" s="6" t="n"/>
      <c r="D374" s="93" t="n"/>
      <c r="E374" s="6" t="n"/>
      <c r="F374" s="93" t="n"/>
      <c r="G374" s="6" t="n"/>
      <c r="H374" s="6" t="n"/>
      <c r="I374" s="6" t="n"/>
      <c r="J374" s="6" t="n"/>
      <c r="K374" s="6" t="n"/>
      <c r="L374" s="93" t="n"/>
      <c r="M374" s="6" t="n"/>
      <c r="N374" s="6" t="n"/>
      <c r="O374" s="6" t="n"/>
      <c r="P374" s="94" t="n"/>
    </row>
    <row r="375" ht="15.75" customHeight="1">
      <c r="A375" s="1" t="n"/>
      <c r="B375" s="14" t="n"/>
      <c r="C375" s="6" t="n"/>
      <c r="D375" s="93" t="n"/>
      <c r="E375" s="6" t="n"/>
      <c r="F375" s="93" t="n"/>
      <c r="G375" s="6" t="n"/>
      <c r="H375" s="6" t="n"/>
      <c r="I375" s="6" t="n"/>
      <c r="J375" s="6" t="n"/>
      <c r="K375" s="6" t="n"/>
      <c r="L375" s="93" t="n"/>
      <c r="M375" s="6" t="n"/>
      <c r="N375" s="6" t="n"/>
      <c r="O375" s="6" t="n"/>
      <c r="P375" s="94" t="n"/>
    </row>
    <row r="376" ht="15.75" customHeight="1">
      <c r="A376" s="1" t="n"/>
      <c r="B376" s="14" t="n"/>
      <c r="C376" s="6" t="n"/>
      <c r="D376" s="93" t="n"/>
      <c r="E376" s="6" t="n"/>
      <c r="F376" s="93" t="n"/>
      <c r="G376" s="6" t="n"/>
      <c r="H376" s="6" t="n"/>
      <c r="I376" s="6" t="n"/>
      <c r="J376" s="6" t="n"/>
      <c r="K376" s="6" t="n"/>
      <c r="L376" s="93" t="n"/>
      <c r="M376" s="6" t="n"/>
      <c r="N376" s="6" t="n"/>
      <c r="O376" s="6" t="n"/>
      <c r="P376" s="94" t="n"/>
    </row>
    <row r="377" ht="15.75" customHeight="1">
      <c r="A377" s="1" t="n"/>
      <c r="B377" s="14" t="n"/>
      <c r="C377" s="6" t="n"/>
      <c r="D377" s="93" t="n"/>
      <c r="E377" s="6" t="n"/>
      <c r="F377" s="93" t="n"/>
      <c r="G377" s="6" t="n"/>
      <c r="H377" s="6" t="n"/>
      <c r="I377" s="6" t="n"/>
      <c r="J377" s="6" t="n"/>
      <c r="K377" s="6" t="n"/>
      <c r="L377" s="93" t="n"/>
      <c r="M377" s="6" t="n"/>
      <c r="N377" s="6" t="n"/>
      <c r="O377" s="6" t="n"/>
      <c r="P377" s="94" t="n"/>
    </row>
    <row r="378" ht="15.75" customHeight="1">
      <c r="A378" s="1" t="n"/>
      <c r="B378" s="14" t="n"/>
      <c r="C378" s="6" t="n"/>
      <c r="D378" s="93" t="n"/>
      <c r="E378" s="6" t="n"/>
      <c r="F378" s="93" t="n"/>
      <c r="G378" s="6" t="n"/>
      <c r="H378" s="6" t="n"/>
      <c r="I378" s="6" t="n"/>
      <c r="J378" s="6" t="n"/>
      <c r="K378" s="6" t="n"/>
      <c r="L378" s="93" t="n"/>
      <c r="M378" s="6" t="n"/>
      <c r="N378" s="6" t="n"/>
      <c r="O378" s="6" t="n"/>
      <c r="P378" s="94" t="n"/>
    </row>
    <row r="379" ht="15.75" customHeight="1">
      <c r="A379" s="1" t="n"/>
      <c r="B379" s="14" t="n"/>
      <c r="C379" s="6" t="n"/>
      <c r="D379" s="93" t="n"/>
      <c r="E379" s="6" t="n"/>
      <c r="F379" s="93" t="n"/>
      <c r="G379" s="6" t="n"/>
      <c r="H379" s="6" t="n"/>
      <c r="I379" s="6" t="n"/>
      <c r="J379" s="6" t="n"/>
      <c r="K379" s="6" t="n"/>
      <c r="L379" s="93" t="n"/>
      <c r="M379" s="6" t="n"/>
      <c r="N379" s="6" t="n"/>
      <c r="O379" s="6" t="n"/>
      <c r="P379" s="94" t="n"/>
    </row>
    <row r="380" ht="15.75" customHeight="1">
      <c r="A380" s="1" t="n"/>
      <c r="B380" s="14" t="n"/>
      <c r="C380" s="6" t="n"/>
      <c r="D380" s="93" t="n"/>
      <c r="E380" s="6" t="n"/>
      <c r="F380" s="93" t="n"/>
      <c r="G380" s="6" t="n"/>
      <c r="H380" s="6" t="n"/>
      <c r="I380" s="6" t="n"/>
      <c r="J380" s="6" t="n"/>
      <c r="K380" s="6" t="n"/>
      <c r="L380" s="93" t="n"/>
      <c r="M380" s="6" t="n"/>
      <c r="N380" s="6" t="n"/>
      <c r="O380" s="6" t="n"/>
      <c r="P380" s="94" t="n"/>
    </row>
    <row r="381" ht="15.75" customHeight="1">
      <c r="A381" s="1" t="n"/>
      <c r="B381" s="14" t="n"/>
      <c r="C381" s="6" t="n"/>
      <c r="D381" s="93" t="n"/>
      <c r="E381" s="6" t="n"/>
      <c r="F381" s="93" t="n"/>
      <c r="G381" s="6" t="n"/>
      <c r="H381" s="6" t="n"/>
      <c r="I381" s="6" t="n"/>
      <c r="J381" s="6" t="n"/>
      <c r="K381" s="6" t="n"/>
      <c r="L381" s="93" t="n"/>
      <c r="M381" s="6" t="n"/>
      <c r="N381" s="6" t="n"/>
      <c r="O381" s="6" t="n"/>
      <c r="P381" s="94" t="n"/>
    </row>
    <row r="382" ht="15.75" customHeight="1">
      <c r="A382" s="1" t="n"/>
      <c r="B382" s="14" t="n"/>
      <c r="C382" s="6" t="n"/>
      <c r="D382" s="93" t="n"/>
      <c r="E382" s="6" t="n"/>
      <c r="F382" s="93" t="n"/>
      <c r="G382" s="6" t="n"/>
      <c r="H382" s="6" t="n"/>
      <c r="I382" s="6" t="n"/>
      <c r="J382" s="6" t="n"/>
      <c r="K382" s="6" t="n"/>
      <c r="L382" s="93" t="n"/>
      <c r="M382" s="6" t="n"/>
      <c r="N382" s="6" t="n"/>
      <c r="O382" s="6" t="n"/>
      <c r="P382" s="94" t="n"/>
    </row>
    <row r="383" ht="15.75" customHeight="1">
      <c r="A383" s="1" t="n"/>
      <c r="B383" s="14" t="n"/>
      <c r="C383" s="6" t="n"/>
      <c r="D383" s="93" t="n"/>
      <c r="E383" s="6" t="n"/>
      <c r="F383" s="93" t="n"/>
      <c r="G383" s="6" t="n"/>
      <c r="H383" s="6" t="n"/>
      <c r="I383" s="6" t="n"/>
      <c r="J383" s="6" t="n"/>
      <c r="K383" s="6" t="n"/>
      <c r="L383" s="93" t="n"/>
      <c r="M383" s="6" t="n"/>
      <c r="N383" s="6" t="n"/>
      <c r="O383" s="6" t="n"/>
      <c r="P383" s="94" t="n"/>
    </row>
    <row r="384" ht="15.75" customHeight="1">
      <c r="A384" s="1" t="n"/>
      <c r="B384" s="14" t="n"/>
      <c r="C384" s="6" t="n"/>
      <c r="D384" s="93" t="n"/>
      <c r="E384" s="6" t="n"/>
      <c r="F384" s="93" t="n"/>
      <c r="G384" s="6" t="n"/>
      <c r="H384" s="6" t="n"/>
      <c r="I384" s="6" t="n"/>
      <c r="J384" s="6" t="n"/>
      <c r="K384" s="6" t="n"/>
      <c r="L384" s="93" t="n"/>
      <c r="M384" s="6" t="n"/>
      <c r="N384" s="6" t="n"/>
      <c r="O384" s="6" t="n"/>
      <c r="P384" s="94" t="n"/>
    </row>
    <row r="385" ht="15.75" customHeight="1">
      <c r="A385" s="1" t="n"/>
      <c r="B385" s="14" t="n"/>
      <c r="C385" s="6" t="n"/>
      <c r="D385" s="93" t="n"/>
      <c r="E385" s="6" t="n"/>
      <c r="F385" s="93" t="n"/>
      <c r="G385" s="6" t="n"/>
      <c r="H385" s="6" t="n"/>
      <c r="I385" s="6" t="n"/>
      <c r="J385" s="6" t="n"/>
      <c r="K385" s="6" t="n"/>
      <c r="L385" s="93" t="n"/>
      <c r="M385" s="6" t="n"/>
      <c r="N385" s="6" t="n"/>
      <c r="O385" s="6" t="n"/>
      <c r="P385" s="94" t="n"/>
    </row>
    <row r="386" ht="15.75" customHeight="1">
      <c r="A386" s="1" t="n"/>
      <c r="B386" s="14" t="n"/>
      <c r="C386" s="6" t="n"/>
      <c r="D386" s="93" t="n"/>
      <c r="E386" s="6" t="n"/>
      <c r="F386" s="93" t="n"/>
      <c r="G386" s="6" t="n"/>
      <c r="H386" s="6" t="n"/>
      <c r="I386" s="6" t="n"/>
      <c r="J386" s="6" t="n"/>
      <c r="K386" s="6" t="n"/>
      <c r="L386" s="93" t="n"/>
      <c r="M386" s="6" t="n"/>
      <c r="N386" s="6" t="n"/>
      <c r="O386" s="6" t="n"/>
      <c r="P386" s="94" t="n"/>
    </row>
    <row r="387" ht="15.75" customHeight="1">
      <c r="A387" s="1" t="n"/>
      <c r="B387" s="14" t="n"/>
      <c r="C387" s="6" t="n"/>
      <c r="D387" s="93" t="n"/>
      <c r="E387" s="6" t="n"/>
      <c r="F387" s="93" t="n"/>
      <c r="G387" s="6" t="n"/>
      <c r="H387" s="6" t="n"/>
      <c r="I387" s="6" t="n"/>
      <c r="J387" s="6" t="n"/>
      <c r="K387" s="6" t="n"/>
      <c r="L387" s="93" t="n"/>
      <c r="M387" s="6" t="n"/>
      <c r="N387" s="6" t="n"/>
      <c r="O387" s="6" t="n"/>
      <c r="P387" s="94" t="n"/>
    </row>
    <row r="388" ht="15.75" customHeight="1">
      <c r="A388" s="1" t="n"/>
      <c r="B388" s="14" t="n"/>
      <c r="C388" s="6" t="n"/>
      <c r="D388" s="93" t="n"/>
      <c r="E388" s="6" t="n"/>
      <c r="F388" s="93" t="n"/>
      <c r="G388" s="6" t="n"/>
      <c r="H388" s="6" t="n"/>
      <c r="I388" s="6" t="n"/>
      <c r="J388" s="6" t="n"/>
      <c r="K388" s="6" t="n"/>
      <c r="L388" s="93" t="n"/>
      <c r="M388" s="6" t="n"/>
      <c r="N388" s="6" t="n"/>
      <c r="O388" s="6" t="n"/>
      <c r="P388" s="94" t="n"/>
    </row>
    <row r="389" ht="15.75" customHeight="1">
      <c r="A389" s="1" t="n"/>
      <c r="B389" s="14" t="n"/>
      <c r="C389" s="6" t="n"/>
      <c r="D389" s="93" t="n"/>
      <c r="E389" s="6" t="n"/>
      <c r="F389" s="93" t="n"/>
      <c r="G389" s="6" t="n"/>
      <c r="H389" s="6" t="n"/>
      <c r="I389" s="6" t="n"/>
      <c r="J389" s="6" t="n"/>
      <c r="K389" s="6" t="n"/>
      <c r="L389" s="93" t="n"/>
      <c r="M389" s="6" t="n"/>
      <c r="N389" s="6" t="n"/>
      <c r="O389" s="6" t="n"/>
      <c r="P389" s="94" t="n"/>
    </row>
    <row r="390" ht="15.75" customHeight="1">
      <c r="A390" s="1" t="n"/>
      <c r="B390" s="14" t="n"/>
      <c r="C390" s="6" t="n"/>
      <c r="D390" s="93" t="n"/>
      <c r="E390" s="6" t="n"/>
      <c r="F390" s="93" t="n"/>
      <c r="G390" s="6" t="n"/>
      <c r="H390" s="6" t="n"/>
      <c r="I390" s="6" t="n"/>
      <c r="J390" s="6" t="n"/>
      <c r="K390" s="6" t="n"/>
      <c r="L390" s="93" t="n"/>
      <c r="M390" s="6" t="n"/>
      <c r="N390" s="6" t="n"/>
      <c r="O390" s="6" t="n"/>
      <c r="P390" s="94" t="n"/>
    </row>
    <row r="391" ht="15.75" customHeight="1">
      <c r="A391" s="1" t="n"/>
      <c r="B391" s="14" t="n"/>
      <c r="C391" s="6" t="n"/>
      <c r="D391" s="93" t="n"/>
      <c r="E391" s="6" t="n"/>
      <c r="F391" s="93" t="n"/>
      <c r="G391" s="6" t="n"/>
      <c r="H391" s="6" t="n"/>
      <c r="I391" s="6" t="n"/>
      <c r="J391" s="6" t="n"/>
      <c r="K391" s="6" t="n"/>
      <c r="L391" s="93" t="n"/>
      <c r="M391" s="6" t="n"/>
      <c r="N391" s="6" t="n"/>
      <c r="O391" s="6" t="n"/>
      <c r="P391" s="94" t="n"/>
    </row>
    <row r="392" ht="15.75" customHeight="1">
      <c r="A392" s="1" t="n"/>
      <c r="B392" s="14" t="n"/>
      <c r="C392" s="6" t="n"/>
      <c r="D392" s="93" t="n"/>
      <c r="E392" s="6" t="n"/>
      <c r="F392" s="93" t="n"/>
      <c r="G392" s="6" t="n"/>
      <c r="H392" s="6" t="n"/>
      <c r="I392" s="6" t="n"/>
      <c r="J392" s="6" t="n"/>
      <c r="K392" s="6" t="n"/>
      <c r="L392" s="93" t="n"/>
      <c r="M392" s="6" t="n"/>
      <c r="N392" s="6" t="n"/>
      <c r="O392" s="6" t="n"/>
      <c r="P392" s="94" t="n"/>
    </row>
    <row r="393" ht="15.75" customHeight="1">
      <c r="A393" s="1" t="n"/>
      <c r="B393" s="14" t="n"/>
      <c r="C393" s="6" t="n"/>
      <c r="D393" s="93" t="n"/>
      <c r="E393" s="6" t="n"/>
      <c r="F393" s="93" t="n"/>
      <c r="G393" s="6" t="n"/>
      <c r="H393" s="6" t="n"/>
      <c r="I393" s="6" t="n"/>
      <c r="J393" s="6" t="n"/>
      <c r="K393" s="6" t="n"/>
      <c r="L393" s="93" t="n"/>
      <c r="M393" s="6" t="n"/>
      <c r="N393" s="6" t="n"/>
      <c r="O393" s="6" t="n"/>
      <c r="P393" s="94" t="n"/>
    </row>
    <row r="394" ht="15.75" customHeight="1">
      <c r="A394" s="1" t="n"/>
      <c r="B394" s="14" t="n"/>
      <c r="C394" s="6" t="n"/>
      <c r="D394" s="93" t="n"/>
      <c r="E394" s="6" t="n"/>
      <c r="F394" s="93" t="n"/>
      <c r="G394" s="6" t="n"/>
      <c r="H394" s="6" t="n"/>
      <c r="I394" s="6" t="n"/>
      <c r="J394" s="6" t="n"/>
      <c r="K394" s="6" t="n"/>
      <c r="L394" s="93" t="n"/>
      <c r="M394" s="6" t="n"/>
      <c r="N394" s="6" t="n"/>
      <c r="O394" s="6" t="n"/>
      <c r="P394" s="94" t="n"/>
    </row>
    <row r="395" ht="15.75" customHeight="1">
      <c r="A395" s="1" t="n"/>
      <c r="B395" s="14" t="n"/>
      <c r="C395" s="6" t="n"/>
      <c r="D395" s="93" t="n"/>
      <c r="E395" s="6" t="n"/>
      <c r="F395" s="93" t="n"/>
      <c r="G395" s="6" t="n"/>
      <c r="H395" s="6" t="n"/>
      <c r="I395" s="6" t="n"/>
      <c r="J395" s="6" t="n"/>
      <c r="K395" s="6" t="n"/>
      <c r="L395" s="93" t="n"/>
      <c r="M395" s="6" t="n"/>
      <c r="N395" s="6" t="n"/>
      <c r="O395" s="6" t="n"/>
      <c r="P395" s="94" t="n"/>
    </row>
    <row r="396" ht="15.75" customHeight="1">
      <c r="A396" s="1" t="n"/>
      <c r="B396" s="14" t="n"/>
      <c r="C396" s="6" t="n"/>
      <c r="D396" s="93" t="n"/>
      <c r="E396" s="6" t="n"/>
      <c r="F396" s="93" t="n"/>
      <c r="G396" s="6" t="n"/>
      <c r="H396" s="6" t="n"/>
      <c r="I396" s="6" t="n"/>
      <c r="J396" s="6" t="n"/>
      <c r="K396" s="6" t="n"/>
      <c r="L396" s="93" t="n"/>
      <c r="M396" s="6" t="n"/>
      <c r="N396" s="6" t="n"/>
      <c r="O396" s="6" t="n"/>
      <c r="P396" s="94" t="n"/>
    </row>
    <row r="397" ht="15.75" customHeight="1">
      <c r="A397" s="1" t="n"/>
      <c r="B397" s="14" t="n"/>
      <c r="C397" s="6" t="n"/>
      <c r="D397" s="93" t="n"/>
      <c r="E397" s="6" t="n"/>
      <c r="F397" s="93" t="n"/>
      <c r="G397" s="6" t="n"/>
      <c r="H397" s="6" t="n"/>
      <c r="I397" s="6" t="n"/>
      <c r="J397" s="6" t="n"/>
      <c r="K397" s="6" t="n"/>
      <c r="L397" s="93" t="n"/>
      <c r="M397" s="6" t="n"/>
      <c r="N397" s="6" t="n"/>
      <c r="O397" s="6" t="n"/>
      <c r="P397" s="94" t="n"/>
    </row>
    <row r="398" ht="15.75" customHeight="1">
      <c r="A398" s="1" t="n"/>
      <c r="B398" s="14" t="n"/>
      <c r="C398" s="6" t="n"/>
      <c r="D398" s="93" t="n"/>
      <c r="E398" s="6" t="n"/>
      <c r="F398" s="93" t="n"/>
      <c r="G398" s="6" t="n"/>
      <c r="H398" s="6" t="n"/>
      <c r="I398" s="6" t="n"/>
      <c r="J398" s="6" t="n"/>
      <c r="K398" s="6" t="n"/>
      <c r="L398" s="93" t="n"/>
      <c r="M398" s="6" t="n"/>
      <c r="N398" s="6" t="n"/>
      <c r="O398" s="6" t="n"/>
      <c r="P398" s="94" t="n"/>
    </row>
    <row r="399" ht="15.75" customHeight="1">
      <c r="A399" s="1" t="n"/>
      <c r="B399" s="14" t="n"/>
      <c r="C399" s="6" t="n"/>
      <c r="D399" s="93" t="n"/>
      <c r="E399" s="6" t="n"/>
      <c r="F399" s="93" t="n"/>
      <c r="G399" s="6" t="n"/>
      <c r="H399" s="6" t="n"/>
      <c r="I399" s="6" t="n"/>
      <c r="J399" s="6" t="n"/>
      <c r="K399" s="6" t="n"/>
      <c r="L399" s="93" t="n"/>
      <c r="M399" s="6" t="n"/>
      <c r="N399" s="6" t="n"/>
      <c r="O399" s="6" t="n"/>
      <c r="P399" s="94" t="n"/>
    </row>
    <row r="400" ht="15.75" customHeight="1">
      <c r="A400" s="1" t="n"/>
      <c r="B400" s="14" t="n"/>
      <c r="C400" s="6" t="n"/>
      <c r="D400" s="93" t="n"/>
      <c r="E400" s="6" t="n"/>
      <c r="F400" s="93" t="n"/>
      <c r="G400" s="6" t="n"/>
      <c r="H400" s="6" t="n"/>
      <c r="I400" s="6" t="n"/>
      <c r="J400" s="6" t="n"/>
      <c r="K400" s="6" t="n"/>
      <c r="L400" s="93" t="n"/>
      <c r="M400" s="6" t="n"/>
      <c r="N400" s="6" t="n"/>
      <c r="O400" s="6" t="n"/>
      <c r="P400" s="94" t="n"/>
    </row>
    <row r="401" ht="15.75" customHeight="1">
      <c r="A401" s="1" t="n"/>
      <c r="B401" s="14" t="n"/>
      <c r="C401" s="6" t="n"/>
      <c r="D401" s="93" t="n"/>
      <c r="E401" s="6" t="n"/>
      <c r="F401" s="93" t="n"/>
      <c r="G401" s="6" t="n"/>
      <c r="H401" s="6" t="n"/>
      <c r="I401" s="6" t="n"/>
      <c r="J401" s="6" t="n"/>
      <c r="K401" s="6" t="n"/>
      <c r="L401" s="93" t="n"/>
      <c r="M401" s="6" t="n"/>
      <c r="N401" s="6" t="n"/>
      <c r="O401" s="6" t="n"/>
      <c r="P401" s="94" t="n"/>
    </row>
    <row r="402" ht="15.75" customHeight="1">
      <c r="A402" s="1" t="n"/>
      <c r="B402" s="14" t="n"/>
      <c r="C402" s="6" t="n"/>
      <c r="D402" s="93" t="n"/>
      <c r="E402" s="6" t="n"/>
      <c r="F402" s="93" t="n"/>
      <c r="G402" s="6" t="n"/>
      <c r="H402" s="6" t="n"/>
      <c r="I402" s="6" t="n"/>
      <c r="J402" s="6" t="n"/>
      <c r="K402" s="6" t="n"/>
      <c r="L402" s="93" t="n"/>
      <c r="M402" s="6" t="n"/>
      <c r="N402" s="6" t="n"/>
      <c r="O402" s="6" t="n"/>
      <c r="P402" s="94" t="n"/>
    </row>
    <row r="403" ht="15.75" customHeight="1">
      <c r="A403" s="1" t="n"/>
      <c r="B403" s="14" t="n"/>
      <c r="C403" s="6" t="n"/>
      <c r="D403" s="93" t="n"/>
      <c r="E403" s="6" t="n"/>
      <c r="F403" s="93" t="n"/>
      <c r="G403" s="6" t="n"/>
      <c r="H403" s="6" t="n"/>
      <c r="I403" s="6" t="n"/>
      <c r="J403" s="6" t="n"/>
      <c r="K403" s="6" t="n"/>
      <c r="L403" s="93" t="n"/>
      <c r="M403" s="6" t="n"/>
      <c r="N403" s="6" t="n"/>
      <c r="O403" s="6" t="n"/>
      <c r="P403" s="94" t="n"/>
    </row>
    <row r="404" ht="15.75" customHeight="1">
      <c r="A404" s="1" t="n"/>
      <c r="B404" s="14" t="n"/>
      <c r="C404" s="6" t="n"/>
      <c r="D404" s="93" t="n"/>
      <c r="E404" s="6" t="n"/>
      <c r="F404" s="93" t="n"/>
      <c r="G404" s="6" t="n"/>
      <c r="H404" s="6" t="n"/>
      <c r="I404" s="6" t="n"/>
      <c r="J404" s="6" t="n"/>
      <c r="K404" s="6" t="n"/>
      <c r="L404" s="93" t="n"/>
      <c r="M404" s="6" t="n"/>
      <c r="N404" s="6" t="n"/>
      <c r="O404" s="6" t="n"/>
      <c r="P404" s="94" t="n"/>
    </row>
    <row r="405" ht="15.75" customHeight="1">
      <c r="A405" s="1" t="n"/>
      <c r="B405" s="14" t="n"/>
      <c r="C405" s="6" t="n"/>
      <c r="D405" s="93" t="n"/>
      <c r="E405" s="6" t="n"/>
      <c r="F405" s="93" t="n"/>
      <c r="G405" s="6" t="n"/>
      <c r="H405" s="6" t="n"/>
      <c r="I405" s="6" t="n"/>
      <c r="J405" s="6" t="n"/>
      <c r="K405" s="6" t="n"/>
      <c r="L405" s="93" t="n"/>
      <c r="M405" s="6" t="n"/>
      <c r="N405" s="6" t="n"/>
      <c r="O405" s="6" t="n"/>
      <c r="P405" s="94" t="n"/>
    </row>
    <row r="406" ht="15.75" customHeight="1">
      <c r="A406" s="1" t="n"/>
      <c r="B406" s="14" t="n"/>
      <c r="C406" s="6" t="n"/>
      <c r="D406" s="93" t="n"/>
      <c r="E406" s="6" t="n"/>
      <c r="F406" s="93" t="n"/>
      <c r="G406" s="6" t="n"/>
      <c r="H406" s="6" t="n"/>
      <c r="I406" s="6" t="n"/>
      <c r="J406" s="6" t="n"/>
      <c r="K406" s="6" t="n"/>
      <c r="L406" s="93" t="n"/>
      <c r="M406" s="6" t="n"/>
      <c r="N406" s="6" t="n"/>
      <c r="O406" s="6" t="n"/>
      <c r="P406" s="94" t="n"/>
    </row>
    <row r="407" ht="15.75" customHeight="1">
      <c r="A407" s="1" t="n"/>
      <c r="B407" s="14" t="n"/>
      <c r="C407" s="6" t="n"/>
      <c r="D407" s="93" t="n"/>
      <c r="E407" s="6" t="n"/>
      <c r="F407" s="93" t="n"/>
      <c r="G407" s="6" t="n"/>
      <c r="H407" s="6" t="n"/>
      <c r="I407" s="6" t="n"/>
      <c r="J407" s="6" t="n"/>
      <c r="K407" s="6" t="n"/>
      <c r="L407" s="93" t="n"/>
      <c r="M407" s="6" t="n"/>
      <c r="N407" s="6" t="n"/>
      <c r="O407" s="6" t="n"/>
      <c r="P407" s="94" t="n"/>
    </row>
    <row r="408" ht="15.75" customHeight="1">
      <c r="A408" s="1" t="n"/>
      <c r="B408" s="14" t="n"/>
      <c r="C408" s="6" t="n"/>
      <c r="D408" s="93" t="n"/>
      <c r="E408" s="6" t="n"/>
      <c r="F408" s="93" t="n"/>
      <c r="G408" s="6" t="n"/>
      <c r="H408" s="6" t="n"/>
      <c r="I408" s="6" t="n"/>
      <c r="J408" s="6" t="n"/>
      <c r="K408" s="6" t="n"/>
      <c r="L408" s="93" t="n"/>
      <c r="M408" s="6" t="n"/>
      <c r="N408" s="6" t="n"/>
      <c r="O408" s="6" t="n"/>
      <c r="P408" s="94" t="n"/>
    </row>
    <row r="409" ht="15.75" customHeight="1">
      <c r="A409" s="1" t="n"/>
      <c r="B409" s="14" t="n"/>
      <c r="C409" s="6" t="n"/>
      <c r="D409" s="93" t="n"/>
      <c r="E409" s="6" t="n"/>
      <c r="F409" s="93" t="n"/>
      <c r="G409" s="6" t="n"/>
      <c r="H409" s="6" t="n"/>
      <c r="I409" s="6" t="n"/>
      <c r="J409" s="6" t="n"/>
      <c r="K409" s="6" t="n"/>
      <c r="L409" s="93" t="n"/>
      <c r="M409" s="6" t="n"/>
      <c r="N409" s="6" t="n"/>
      <c r="O409" s="6" t="n"/>
      <c r="P409" s="94" t="n"/>
    </row>
    <row r="410" ht="15.75" customHeight="1">
      <c r="A410" s="1" t="n"/>
      <c r="B410" s="14" t="n"/>
      <c r="C410" s="6" t="n"/>
      <c r="D410" s="93" t="n"/>
      <c r="E410" s="6" t="n"/>
      <c r="F410" s="93" t="n"/>
      <c r="G410" s="6" t="n"/>
      <c r="H410" s="6" t="n"/>
      <c r="I410" s="6" t="n"/>
      <c r="J410" s="6" t="n"/>
      <c r="K410" s="6" t="n"/>
      <c r="L410" s="93" t="n"/>
      <c r="M410" s="6" t="n"/>
      <c r="N410" s="6" t="n"/>
      <c r="O410" s="6" t="n"/>
      <c r="P410" s="94" t="n"/>
    </row>
    <row r="411" ht="15.75" customHeight="1">
      <c r="A411" s="1" t="n"/>
      <c r="B411" s="14" t="n"/>
      <c r="C411" s="6" t="n"/>
      <c r="D411" s="93" t="n"/>
      <c r="E411" s="6" t="n"/>
      <c r="F411" s="93" t="n"/>
      <c r="G411" s="6" t="n"/>
      <c r="H411" s="6" t="n"/>
      <c r="I411" s="6" t="n"/>
      <c r="J411" s="6" t="n"/>
      <c r="K411" s="6" t="n"/>
      <c r="L411" s="93" t="n"/>
      <c r="M411" s="6" t="n"/>
      <c r="N411" s="6" t="n"/>
      <c r="O411" s="6" t="n"/>
      <c r="P411" s="94" t="n"/>
    </row>
    <row r="412" ht="15.75" customHeight="1">
      <c r="A412" s="1" t="n"/>
      <c r="B412" s="14" t="n"/>
      <c r="C412" s="6" t="n"/>
      <c r="D412" s="93" t="n"/>
      <c r="E412" s="6" t="n"/>
      <c r="F412" s="93" t="n"/>
      <c r="G412" s="6" t="n"/>
      <c r="H412" s="6" t="n"/>
      <c r="I412" s="6" t="n"/>
      <c r="J412" s="6" t="n"/>
      <c r="K412" s="6" t="n"/>
      <c r="L412" s="93" t="n"/>
      <c r="M412" s="6" t="n"/>
      <c r="N412" s="6" t="n"/>
      <c r="O412" s="6" t="n"/>
      <c r="P412" s="94" t="n"/>
    </row>
    <row r="413" ht="15.75" customHeight="1">
      <c r="A413" s="1" t="n"/>
      <c r="B413" s="14" t="n"/>
      <c r="C413" s="6" t="n"/>
      <c r="D413" s="93" t="n"/>
      <c r="E413" s="6" t="n"/>
      <c r="F413" s="93" t="n"/>
      <c r="G413" s="6" t="n"/>
      <c r="H413" s="6" t="n"/>
      <c r="I413" s="6" t="n"/>
      <c r="J413" s="6" t="n"/>
      <c r="K413" s="6" t="n"/>
      <c r="L413" s="93" t="n"/>
      <c r="M413" s="6" t="n"/>
      <c r="N413" s="6" t="n"/>
      <c r="O413" s="6" t="n"/>
      <c r="P413" s="94" t="n"/>
    </row>
    <row r="414" ht="15.75" customHeight="1">
      <c r="A414" s="1" t="n"/>
      <c r="B414" s="14" t="n"/>
      <c r="C414" s="6" t="n"/>
      <c r="D414" s="93" t="n"/>
      <c r="E414" s="6" t="n"/>
      <c r="F414" s="93" t="n"/>
      <c r="G414" s="6" t="n"/>
      <c r="H414" s="6" t="n"/>
      <c r="I414" s="6" t="n"/>
      <c r="J414" s="6" t="n"/>
      <c r="K414" s="6" t="n"/>
      <c r="L414" s="93" t="n"/>
      <c r="M414" s="6" t="n"/>
      <c r="N414" s="6" t="n"/>
      <c r="O414" s="6" t="n"/>
      <c r="P414" s="94" t="n"/>
    </row>
    <row r="415" ht="15.75" customHeight="1">
      <c r="A415" s="1" t="n"/>
      <c r="B415" s="14" t="n"/>
      <c r="C415" s="6" t="n"/>
      <c r="D415" s="93" t="n"/>
      <c r="E415" s="6" t="n"/>
      <c r="F415" s="93" t="n"/>
      <c r="G415" s="6" t="n"/>
      <c r="H415" s="6" t="n"/>
      <c r="I415" s="6" t="n"/>
      <c r="J415" s="6" t="n"/>
      <c r="K415" s="6" t="n"/>
      <c r="L415" s="93" t="n"/>
      <c r="M415" s="6" t="n"/>
      <c r="N415" s="6" t="n"/>
      <c r="O415" s="6" t="n"/>
      <c r="P415" s="94" t="n"/>
    </row>
    <row r="416" ht="15.75" customHeight="1">
      <c r="A416" s="1" t="n"/>
      <c r="B416" s="14" t="n"/>
      <c r="C416" s="6" t="n"/>
      <c r="D416" s="93" t="n"/>
      <c r="E416" s="6" t="n"/>
      <c r="F416" s="93" t="n"/>
      <c r="G416" s="6" t="n"/>
      <c r="H416" s="6" t="n"/>
      <c r="I416" s="6" t="n"/>
      <c r="J416" s="6" t="n"/>
      <c r="K416" s="6" t="n"/>
      <c r="L416" s="93" t="n"/>
      <c r="M416" s="6" t="n"/>
      <c r="N416" s="6" t="n"/>
      <c r="O416" s="6" t="n"/>
      <c r="P416" s="94" t="n"/>
    </row>
    <row r="417" ht="15.75" customHeight="1">
      <c r="A417" s="1" t="n"/>
      <c r="B417" s="14" t="n"/>
      <c r="C417" s="6" t="n"/>
      <c r="D417" s="93" t="n"/>
      <c r="E417" s="6" t="n"/>
      <c r="F417" s="93" t="n"/>
      <c r="G417" s="6" t="n"/>
      <c r="H417" s="6" t="n"/>
      <c r="I417" s="6" t="n"/>
      <c r="J417" s="6" t="n"/>
      <c r="K417" s="6" t="n"/>
      <c r="L417" s="93" t="n"/>
      <c r="M417" s="6" t="n"/>
      <c r="N417" s="6" t="n"/>
      <c r="O417" s="6" t="n"/>
      <c r="P417" s="94" t="n"/>
    </row>
    <row r="418" ht="15.75" customHeight="1">
      <c r="A418" s="1" t="n"/>
      <c r="B418" s="14" t="n"/>
      <c r="C418" s="6" t="n"/>
      <c r="D418" s="93" t="n"/>
      <c r="E418" s="6" t="n"/>
      <c r="F418" s="93" t="n"/>
      <c r="G418" s="6" t="n"/>
      <c r="H418" s="6" t="n"/>
      <c r="I418" s="6" t="n"/>
      <c r="J418" s="6" t="n"/>
      <c r="K418" s="6" t="n"/>
      <c r="L418" s="93" t="n"/>
      <c r="M418" s="6" t="n"/>
      <c r="N418" s="6" t="n"/>
      <c r="O418" s="6" t="n"/>
      <c r="P418" s="94" t="n"/>
    </row>
    <row r="419" ht="15.75" customHeight="1">
      <c r="A419" s="1" t="n"/>
      <c r="B419" s="14" t="n"/>
      <c r="C419" s="6" t="n"/>
      <c r="D419" s="93" t="n"/>
      <c r="E419" s="6" t="n"/>
      <c r="F419" s="93" t="n"/>
      <c r="G419" s="6" t="n"/>
      <c r="H419" s="6" t="n"/>
      <c r="I419" s="6" t="n"/>
      <c r="J419" s="6" t="n"/>
      <c r="K419" s="6" t="n"/>
      <c r="L419" s="93" t="n"/>
      <c r="M419" s="6" t="n"/>
      <c r="N419" s="6" t="n"/>
      <c r="O419" s="6" t="n"/>
      <c r="P419" s="94" t="n"/>
    </row>
    <row r="420" ht="15.75" customHeight="1">
      <c r="A420" s="1" t="n"/>
      <c r="B420" s="14" t="n"/>
      <c r="C420" s="6" t="n"/>
      <c r="D420" s="93" t="n"/>
      <c r="E420" s="6" t="n"/>
      <c r="F420" s="93" t="n"/>
      <c r="G420" s="6" t="n"/>
      <c r="H420" s="6" t="n"/>
      <c r="I420" s="6" t="n"/>
      <c r="J420" s="6" t="n"/>
      <c r="K420" s="6" t="n"/>
      <c r="L420" s="93" t="n"/>
      <c r="M420" s="6" t="n"/>
      <c r="N420" s="6" t="n"/>
      <c r="O420" s="6" t="n"/>
      <c r="P420" s="94" t="n"/>
    </row>
    <row r="421" ht="15.75" customHeight="1">
      <c r="A421" s="1" t="n"/>
      <c r="B421" s="14" t="n"/>
      <c r="C421" s="6" t="n"/>
      <c r="D421" s="93" t="n"/>
      <c r="E421" s="6" t="n"/>
      <c r="F421" s="93" t="n"/>
      <c r="G421" s="6" t="n"/>
      <c r="H421" s="6" t="n"/>
      <c r="I421" s="6" t="n"/>
      <c r="J421" s="6" t="n"/>
      <c r="K421" s="6" t="n"/>
      <c r="L421" s="93" t="n"/>
      <c r="M421" s="6" t="n"/>
      <c r="N421" s="6" t="n"/>
      <c r="O421" s="6" t="n"/>
      <c r="P421" s="94" t="n"/>
    </row>
    <row r="422" ht="15.75" customHeight="1">
      <c r="A422" s="1" t="n"/>
      <c r="B422" s="14" t="n"/>
      <c r="C422" s="6" t="n"/>
      <c r="D422" s="93" t="n"/>
      <c r="E422" s="6" t="n"/>
      <c r="F422" s="93" t="n"/>
      <c r="G422" s="6" t="n"/>
      <c r="H422" s="6" t="n"/>
      <c r="I422" s="6" t="n"/>
      <c r="J422" s="6" t="n"/>
      <c r="K422" s="6" t="n"/>
      <c r="L422" s="93" t="n"/>
      <c r="M422" s="6" t="n"/>
      <c r="N422" s="6" t="n"/>
      <c r="O422" s="6" t="n"/>
      <c r="P422" s="94" t="n"/>
    </row>
    <row r="423" ht="15.75" customHeight="1">
      <c r="A423" s="1" t="n"/>
      <c r="B423" s="14" t="n"/>
      <c r="C423" s="6" t="n"/>
      <c r="D423" s="93" t="n"/>
      <c r="E423" s="6" t="n"/>
      <c r="F423" s="93" t="n"/>
      <c r="G423" s="6" t="n"/>
      <c r="H423" s="6" t="n"/>
      <c r="I423" s="6" t="n"/>
      <c r="J423" s="6" t="n"/>
      <c r="K423" s="6" t="n"/>
      <c r="L423" s="93" t="n"/>
      <c r="M423" s="6" t="n"/>
      <c r="N423" s="6" t="n"/>
      <c r="O423" s="6" t="n"/>
      <c r="P423" s="94" t="n"/>
    </row>
    <row r="424" ht="15.75" customHeight="1">
      <c r="A424" s="1" t="n"/>
      <c r="B424" s="14" t="n"/>
      <c r="C424" s="6" t="n"/>
      <c r="D424" s="93" t="n"/>
      <c r="E424" s="6" t="n"/>
      <c r="F424" s="93" t="n"/>
      <c r="G424" s="6" t="n"/>
      <c r="H424" s="6" t="n"/>
      <c r="I424" s="6" t="n"/>
      <c r="J424" s="6" t="n"/>
      <c r="K424" s="6" t="n"/>
      <c r="L424" s="93" t="n"/>
      <c r="M424" s="6" t="n"/>
      <c r="N424" s="6" t="n"/>
      <c r="O424" s="6" t="n"/>
      <c r="P424" s="94" t="n"/>
    </row>
    <row r="425" ht="15.75" customHeight="1">
      <c r="A425" s="1" t="n"/>
      <c r="B425" s="14" t="n"/>
      <c r="C425" s="6" t="n"/>
      <c r="D425" s="93" t="n"/>
      <c r="E425" s="6" t="n"/>
      <c r="F425" s="93" t="n"/>
      <c r="G425" s="6" t="n"/>
      <c r="H425" s="6" t="n"/>
      <c r="I425" s="6" t="n"/>
      <c r="J425" s="6" t="n"/>
      <c r="K425" s="6" t="n"/>
      <c r="L425" s="93" t="n"/>
      <c r="M425" s="6" t="n"/>
      <c r="N425" s="6" t="n"/>
      <c r="O425" s="6" t="n"/>
      <c r="P425" s="94" t="n"/>
    </row>
    <row r="426" ht="15.75" customHeight="1">
      <c r="A426" s="1" t="n"/>
      <c r="B426" s="14" t="n"/>
      <c r="C426" s="6" t="n"/>
      <c r="D426" s="93" t="n"/>
      <c r="E426" s="6" t="n"/>
      <c r="F426" s="93" t="n"/>
      <c r="G426" s="6" t="n"/>
      <c r="H426" s="6" t="n"/>
      <c r="I426" s="6" t="n"/>
      <c r="J426" s="6" t="n"/>
      <c r="K426" s="6" t="n"/>
      <c r="L426" s="93" t="n"/>
      <c r="M426" s="6" t="n"/>
      <c r="N426" s="6" t="n"/>
      <c r="O426" s="6" t="n"/>
      <c r="P426" s="94" t="n"/>
    </row>
    <row r="427" ht="15.75" customHeight="1">
      <c r="A427" s="1" t="n"/>
      <c r="B427" s="14" t="n"/>
      <c r="C427" s="6" t="n"/>
      <c r="D427" s="93" t="n"/>
      <c r="E427" s="6" t="n"/>
      <c r="F427" s="93" t="n"/>
      <c r="G427" s="6" t="n"/>
      <c r="H427" s="6" t="n"/>
      <c r="I427" s="6" t="n"/>
      <c r="J427" s="6" t="n"/>
      <c r="K427" s="6" t="n"/>
      <c r="L427" s="93" t="n"/>
      <c r="M427" s="6" t="n"/>
      <c r="N427" s="6" t="n"/>
      <c r="O427" s="6" t="n"/>
      <c r="P427" s="94" t="n"/>
    </row>
    <row r="428" ht="15.75" customHeight="1">
      <c r="A428" s="1" t="n"/>
      <c r="B428" s="14" t="n"/>
      <c r="C428" s="6" t="n"/>
      <c r="D428" s="93" t="n"/>
      <c r="E428" s="6" t="n"/>
      <c r="F428" s="93" t="n"/>
      <c r="G428" s="6" t="n"/>
      <c r="H428" s="6" t="n"/>
      <c r="I428" s="6" t="n"/>
      <c r="J428" s="6" t="n"/>
      <c r="K428" s="6" t="n"/>
      <c r="L428" s="93" t="n"/>
      <c r="M428" s="6" t="n"/>
      <c r="N428" s="6" t="n"/>
      <c r="O428" s="6" t="n"/>
      <c r="P428" s="94" t="n"/>
    </row>
    <row r="429" ht="15.75" customHeight="1">
      <c r="A429" s="1" t="n"/>
      <c r="B429" s="14" t="n"/>
      <c r="C429" s="6" t="n"/>
      <c r="D429" s="93" t="n"/>
      <c r="E429" s="6" t="n"/>
      <c r="F429" s="93" t="n"/>
      <c r="G429" s="6" t="n"/>
      <c r="H429" s="6" t="n"/>
      <c r="I429" s="6" t="n"/>
      <c r="J429" s="6" t="n"/>
      <c r="K429" s="6" t="n"/>
      <c r="L429" s="93" t="n"/>
      <c r="M429" s="6" t="n"/>
      <c r="N429" s="6" t="n"/>
      <c r="O429" s="6" t="n"/>
      <c r="P429" s="94" t="n"/>
    </row>
    <row r="430" ht="15.75" customHeight="1">
      <c r="A430" s="1" t="n"/>
      <c r="B430" s="14" t="n"/>
      <c r="C430" s="6" t="n"/>
      <c r="D430" s="93" t="n"/>
      <c r="E430" s="6" t="n"/>
      <c r="F430" s="93" t="n"/>
      <c r="G430" s="6" t="n"/>
      <c r="H430" s="6" t="n"/>
      <c r="I430" s="6" t="n"/>
      <c r="J430" s="6" t="n"/>
      <c r="K430" s="6" t="n"/>
      <c r="L430" s="93" t="n"/>
      <c r="M430" s="6" t="n"/>
      <c r="N430" s="6" t="n"/>
      <c r="O430" s="6" t="n"/>
      <c r="P430" s="94" t="n"/>
    </row>
    <row r="431" ht="15.75" customHeight="1">
      <c r="A431" s="1" t="n"/>
      <c r="B431" s="14" t="n"/>
      <c r="C431" s="6" t="n"/>
      <c r="D431" s="93" t="n"/>
      <c r="E431" s="6" t="n"/>
      <c r="F431" s="93" t="n"/>
      <c r="G431" s="6" t="n"/>
      <c r="H431" s="6" t="n"/>
      <c r="I431" s="6" t="n"/>
      <c r="J431" s="6" t="n"/>
      <c r="K431" s="6" t="n"/>
      <c r="L431" s="93" t="n"/>
      <c r="M431" s="6" t="n"/>
      <c r="N431" s="6" t="n"/>
      <c r="O431" s="6" t="n"/>
      <c r="P431" s="94" t="n"/>
    </row>
    <row r="432" ht="15.75" customHeight="1">
      <c r="A432" s="1" t="n"/>
      <c r="B432" s="14" t="n"/>
      <c r="C432" s="6" t="n"/>
      <c r="D432" s="93" t="n"/>
      <c r="E432" s="6" t="n"/>
      <c r="F432" s="93" t="n"/>
      <c r="G432" s="6" t="n"/>
      <c r="H432" s="6" t="n"/>
      <c r="I432" s="6" t="n"/>
      <c r="J432" s="6" t="n"/>
      <c r="K432" s="6" t="n"/>
      <c r="L432" s="93" t="n"/>
      <c r="M432" s="6" t="n"/>
      <c r="N432" s="6" t="n"/>
      <c r="O432" s="6" t="n"/>
      <c r="P432" s="94" t="n"/>
    </row>
    <row r="433" ht="15.75" customHeight="1">
      <c r="A433" s="1" t="n"/>
      <c r="B433" s="14" t="n"/>
      <c r="C433" s="6" t="n"/>
      <c r="D433" s="93" t="n"/>
      <c r="E433" s="6" t="n"/>
      <c r="F433" s="93" t="n"/>
      <c r="G433" s="6" t="n"/>
      <c r="H433" s="6" t="n"/>
      <c r="I433" s="6" t="n"/>
      <c r="J433" s="6" t="n"/>
      <c r="K433" s="6" t="n"/>
      <c r="L433" s="93" t="n"/>
      <c r="M433" s="6" t="n"/>
      <c r="N433" s="6" t="n"/>
      <c r="O433" s="6" t="n"/>
      <c r="P433" s="94" t="n"/>
    </row>
    <row r="434" ht="15.75" customHeight="1">
      <c r="A434" s="1" t="n"/>
      <c r="B434" s="14" t="n"/>
      <c r="C434" s="6" t="n"/>
      <c r="D434" s="93" t="n"/>
      <c r="E434" s="6" t="n"/>
      <c r="F434" s="93" t="n"/>
      <c r="G434" s="6" t="n"/>
      <c r="H434" s="6" t="n"/>
      <c r="I434" s="6" t="n"/>
      <c r="J434" s="6" t="n"/>
      <c r="K434" s="6" t="n"/>
      <c r="L434" s="93" t="n"/>
      <c r="M434" s="6" t="n"/>
      <c r="N434" s="6" t="n"/>
      <c r="O434" s="6" t="n"/>
      <c r="P434" s="94" t="n"/>
    </row>
    <row r="435" ht="15.75" customHeight="1">
      <c r="A435" s="1" t="n"/>
      <c r="B435" s="14" t="n"/>
      <c r="C435" s="6" t="n"/>
      <c r="D435" s="93" t="n"/>
      <c r="E435" s="6" t="n"/>
      <c r="F435" s="93" t="n"/>
      <c r="G435" s="6" t="n"/>
      <c r="H435" s="6" t="n"/>
      <c r="I435" s="6" t="n"/>
      <c r="J435" s="6" t="n"/>
      <c r="K435" s="6" t="n"/>
      <c r="L435" s="93" t="n"/>
      <c r="M435" s="6" t="n"/>
      <c r="N435" s="6" t="n"/>
      <c r="O435" s="6" t="n"/>
      <c r="P435" s="94" t="n"/>
    </row>
    <row r="436" ht="15.75" customHeight="1">
      <c r="A436" s="1" t="n"/>
      <c r="B436" s="14" t="n"/>
      <c r="C436" s="6" t="n"/>
      <c r="D436" s="93" t="n"/>
      <c r="E436" s="6" t="n"/>
      <c r="F436" s="93" t="n"/>
      <c r="G436" s="6" t="n"/>
      <c r="H436" s="6" t="n"/>
      <c r="I436" s="6" t="n"/>
      <c r="J436" s="6" t="n"/>
      <c r="K436" s="6" t="n"/>
      <c r="L436" s="93" t="n"/>
      <c r="M436" s="6" t="n"/>
      <c r="N436" s="6" t="n"/>
      <c r="O436" s="6" t="n"/>
      <c r="P436" s="94" t="n"/>
    </row>
    <row r="437" ht="15.75" customHeight="1">
      <c r="A437" s="1" t="n"/>
      <c r="B437" s="14" t="n"/>
      <c r="C437" s="6" t="n"/>
      <c r="D437" s="93" t="n"/>
      <c r="E437" s="6" t="n"/>
      <c r="F437" s="93" t="n"/>
      <c r="G437" s="6" t="n"/>
      <c r="H437" s="6" t="n"/>
      <c r="I437" s="6" t="n"/>
      <c r="J437" s="6" t="n"/>
      <c r="K437" s="6" t="n"/>
      <c r="L437" s="93" t="n"/>
      <c r="M437" s="6" t="n"/>
      <c r="N437" s="6" t="n"/>
      <c r="O437" s="6" t="n"/>
      <c r="P437" s="94" t="n"/>
    </row>
    <row r="438" ht="15.75" customHeight="1">
      <c r="A438" s="1" t="n"/>
      <c r="B438" s="14" t="n"/>
      <c r="C438" s="6" t="n"/>
      <c r="D438" s="93" t="n"/>
      <c r="E438" s="6" t="n"/>
      <c r="F438" s="93" t="n"/>
      <c r="G438" s="6" t="n"/>
      <c r="H438" s="6" t="n"/>
      <c r="I438" s="6" t="n"/>
      <c r="J438" s="6" t="n"/>
      <c r="K438" s="6" t="n"/>
      <c r="L438" s="93" t="n"/>
      <c r="M438" s="6" t="n"/>
      <c r="N438" s="6" t="n"/>
      <c r="O438" s="6" t="n"/>
      <c r="P438" s="94" t="n"/>
    </row>
    <row r="439" ht="15.75" customHeight="1">
      <c r="A439" s="1" t="n"/>
      <c r="B439" s="14" t="n"/>
      <c r="C439" s="6" t="n"/>
      <c r="D439" s="93" t="n"/>
      <c r="E439" s="6" t="n"/>
      <c r="F439" s="93" t="n"/>
      <c r="G439" s="6" t="n"/>
      <c r="H439" s="6" t="n"/>
      <c r="I439" s="6" t="n"/>
      <c r="J439" s="6" t="n"/>
      <c r="K439" s="6" t="n"/>
      <c r="L439" s="93" t="n"/>
      <c r="M439" s="6" t="n"/>
      <c r="N439" s="6" t="n"/>
      <c r="O439" s="6" t="n"/>
      <c r="P439" s="94" t="n"/>
    </row>
    <row r="440" ht="15.75" customHeight="1">
      <c r="A440" s="1" t="n"/>
      <c r="B440" s="14" t="n"/>
      <c r="C440" s="6" t="n"/>
      <c r="D440" s="93" t="n"/>
      <c r="E440" s="6" t="n"/>
      <c r="F440" s="93" t="n"/>
      <c r="G440" s="6" t="n"/>
      <c r="H440" s="6" t="n"/>
      <c r="I440" s="6" t="n"/>
      <c r="J440" s="6" t="n"/>
      <c r="K440" s="6" t="n"/>
      <c r="L440" s="93" t="n"/>
      <c r="M440" s="6" t="n"/>
      <c r="N440" s="6" t="n"/>
      <c r="O440" s="6" t="n"/>
      <c r="P440" s="94" t="n"/>
    </row>
    <row r="441" ht="15.75" customHeight="1">
      <c r="A441" s="1" t="n"/>
      <c r="B441" s="14" t="n"/>
      <c r="C441" s="6" t="n"/>
      <c r="D441" s="93" t="n"/>
      <c r="E441" s="6" t="n"/>
      <c r="F441" s="93" t="n"/>
      <c r="G441" s="6" t="n"/>
      <c r="H441" s="6" t="n"/>
      <c r="I441" s="6" t="n"/>
      <c r="J441" s="6" t="n"/>
      <c r="K441" s="6" t="n"/>
      <c r="L441" s="93" t="n"/>
      <c r="M441" s="6" t="n"/>
      <c r="N441" s="6" t="n"/>
      <c r="O441" s="6" t="n"/>
      <c r="P441" s="94" t="n"/>
    </row>
    <row r="442" ht="15.75" customHeight="1">
      <c r="A442" s="1" t="n"/>
      <c r="B442" s="14" t="n"/>
      <c r="C442" s="6" t="n"/>
      <c r="D442" s="93" t="n"/>
      <c r="E442" s="6" t="n"/>
      <c r="F442" s="93" t="n"/>
      <c r="G442" s="6" t="n"/>
      <c r="H442" s="6" t="n"/>
      <c r="I442" s="6" t="n"/>
      <c r="J442" s="6" t="n"/>
      <c r="K442" s="6" t="n"/>
      <c r="L442" s="93" t="n"/>
      <c r="M442" s="6" t="n"/>
      <c r="N442" s="6" t="n"/>
      <c r="O442" s="6" t="n"/>
      <c r="P442" s="94" t="n"/>
    </row>
    <row r="443" ht="15.75" customHeight="1">
      <c r="A443" s="1" t="n"/>
      <c r="B443" s="14" t="n"/>
      <c r="C443" s="6" t="n"/>
      <c r="D443" s="93" t="n"/>
      <c r="E443" s="6" t="n"/>
      <c r="F443" s="93" t="n"/>
      <c r="G443" s="6" t="n"/>
      <c r="H443" s="6" t="n"/>
      <c r="I443" s="6" t="n"/>
      <c r="J443" s="6" t="n"/>
      <c r="K443" s="6" t="n"/>
      <c r="L443" s="93" t="n"/>
      <c r="M443" s="6" t="n"/>
      <c r="N443" s="6" t="n"/>
      <c r="O443" s="6" t="n"/>
      <c r="P443" s="94" t="n"/>
    </row>
    <row r="444" ht="15.75" customHeight="1">
      <c r="A444" s="1" t="n"/>
      <c r="B444" s="14" t="n"/>
      <c r="C444" s="6" t="n"/>
      <c r="D444" s="93" t="n"/>
      <c r="E444" s="6" t="n"/>
      <c r="F444" s="93" t="n"/>
      <c r="G444" s="6" t="n"/>
      <c r="H444" s="6" t="n"/>
      <c r="I444" s="6" t="n"/>
      <c r="J444" s="6" t="n"/>
      <c r="K444" s="6" t="n"/>
      <c r="L444" s="93" t="n"/>
      <c r="M444" s="6" t="n"/>
      <c r="N444" s="6" t="n"/>
      <c r="O444" s="6" t="n"/>
      <c r="P444" s="94" t="n"/>
    </row>
    <row r="445" ht="15.75" customHeight="1">
      <c r="A445" s="1" t="n"/>
      <c r="B445" s="14" t="n"/>
      <c r="C445" s="6" t="n"/>
      <c r="D445" s="93" t="n"/>
      <c r="E445" s="6" t="n"/>
      <c r="F445" s="93" t="n"/>
      <c r="G445" s="6" t="n"/>
      <c r="H445" s="6" t="n"/>
      <c r="I445" s="6" t="n"/>
      <c r="J445" s="6" t="n"/>
      <c r="K445" s="6" t="n"/>
      <c r="L445" s="93" t="n"/>
      <c r="M445" s="6" t="n"/>
      <c r="N445" s="6" t="n"/>
      <c r="O445" s="6" t="n"/>
      <c r="P445" s="94" t="n"/>
    </row>
    <row r="446" ht="15.75" customHeight="1">
      <c r="A446" s="1" t="n"/>
      <c r="B446" s="14" t="n"/>
      <c r="C446" s="6" t="n"/>
      <c r="D446" s="93" t="n"/>
      <c r="E446" s="6" t="n"/>
      <c r="F446" s="93" t="n"/>
      <c r="G446" s="6" t="n"/>
      <c r="H446" s="6" t="n"/>
      <c r="I446" s="6" t="n"/>
      <c r="J446" s="6" t="n"/>
      <c r="K446" s="6" t="n"/>
      <c r="L446" s="93" t="n"/>
      <c r="M446" s="6" t="n"/>
      <c r="N446" s="6" t="n"/>
      <c r="O446" s="6" t="n"/>
      <c r="P446" s="94" t="n"/>
    </row>
    <row r="447" ht="15.75" customHeight="1">
      <c r="A447" s="1" t="n"/>
      <c r="B447" s="14" t="n"/>
      <c r="C447" s="6" t="n"/>
      <c r="D447" s="93" t="n"/>
      <c r="E447" s="6" t="n"/>
      <c r="F447" s="93" t="n"/>
      <c r="G447" s="6" t="n"/>
      <c r="H447" s="6" t="n"/>
      <c r="I447" s="6" t="n"/>
      <c r="J447" s="6" t="n"/>
      <c r="K447" s="6" t="n"/>
      <c r="L447" s="93" t="n"/>
      <c r="M447" s="6" t="n"/>
      <c r="N447" s="6" t="n"/>
      <c r="O447" s="6" t="n"/>
      <c r="P447" s="94" t="n"/>
    </row>
    <row r="448" ht="15.75" customHeight="1">
      <c r="A448" s="1" t="n"/>
      <c r="B448" s="14" t="n"/>
      <c r="C448" s="6" t="n"/>
      <c r="D448" s="93" t="n"/>
      <c r="E448" s="6" t="n"/>
      <c r="F448" s="93" t="n"/>
      <c r="G448" s="6" t="n"/>
      <c r="H448" s="6" t="n"/>
      <c r="I448" s="6" t="n"/>
      <c r="J448" s="6" t="n"/>
      <c r="K448" s="6" t="n"/>
      <c r="L448" s="93" t="n"/>
      <c r="M448" s="6" t="n"/>
      <c r="N448" s="6" t="n"/>
      <c r="O448" s="6" t="n"/>
      <c r="P448" s="94" t="n"/>
    </row>
    <row r="449" ht="15.75" customHeight="1">
      <c r="A449" s="1" t="n"/>
      <c r="B449" s="14" t="n"/>
      <c r="C449" s="6" t="n"/>
      <c r="D449" s="93" t="n"/>
      <c r="E449" s="6" t="n"/>
      <c r="F449" s="93" t="n"/>
      <c r="G449" s="6" t="n"/>
      <c r="H449" s="6" t="n"/>
      <c r="I449" s="6" t="n"/>
      <c r="J449" s="6" t="n"/>
      <c r="K449" s="6" t="n"/>
      <c r="L449" s="93" t="n"/>
      <c r="M449" s="6" t="n"/>
      <c r="N449" s="6" t="n"/>
      <c r="O449" s="6" t="n"/>
      <c r="P449" s="94" t="n"/>
    </row>
    <row r="450" ht="15.75" customHeight="1">
      <c r="A450" s="1" t="n"/>
      <c r="B450" s="14" t="n"/>
      <c r="C450" s="6" t="n"/>
      <c r="D450" s="93" t="n"/>
      <c r="E450" s="6" t="n"/>
      <c r="F450" s="93" t="n"/>
      <c r="G450" s="6" t="n"/>
      <c r="H450" s="6" t="n"/>
      <c r="I450" s="6" t="n"/>
      <c r="J450" s="6" t="n"/>
      <c r="K450" s="6" t="n"/>
      <c r="L450" s="93" t="n"/>
      <c r="M450" s="6" t="n"/>
      <c r="N450" s="6" t="n"/>
      <c r="O450" s="6" t="n"/>
      <c r="P450" s="94" t="n"/>
    </row>
    <row r="451" ht="15.75" customHeight="1">
      <c r="A451" s="1" t="n"/>
      <c r="B451" s="14" t="n"/>
      <c r="C451" s="6" t="n"/>
      <c r="D451" s="93" t="n"/>
      <c r="E451" s="6" t="n"/>
      <c r="F451" s="93" t="n"/>
      <c r="G451" s="6" t="n"/>
      <c r="H451" s="6" t="n"/>
      <c r="I451" s="6" t="n"/>
      <c r="J451" s="6" t="n"/>
      <c r="K451" s="6" t="n"/>
      <c r="L451" s="93" t="n"/>
      <c r="M451" s="6" t="n"/>
      <c r="N451" s="6" t="n"/>
      <c r="O451" s="6" t="n"/>
      <c r="P451" s="94" t="n"/>
    </row>
    <row r="452" ht="15.75" customHeight="1">
      <c r="A452" s="1" t="n"/>
      <c r="B452" s="14" t="n"/>
      <c r="C452" s="6" t="n"/>
      <c r="D452" s="93" t="n"/>
      <c r="E452" s="6" t="n"/>
      <c r="F452" s="93" t="n"/>
      <c r="G452" s="6" t="n"/>
      <c r="H452" s="6" t="n"/>
      <c r="I452" s="6" t="n"/>
      <c r="J452" s="6" t="n"/>
      <c r="K452" s="6" t="n"/>
      <c r="L452" s="93" t="n"/>
      <c r="M452" s="6" t="n"/>
      <c r="N452" s="6" t="n"/>
      <c r="O452" s="6" t="n"/>
      <c r="P452" s="94" t="n"/>
    </row>
    <row r="453" ht="15.75" customHeight="1">
      <c r="A453" s="1" t="n"/>
      <c r="B453" s="14" t="n"/>
      <c r="C453" s="6" t="n"/>
      <c r="D453" s="93" t="n"/>
      <c r="E453" s="6" t="n"/>
      <c r="F453" s="93" t="n"/>
      <c r="G453" s="6" t="n"/>
      <c r="H453" s="6" t="n"/>
      <c r="I453" s="6" t="n"/>
      <c r="J453" s="6" t="n"/>
      <c r="K453" s="6" t="n"/>
      <c r="L453" s="93" t="n"/>
      <c r="M453" s="6" t="n"/>
      <c r="N453" s="6" t="n"/>
      <c r="O453" s="6" t="n"/>
      <c r="P453" s="94" t="n"/>
    </row>
    <row r="454" ht="15.75" customHeight="1">
      <c r="A454" s="1" t="n"/>
      <c r="B454" s="14" t="n"/>
      <c r="C454" s="6" t="n"/>
      <c r="D454" s="93" t="n"/>
      <c r="E454" s="6" t="n"/>
      <c r="F454" s="93" t="n"/>
      <c r="G454" s="6" t="n"/>
      <c r="H454" s="6" t="n"/>
      <c r="I454" s="6" t="n"/>
      <c r="J454" s="6" t="n"/>
      <c r="K454" s="6" t="n"/>
      <c r="L454" s="93" t="n"/>
      <c r="M454" s="6" t="n"/>
      <c r="N454" s="6" t="n"/>
      <c r="O454" s="6" t="n"/>
      <c r="P454" s="94" t="n"/>
    </row>
    <row r="455" ht="15.75" customHeight="1">
      <c r="A455" s="1" t="n"/>
      <c r="B455" s="14" t="n"/>
      <c r="C455" s="6" t="n"/>
      <c r="D455" s="93" t="n"/>
      <c r="E455" s="6" t="n"/>
      <c r="F455" s="93" t="n"/>
      <c r="G455" s="6" t="n"/>
      <c r="H455" s="6" t="n"/>
      <c r="I455" s="6" t="n"/>
      <c r="J455" s="6" t="n"/>
      <c r="K455" s="6" t="n"/>
      <c r="L455" s="93" t="n"/>
      <c r="M455" s="6" t="n"/>
      <c r="N455" s="6" t="n"/>
      <c r="O455" s="6" t="n"/>
      <c r="P455" s="94" t="n"/>
    </row>
    <row r="456" ht="15.75" customHeight="1">
      <c r="A456" s="1" t="n"/>
      <c r="B456" s="14" t="n"/>
      <c r="C456" s="6" t="n"/>
      <c r="D456" s="93" t="n"/>
      <c r="E456" s="6" t="n"/>
      <c r="F456" s="93" t="n"/>
      <c r="G456" s="6" t="n"/>
      <c r="H456" s="6" t="n"/>
      <c r="I456" s="6" t="n"/>
      <c r="J456" s="6" t="n"/>
      <c r="K456" s="6" t="n"/>
      <c r="L456" s="93" t="n"/>
      <c r="M456" s="6" t="n"/>
      <c r="N456" s="6" t="n"/>
      <c r="O456" s="6" t="n"/>
      <c r="P456" s="94" t="n"/>
    </row>
    <row r="457" ht="15.75" customHeight="1">
      <c r="A457" s="1" t="n"/>
      <c r="B457" s="14" t="n"/>
      <c r="C457" s="6" t="n"/>
      <c r="D457" s="93" t="n"/>
      <c r="E457" s="6" t="n"/>
      <c r="F457" s="93" t="n"/>
      <c r="G457" s="6" t="n"/>
      <c r="H457" s="6" t="n"/>
      <c r="I457" s="6" t="n"/>
      <c r="J457" s="6" t="n"/>
      <c r="K457" s="6" t="n"/>
      <c r="L457" s="93" t="n"/>
      <c r="M457" s="6" t="n"/>
      <c r="N457" s="6" t="n"/>
      <c r="O457" s="6" t="n"/>
      <c r="P457" s="94" t="n"/>
    </row>
    <row r="458" ht="15.75" customHeight="1">
      <c r="A458" s="1" t="n"/>
      <c r="B458" s="14" t="n"/>
      <c r="C458" s="6" t="n"/>
      <c r="D458" s="93" t="n"/>
      <c r="E458" s="6" t="n"/>
      <c r="F458" s="93" t="n"/>
      <c r="G458" s="6" t="n"/>
      <c r="H458" s="6" t="n"/>
      <c r="I458" s="6" t="n"/>
      <c r="J458" s="6" t="n"/>
      <c r="K458" s="6" t="n"/>
      <c r="L458" s="93" t="n"/>
      <c r="M458" s="6" t="n"/>
      <c r="N458" s="6" t="n"/>
      <c r="O458" s="6" t="n"/>
      <c r="P458" s="94" t="n"/>
    </row>
    <row r="459" ht="15.75" customHeight="1">
      <c r="A459" s="1" t="n"/>
      <c r="B459" s="14" t="n"/>
      <c r="C459" s="6" t="n"/>
      <c r="D459" s="93" t="n"/>
      <c r="E459" s="6" t="n"/>
      <c r="F459" s="93" t="n"/>
      <c r="G459" s="6" t="n"/>
      <c r="H459" s="6" t="n"/>
      <c r="I459" s="6" t="n"/>
      <c r="J459" s="6" t="n"/>
      <c r="K459" s="6" t="n"/>
      <c r="L459" s="93" t="n"/>
      <c r="M459" s="6" t="n"/>
      <c r="N459" s="6" t="n"/>
      <c r="O459" s="6" t="n"/>
      <c r="P459" s="94" t="n"/>
    </row>
    <row r="460" ht="15.75" customHeight="1">
      <c r="A460" s="1" t="n"/>
      <c r="B460" s="14" t="n"/>
      <c r="C460" s="6" t="n"/>
      <c r="D460" s="93" t="n"/>
      <c r="E460" s="6" t="n"/>
      <c r="F460" s="93" t="n"/>
      <c r="G460" s="6" t="n"/>
      <c r="H460" s="6" t="n"/>
      <c r="I460" s="6" t="n"/>
      <c r="J460" s="6" t="n"/>
      <c r="K460" s="6" t="n"/>
      <c r="L460" s="93" t="n"/>
      <c r="M460" s="6" t="n"/>
      <c r="N460" s="6" t="n"/>
      <c r="O460" s="6" t="n"/>
      <c r="P460" s="94" t="n"/>
    </row>
    <row r="461" ht="15.75" customHeight="1">
      <c r="A461" s="1" t="n"/>
      <c r="B461" s="14" t="n"/>
      <c r="C461" s="6" t="n"/>
      <c r="D461" s="93" t="n"/>
      <c r="E461" s="6" t="n"/>
      <c r="F461" s="93" t="n"/>
      <c r="G461" s="6" t="n"/>
      <c r="H461" s="6" t="n"/>
      <c r="I461" s="6" t="n"/>
      <c r="J461" s="6" t="n"/>
      <c r="K461" s="6" t="n"/>
      <c r="L461" s="93" t="n"/>
      <c r="M461" s="6" t="n"/>
      <c r="N461" s="6" t="n"/>
      <c r="O461" s="6" t="n"/>
      <c r="P461" s="94" t="n"/>
    </row>
    <row r="462" ht="15.75" customHeight="1">
      <c r="A462" s="1" t="n"/>
      <c r="B462" s="14" t="n"/>
      <c r="C462" s="6" t="n"/>
      <c r="D462" s="93" t="n"/>
      <c r="E462" s="6" t="n"/>
      <c r="F462" s="93" t="n"/>
      <c r="G462" s="6" t="n"/>
      <c r="H462" s="6" t="n"/>
      <c r="I462" s="6" t="n"/>
      <c r="J462" s="6" t="n"/>
      <c r="K462" s="6" t="n"/>
      <c r="L462" s="93" t="n"/>
      <c r="M462" s="6" t="n"/>
      <c r="N462" s="6" t="n"/>
      <c r="O462" s="6" t="n"/>
      <c r="P462" s="94" t="n"/>
    </row>
    <row r="463" ht="15.75" customHeight="1">
      <c r="A463" s="1" t="n"/>
      <c r="B463" s="14" t="n"/>
      <c r="C463" s="6" t="n"/>
      <c r="D463" s="93" t="n"/>
      <c r="E463" s="6" t="n"/>
      <c r="F463" s="93" t="n"/>
      <c r="G463" s="6" t="n"/>
      <c r="H463" s="6" t="n"/>
      <c r="I463" s="6" t="n"/>
      <c r="J463" s="6" t="n"/>
      <c r="K463" s="6" t="n"/>
      <c r="L463" s="93" t="n"/>
      <c r="M463" s="6" t="n"/>
      <c r="N463" s="6" t="n"/>
      <c r="O463" s="6" t="n"/>
      <c r="P463" s="94" t="n"/>
    </row>
    <row r="464" ht="15.75" customHeight="1">
      <c r="A464" s="1" t="n"/>
      <c r="B464" s="14" t="n"/>
      <c r="C464" s="6" t="n"/>
      <c r="D464" s="93" t="n"/>
      <c r="E464" s="6" t="n"/>
      <c r="F464" s="93" t="n"/>
      <c r="G464" s="6" t="n"/>
      <c r="H464" s="6" t="n"/>
      <c r="I464" s="6" t="n"/>
      <c r="J464" s="6" t="n"/>
      <c r="K464" s="6" t="n"/>
      <c r="L464" s="93" t="n"/>
      <c r="M464" s="6" t="n"/>
      <c r="N464" s="6" t="n"/>
      <c r="O464" s="6" t="n"/>
      <c r="P464" s="94" t="n"/>
    </row>
    <row r="465" ht="15.75" customHeight="1">
      <c r="A465" s="1" t="n"/>
      <c r="B465" s="14" t="n"/>
      <c r="C465" s="6" t="n"/>
      <c r="D465" s="93" t="n"/>
      <c r="E465" s="6" t="n"/>
      <c r="F465" s="93" t="n"/>
      <c r="G465" s="6" t="n"/>
      <c r="H465" s="6" t="n"/>
      <c r="I465" s="6" t="n"/>
      <c r="J465" s="6" t="n"/>
      <c r="K465" s="6" t="n"/>
      <c r="L465" s="93" t="n"/>
      <c r="M465" s="6" t="n"/>
      <c r="N465" s="6" t="n"/>
      <c r="O465" s="6" t="n"/>
      <c r="P465" s="94" t="n"/>
    </row>
    <row r="466" ht="15.75" customHeight="1">
      <c r="A466" s="1" t="n"/>
      <c r="B466" s="14" t="n"/>
      <c r="C466" s="6" t="n"/>
      <c r="D466" s="93" t="n"/>
      <c r="E466" s="6" t="n"/>
      <c r="F466" s="93" t="n"/>
      <c r="G466" s="6" t="n"/>
      <c r="H466" s="6" t="n"/>
      <c r="I466" s="6" t="n"/>
      <c r="J466" s="6" t="n"/>
      <c r="K466" s="6" t="n"/>
      <c r="L466" s="93" t="n"/>
      <c r="M466" s="6" t="n"/>
      <c r="N466" s="6" t="n"/>
      <c r="O466" s="6" t="n"/>
      <c r="P466" s="94" t="n"/>
    </row>
    <row r="467" ht="15.75" customHeight="1">
      <c r="A467" s="1" t="n"/>
      <c r="B467" s="14" t="n"/>
      <c r="C467" s="6" t="n"/>
      <c r="D467" s="93" t="n"/>
      <c r="E467" s="6" t="n"/>
      <c r="F467" s="93" t="n"/>
      <c r="G467" s="6" t="n"/>
      <c r="H467" s="6" t="n"/>
      <c r="I467" s="6" t="n"/>
      <c r="J467" s="6" t="n"/>
      <c r="K467" s="6" t="n"/>
      <c r="L467" s="93" t="n"/>
      <c r="M467" s="6" t="n"/>
      <c r="N467" s="6" t="n"/>
      <c r="O467" s="6" t="n"/>
      <c r="P467" s="94" t="n"/>
    </row>
    <row r="468" ht="15.75" customHeight="1">
      <c r="A468" s="1" t="n"/>
      <c r="B468" s="14" t="n"/>
      <c r="C468" s="6" t="n"/>
      <c r="D468" s="93" t="n"/>
      <c r="E468" s="6" t="n"/>
      <c r="F468" s="93" t="n"/>
      <c r="G468" s="6" t="n"/>
      <c r="H468" s="6" t="n"/>
      <c r="I468" s="6" t="n"/>
      <c r="J468" s="6" t="n"/>
      <c r="K468" s="6" t="n"/>
      <c r="L468" s="93" t="n"/>
      <c r="M468" s="6" t="n"/>
      <c r="N468" s="6" t="n"/>
      <c r="O468" s="6" t="n"/>
      <c r="P468" s="94" t="n"/>
    </row>
    <row r="469" ht="15.75" customHeight="1">
      <c r="A469" s="1" t="n"/>
      <c r="B469" s="14" t="n"/>
      <c r="C469" s="6" t="n"/>
      <c r="D469" s="93" t="n"/>
      <c r="E469" s="6" t="n"/>
      <c r="F469" s="93" t="n"/>
      <c r="G469" s="6" t="n"/>
      <c r="H469" s="6" t="n"/>
      <c r="I469" s="6" t="n"/>
      <c r="J469" s="6" t="n"/>
      <c r="K469" s="6" t="n"/>
      <c r="L469" s="93" t="n"/>
      <c r="M469" s="6" t="n"/>
      <c r="N469" s="6" t="n"/>
      <c r="O469" s="6" t="n"/>
      <c r="P469" s="94" t="n"/>
    </row>
    <row r="470" ht="15.75" customHeight="1">
      <c r="A470" s="1" t="n"/>
      <c r="B470" s="14" t="n"/>
      <c r="C470" s="6" t="n"/>
      <c r="D470" s="93" t="n"/>
      <c r="E470" s="6" t="n"/>
      <c r="F470" s="93" t="n"/>
      <c r="G470" s="6" t="n"/>
      <c r="H470" s="6" t="n"/>
      <c r="I470" s="6" t="n"/>
      <c r="J470" s="6" t="n"/>
      <c r="K470" s="6" t="n"/>
      <c r="L470" s="93" t="n"/>
      <c r="M470" s="6" t="n"/>
      <c r="N470" s="6" t="n"/>
      <c r="O470" s="6" t="n"/>
      <c r="P470" s="94" t="n"/>
    </row>
    <row r="471" ht="15.75" customHeight="1">
      <c r="A471" s="1" t="n"/>
      <c r="B471" s="14" t="n"/>
      <c r="C471" s="6" t="n"/>
      <c r="D471" s="93" t="n"/>
      <c r="E471" s="6" t="n"/>
      <c r="F471" s="93" t="n"/>
      <c r="G471" s="6" t="n"/>
      <c r="H471" s="6" t="n"/>
      <c r="I471" s="6" t="n"/>
      <c r="J471" s="6" t="n"/>
      <c r="K471" s="6" t="n"/>
      <c r="L471" s="93" t="n"/>
      <c r="M471" s="6" t="n"/>
      <c r="N471" s="6" t="n"/>
      <c r="O471" s="6" t="n"/>
      <c r="P471" s="94" t="n"/>
    </row>
    <row r="472" ht="15.75" customHeight="1">
      <c r="A472" s="1" t="n"/>
      <c r="B472" s="14" t="n"/>
      <c r="C472" s="6" t="n"/>
      <c r="D472" s="93" t="n"/>
      <c r="E472" s="6" t="n"/>
      <c r="F472" s="93" t="n"/>
      <c r="G472" s="6" t="n"/>
      <c r="H472" s="6" t="n"/>
      <c r="I472" s="6" t="n"/>
      <c r="J472" s="6" t="n"/>
      <c r="K472" s="6" t="n"/>
      <c r="L472" s="93" t="n"/>
      <c r="M472" s="6" t="n"/>
      <c r="N472" s="6" t="n"/>
      <c r="O472" s="6" t="n"/>
      <c r="P472" s="94" t="n"/>
    </row>
    <row r="473" ht="15.75" customHeight="1">
      <c r="A473" s="1" t="n"/>
      <c r="B473" s="14" t="n"/>
      <c r="C473" s="6" t="n"/>
      <c r="D473" s="93" t="n"/>
      <c r="E473" s="6" t="n"/>
      <c r="F473" s="93" t="n"/>
      <c r="G473" s="6" t="n"/>
      <c r="H473" s="6" t="n"/>
      <c r="I473" s="6" t="n"/>
      <c r="J473" s="6" t="n"/>
      <c r="K473" s="6" t="n"/>
      <c r="L473" s="93" t="n"/>
      <c r="M473" s="6" t="n"/>
      <c r="N473" s="6" t="n"/>
      <c r="O473" s="6" t="n"/>
      <c r="P473" s="94" t="n"/>
    </row>
    <row r="474" ht="15.75" customHeight="1">
      <c r="A474" s="1" t="n"/>
      <c r="B474" s="14" t="n"/>
      <c r="C474" s="6" t="n"/>
      <c r="D474" s="93" t="n"/>
      <c r="E474" s="6" t="n"/>
      <c r="F474" s="93" t="n"/>
      <c r="G474" s="6" t="n"/>
      <c r="H474" s="6" t="n"/>
      <c r="I474" s="6" t="n"/>
      <c r="J474" s="6" t="n"/>
      <c r="K474" s="6" t="n"/>
      <c r="L474" s="93" t="n"/>
      <c r="M474" s="6" t="n"/>
      <c r="N474" s="6" t="n"/>
      <c r="O474" s="6" t="n"/>
      <c r="P474" s="94" t="n"/>
    </row>
    <row r="475" ht="15.75" customHeight="1">
      <c r="A475" s="1" t="n"/>
      <c r="B475" s="14" t="n"/>
      <c r="C475" s="6" t="n"/>
      <c r="D475" s="93" t="n"/>
      <c r="E475" s="6" t="n"/>
      <c r="F475" s="93" t="n"/>
      <c r="G475" s="6" t="n"/>
      <c r="H475" s="6" t="n"/>
      <c r="I475" s="6" t="n"/>
      <c r="J475" s="6" t="n"/>
      <c r="K475" s="6" t="n"/>
      <c r="L475" s="93" t="n"/>
      <c r="M475" s="6" t="n"/>
      <c r="N475" s="6" t="n"/>
      <c r="O475" s="6" t="n"/>
      <c r="P475" s="94" t="n"/>
    </row>
    <row r="476" ht="15.75" customHeight="1">
      <c r="A476" s="1" t="n"/>
      <c r="B476" s="14" t="n"/>
      <c r="C476" s="6" t="n"/>
      <c r="D476" s="93" t="n"/>
      <c r="E476" s="6" t="n"/>
      <c r="F476" s="93" t="n"/>
      <c r="G476" s="6" t="n"/>
      <c r="H476" s="6" t="n"/>
      <c r="I476" s="6" t="n"/>
      <c r="J476" s="6" t="n"/>
      <c r="K476" s="6" t="n"/>
      <c r="L476" s="93" t="n"/>
      <c r="M476" s="6" t="n"/>
      <c r="N476" s="6" t="n"/>
      <c r="O476" s="6" t="n"/>
      <c r="P476" s="94" t="n"/>
    </row>
    <row r="477" ht="15.75" customHeight="1">
      <c r="A477" s="1" t="n"/>
      <c r="B477" s="14" t="n"/>
      <c r="C477" s="6" t="n"/>
      <c r="D477" s="93" t="n"/>
      <c r="E477" s="6" t="n"/>
      <c r="F477" s="93" t="n"/>
      <c r="G477" s="6" t="n"/>
      <c r="H477" s="6" t="n"/>
      <c r="I477" s="6" t="n"/>
      <c r="J477" s="6" t="n"/>
      <c r="K477" s="6" t="n"/>
      <c r="L477" s="93" t="n"/>
      <c r="M477" s="6" t="n"/>
      <c r="N477" s="6" t="n"/>
      <c r="O477" s="6" t="n"/>
      <c r="P477" s="94" t="n"/>
    </row>
    <row r="478" ht="15.75" customHeight="1">
      <c r="A478" s="1" t="n"/>
      <c r="B478" s="14" t="n"/>
      <c r="C478" s="6" t="n"/>
      <c r="D478" s="93" t="n"/>
      <c r="E478" s="6" t="n"/>
      <c r="F478" s="93" t="n"/>
      <c r="G478" s="6" t="n"/>
      <c r="H478" s="6" t="n"/>
      <c r="I478" s="6" t="n"/>
      <c r="J478" s="6" t="n"/>
      <c r="K478" s="6" t="n"/>
      <c r="L478" s="93" t="n"/>
      <c r="M478" s="6" t="n"/>
      <c r="N478" s="6" t="n"/>
      <c r="O478" s="6" t="n"/>
      <c r="P478" s="94" t="n"/>
    </row>
    <row r="479" ht="15.75" customHeight="1">
      <c r="A479" s="1" t="n"/>
      <c r="B479" s="14" t="n"/>
      <c r="C479" s="6" t="n"/>
      <c r="D479" s="93" t="n"/>
      <c r="E479" s="6" t="n"/>
      <c r="F479" s="93" t="n"/>
      <c r="G479" s="6" t="n"/>
      <c r="H479" s="6" t="n"/>
      <c r="I479" s="6" t="n"/>
      <c r="J479" s="6" t="n"/>
      <c r="K479" s="6" t="n"/>
      <c r="L479" s="93" t="n"/>
      <c r="M479" s="6" t="n"/>
      <c r="N479" s="6" t="n"/>
      <c r="O479" s="6" t="n"/>
      <c r="P479" s="94" t="n"/>
    </row>
    <row r="480" ht="15.75" customHeight="1">
      <c r="A480" s="1" t="n"/>
      <c r="B480" s="14" t="n"/>
      <c r="C480" s="6" t="n"/>
      <c r="D480" s="93" t="n"/>
      <c r="E480" s="6" t="n"/>
      <c r="F480" s="93" t="n"/>
      <c r="G480" s="6" t="n"/>
      <c r="H480" s="6" t="n"/>
      <c r="I480" s="6" t="n"/>
      <c r="J480" s="6" t="n"/>
      <c r="K480" s="6" t="n"/>
      <c r="L480" s="93" t="n"/>
      <c r="M480" s="6" t="n"/>
      <c r="N480" s="6" t="n"/>
      <c r="O480" s="6" t="n"/>
      <c r="P480" s="94" t="n"/>
    </row>
    <row r="481" ht="15.75" customHeight="1">
      <c r="A481" s="1" t="n"/>
      <c r="B481" s="14" t="n"/>
      <c r="C481" s="6" t="n"/>
      <c r="D481" s="93" t="n"/>
      <c r="E481" s="6" t="n"/>
      <c r="F481" s="93" t="n"/>
      <c r="G481" s="6" t="n"/>
      <c r="H481" s="6" t="n"/>
      <c r="I481" s="6" t="n"/>
      <c r="J481" s="6" t="n"/>
      <c r="K481" s="6" t="n"/>
      <c r="L481" s="93" t="n"/>
      <c r="M481" s="6" t="n"/>
      <c r="N481" s="6" t="n"/>
      <c r="O481" s="6" t="n"/>
      <c r="P481" s="94" t="n"/>
    </row>
    <row r="482" ht="15.75" customHeight="1">
      <c r="A482" s="1" t="n"/>
      <c r="B482" s="14" t="n"/>
      <c r="C482" s="6" t="n"/>
      <c r="D482" s="93" t="n"/>
      <c r="E482" s="6" t="n"/>
      <c r="F482" s="93" t="n"/>
      <c r="G482" s="6" t="n"/>
      <c r="H482" s="6" t="n"/>
      <c r="I482" s="6" t="n"/>
      <c r="J482" s="6" t="n"/>
      <c r="K482" s="6" t="n"/>
      <c r="L482" s="93" t="n"/>
      <c r="M482" s="6" t="n"/>
      <c r="N482" s="6" t="n"/>
      <c r="O482" s="6" t="n"/>
      <c r="P482" s="94" t="n"/>
    </row>
    <row r="483" ht="15.75" customHeight="1">
      <c r="A483" s="1" t="n"/>
      <c r="B483" s="14" t="n"/>
      <c r="C483" s="6" t="n"/>
      <c r="D483" s="93" t="n"/>
      <c r="E483" s="6" t="n"/>
      <c r="F483" s="93" t="n"/>
      <c r="G483" s="6" t="n"/>
      <c r="H483" s="6" t="n"/>
      <c r="I483" s="6" t="n"/>
      <c r="J483" s="6" t="n"/>
      <c r="K483" s="6" t="n"/>
      <c r="L483" s="93" t="n"/>
      <c r="M483" s="6" t="n"/>
      <c r="N483" s="6" t="n"/>
      <c r="O483" s="6" t="n"/>
      <c r="P483" s="94" t="n"/>
    </row>
    <row r="484" ht="15.75" customHeight="1">
      <c r="A484" s="1" t="n"/>
      <c r="B484" s="14" t="n"/>
      <c r="C484" s="6" t="n"/>
      <c r="D484" s="93" t="n"/>
      <c r="E484" s="6" t="n"/>
      <c r="F484" s="93" t="n"/>
      <c r="G484" s="6" t="n"/>
      <c r="H484" s="6" t="n"/>
      <c r="I484" s="6" t="n"/>
      <c r="J484" s="6" t="n"/>
      <c r="K484" s="6" t="n"/>
      <c r="L484" s="93" t="n"/>
      <c r="M484" s="6" t="n"/>
      <c r="N484" s="6" t="n"/>
      <c r="O484" s="6" t="n"/>
      <c r="P484" s="94" t="n"/>
    </row>
    <row r="485" ht="15.75" customHeight="1">
      <c r="A485" s="1" t="n"/>
      <c r="B485" s="14" t="n"/>
      <c r="C485" s="6" t="n"/>
      <c r="D485" s="93" t="n"/>
      <c r="E485" s="6" t="n"/>
      <c r="F485" s="93" t="n"/>
      <c r="G485" s="6" t="n"/>
      <c r="H485" s="6" t="n"/>
      <c r="I485" s="6" t="n"/>
      <c r="J485" s="6" t="n"/>
      <c r="K485" s="6" t="n"/>
      <c r="L485" s="93" t="n"/>
      <c r="M485" s="6" t="n"/>
      <c r="N485" s="6" t="n"/>
      <c r="O485" s="6" t="n"/>
      <c r="P485" s="94" t="n"/>
    </row>
    <row r="486" ht="15.75" customHeight="1">
      <c r="A486" s="1" t="n"/>
      <c r="B486" s="14" t="n"/>
      <c r="C486" s="6" t="n"/>
      <c r="D486" s="93" t="n"/>
      <c r="E486" s="6" t="n"/>
      <c r="F486" s="93" t="n"/>
      <c r="G486" s="6" t="n"/>
      <c r="H486" s="6" t="n"/>
      <c r="I486" s="6" t="n"/>
      <c r="J486" s="6" t="n"/>
      <c r="K486" s="6" t="n"/>
      <c r="L486" s="93" t="n"/>
      <c r="M486" s="6" t="n"/>
      <c r="N486" s="6" t="n"/>
      <c r="O486" s="6" t="n"/>
      <c r="P486" s="94" t="n"/>
    </row>
    <row r="487" ht="15.75" customHeight="1">
      <c r="A487" s="1" t="n"/>
      <c r="B487" s="14" t="n"/>
      <c r="C487" s="6" t="n"/>
      <c r="D487" s="93" t="n"/>
      <c r="E487" s="6" t="n"/>
      <c r="F487" s="93" t="n"/>
      <c r="G487" s="6" t="n"/>
      <c r="H487" s="6" t="n"/>
      <c r="I487" s="6" t="n"/>
      <c r="J487" s="6" t="n"/>
      <c r="K487" s="6" t="n"/>
      <c r="L487" s="93" t="n"/>
      <c r="M487" s="6" t="n"/>
      <c r="N487" s="6" t="n"/>
      <c r="O487" s="6" t="n"/>
      <c r="P487" s="94" t="n"/>
    </row>
    <row r="488" ht="15.75" customHeight="1">
      <c r="A488" s="1" t="n"/>
      <c r="B488" s="14" t="n"/>
      <c r="C488" s="6" t="n"/>
      <c r="D488" s="93" t="n"/>
      <c r="E488" s="6" t="n"/>
      <c r="F488" s="93" t="n"/>
      <c r="G488" s="6" t="n"/>
      <c r="H488" s="6" t="n"/>
      <c r="I488" s="6" t="n"/>
      <c r="J488" s="6" t="n"/>
      <c r="K488" s="6" t="n"/>
      <c r="L488" s="93" t="n"/>
      <c r="M488" s="6" t="n"/>
      <c r="N488" s="6" t="n"/>
      <c r="O488" s="6" t="n"/>
      <c r="P488" s="94" t="n"/>
    </row>
    <row r="489" ht="15.75" customHeight="1">
      <c r="A489" s="1" t="n"/>
      <c r="B489" s="14" t="n"/>
      <c r="C489" s="6" t="n"/>
      <c r="D489" s="93" t="n"/>
      <c r="E489" s="6" t="n"/>
      <c r="F489" s="93" t="n"/>
      <c r="G489" s="6" t="n"/>
      <c r="H489" s="6" t="n"/>
      <c r="I489" s="6" t="n"/>
      <c r="J489" s="6" t="n"/>
      <c r="K489" s="6" t="n"/>
      <c r="L489" s="93" t="n"/>
      <c r="M489" s="6" t="n"/>
      <c r="N489" s="6" t="n"/>
      <c r="O489" s="6" t="n"/>
      <c r="P489" s="94" t="n"/>
    </row>
    <row r="490" ht="15.75" customHeight="1">
      <c r="A490" s="1" t="n"/>
      <c r="B490" s="14" t="n"/>
      <c r="C490" s="6" t="n"/>
      <c r="D490" s="93" t="n"/>
      <c r="E490" s="6" t="n"/>
      <c r="F490" s="93" t="n"/>
      <c r="G490" s="6" t="n"/>
      <c r="H490" s="6" t="n"/>
      <c r="I490" s="6" t="n"/>
      <c r="J490" s="6" t="n"/>
      <c r="K490" s="6" t="n"/>
      <c r="L490" s="93" t="n"/>
      <c r="M490" s="6" t="n"/>
      <c r="N490" s="6" t="n"/>
      <c r="O490" s="6" t="n"/>
      <c r="P490" s="94" t="n"/>
    </row>
    <row r="491" ht="15.75" customHeight="1">
      <c r="A491" s="1" t="n"/>
      <c r="B491" s="14" t="n"/>
      <c r="C491" s="6" t="n"/>
      <c r="D491" s="93" t="n"/>
      <c r="E491" s="6" t="n"/>
      <c r="F491" s="93" t="n"/>
      <c r="G491" s="6" t="n"/>
      <c r="H491" s="6" t="n"/>
      <c r="I491" s="6" t="n"/>
      <c r="J491" s="6" t="n"/>
      <c r="K491" s="6" t="n"/>
      <c r="L491" s="93" t="n"/>
      <c r="M491" s="6" t="n"/>
      <c r="N491" s="6" t="n"/>
      <c r="O491" s="6" t="n"/>
      <c r="P491" s="94" t="n"/>
    </row>
    <row r="492" ht="15.75" customHeight="1">
      <c r="A492" s="1" t="n"/>
      <c r="B492" s="14" t="n"/>
      <c r="C492" s="6" t="n"/>
      <c r="D492" s="93" t="n"/>
      <c r="E492" s="6" t="n"/>
      <c r="F492" s="93" t="n"/>
      <c r="G492" s="6" t="n"/>
      <c r="H492" s="6" t="n"/>
      <c r="I492" s="6" t="n"/>
      <c r="J492" s="6" t="n"/>
      <c r="K492" s="6" t="n"/>
      <c r="L492" s="93" t="n"/>
      <c r="M492" s="6" t="n"/>
      <c r="N492" s="6" t="n"/>
      <c r="O492" s="6" t="n"/>
      <c r="P492" s="94" t="n"/>
    </row>
    <row r="493" ht="15.75" customHeight="1">
      <c r="A493" s="1" t="n"/>
      <c r="B493" s="14" t="n"/>
      <c r="C493" s="6" t="n"/>
      <c r="D493" s="93" t="n"/>
      <c r="E493" s="6" t="n"/>
      <c r="F493" s="93" t="n"/>
      <c r="G493" s="6" t="n"/>
      <c r="H493" s="6" t="n"/>
      <c r="I493" s="6" t="n"/>
      <c r="J493" s="6" t="n"/>
      <c r="K493" s="6" t="n"/>
      <c r="L493" s="93" t="n"/>
      <c r="M493" s="6" t="n"/>
      <c r="N493" s="6" t="n"/>
      <c r="O493" s="6" t="n"/>
      <c r="P493" s="94" t="n"/>
    </row>
    <row r="494" ht="15.75" customHeight="1">
      <c r="A494" s="1" t="n"/>
      <c r="B494" s="14" t="n"/>
      <c r="C494" s="6" t="n"/>
      <c r="D494" s="93" t="n"/>
      <c r="E494" s="6" t="n"/>
      <c r="F494" s="93" t="n"/>
      <c r="G494" s="6" t="n"/>
      <c r="H494" s="6" t="n"/>
      <c r="I494" s="6" t="n"/>
      <c r="J494" s="6" t="n"/>
      <c r="K494" s="6" t="n"/>
      <c r="L494" s="93" t="n"/>
      <c r="M494" s="6" t="n"/>
      <c r="N494" s="6" t="n"/>
      <c r="O494" s="6" t="n"/>
      <c r="P494" s="94" t="n"/>
    </row>
    <row r="495" ht="15.75" customHeight="1">
      <c r="A495" s="1" t="n"/>
      <c r="B495" s="14" t="n"/>
      <c r="C495" s="6" t="n"/>
      <c r="D495" s="93" t="n"/>
      <c r="E495" s="6" t="n"/>
      <c r="F495" s="93" t="n"/>
      <c r="G495" s="6" t="n"/>
      <c r="H495" s="6" t="n"/>
      <c r="I495" s="6" t="n"/>
      <c r="J495" s="6" t="n"/>
      <c r="K495" s="6" t="n"/>
      <c r="L495" s="93" t="n"/>
      <c r="M495" s="6" t="n"/>
      <c r="N495" s="6" t="n"/>
      <c r="O495" s="6" t="n"/>
      <c r="P495" s="94" t="n"/>
    </row>
    <row r="496" ht="15.75" customHeight="1">
      <c r="A496" s="1" t="n"/>
      <c r="B496" s="14" t="n"/>
      <c r="C496" s="6" t="n"/>
      <c r="D496" s="93" t="n"/>
      <c r="E496" s="6" t="n"/>
      <c r="F496" s="93" t="n"/>
      <c r="G496" s="6" t="n"/>
      <c r="H496" s="6" t="n"/>
      <c r="I496" s="6" t="n"/>
      <c r="J496" s="6" t="n"/>
      <c r="K496" s="6" t="n"/>
      <c r="L496" s="93" t="n"/>
      <c r="M496" s="6" t="n"/>
      <c r="N496" s="6" t="n"/>
      <c r="O496" s="6" t="n"/>
      <c r="P496" s="94" t="n"/>
    </row>
    <row r="497" ht="15.75" customHeight="1">
      <c r="A497" s="1" t="n"/>
      <c r="B497" s="14" t="n"/>
      <c r="C497" s="6" t="n"/>
      <c r="D497" s="93" t="n"/>
      <c r="E497" s="6" t="n"/>
      <c r="F497" s="93" t="n"/>
      <c r="G497" s="6" t="n"/>
      <c r="H497" s="6" t="n"/>
      <c r="I497" s="6" t="n"/>
      <c r="J497" s="6" t="n"/>
      <c r="K497" s="6" t="n"/>
      <c r="L497" s="93" t="n"/>
      <c r="M497" s="6" t="n"/>
      <c r="N497" s="6" t="n"/>
      <c r="O497" s="6" t="n"/>
      <c r="P497" s="94" t="n"/>
    </row>
    <row r="498" ht="15.75" customHeight="1">
      <c r="A498" s="1" t="n"/>
      <c r="B498" s="14" t="n"/>
      <c r="C498" s="6" t="n"/>
      <c r="D498" s="93" t="n"/>
      <c r="E498" s="6" t="n"/>
      <c r="F498" s="93" t="n"/>
      <c r="G498" s="6" t="n"/>
      <c r="H498" s="6" t="n"/>
      <c r="I498" s="6" t="n"/>
      <c r="J498" s="6" t="n"/>
      <c r="K498" s="6" t="n"/>
      <c r="L498" s="93" t="n"/>
      <c r="M498" s="6" t="n"/>
      <c r="N498" s="6" t="n"/>
      <c r="O498" s="6" t="n"/>
      <c r="P498" s="94" t="n"/>
    </row>
    <row r="499" ht="15.75" customHeight="1">
      <c r="A499" s="1" t="n"/>
      <c r="B499" s="14" t="n"/>
      <c r="C499" s="6" t="n"/>
      <c r="D499" s="93" t="n"/>
      <c r="E499" s="6" t="n"/>
      <c r="F499" s="93" t="n"/>
      <c r="G499" s="6" t="n"/>
      <c r="H499" s="6" t="n"/>
      <c r="I499" s="6" t="n"/>
      <c r="J499" s="6" t="n"/>
      <c r="K499" s="6" t="n"/>
      <c r="L499" s="93" t="n"/>
      <c r="M499" s="6" t="n"/>
      <c r="N499" s="6" t="n"/>
      <c r="O499" s="6" t="n"/>
      <c r="P499" s="94" t="n"/>
    </row>
    <row r="500" ht="15.75" customHeight="1">
      <c r="A500" s="1" t="n"/>
      <c r="B500" s="14" t="n"/>
      <c r="C500" s="6" t="n"/>
      <c r="D500" s="93" t="n"/>
      <c r="E500" s="6" t="n"/>
      <c r="F500" s="93" t="n"/>
      <c r="G500" s="6" t="n"/>
      <c r="H500" s="6" t="n"/>
      <c r="I500" s="6" t="n"/>
      <c r="J500" s="6" t="n"/>
      <c r="K500" s="6" t="n"/>
      <c r="L500" s="93" t="n"/>
      <c r="M500" s="6" t="n"/>
      <c r="N500" s="6" t="n"/>
      <c r="O500" s="6" t="n"/>
      <c r="P500" s="94" t="n"/>
    </row>
    <row r="501" ht="15.75" customHeight="1">
      <c r="A501" s="1" t="n"/>
      <c r="B501" s="14" t="n"/>
      <c r="C501" s="6" t="n"/>
      <c r="D501" s="93" t="n"/>
      <c r="E501" s="6" t="n"/>
      <c r="F501" s="93" t="n"/>
      <c r="G501" s="6" t="n"/>
      <c r="H501" s="6" t="n"/>
      <c r="I501" s="6" t="n"/>
      <c r="J501" s="6" t="n"/>
      <c r="K501" s="6" t="n"/>
      <c r="L501" s="93" t="n"/>
      <c r="M501" s="6" t="n"/>
      <c r="N501" s="6" t="n"/>
      <c r="O501" s="6" t="n"/>
      <c r="P501" s="94" t="n"/>
    </row>
    <row r="502" ht="15.75" customHeight="1">
      <c r="A502" s="1" t="n"/>
      <c r="B502" s="14" t="n"/>
      <c r="C502" s="6" t="n"/>
      <c r="D502" s="93" t="n"/>
      <c r="E502" s="6" t="n"/>
      <c r="F502" s="93" t="n"/>
      <c r="G502" s="6" t="n"/>
      <c r="H502" s="6" t="n"/>
      <c r="I502" s="6" t="n"/>
      <c r="J502" s="6" t="n"/>
      <c r="K502" s="6" t="n"/>
      <c r="L502" s="93" t="n"/>
      <c r="M502" s="6" t="n"/>
      <c r="N502" s="6" t="n"/>
      <c r="O502" s="6" t="n"/>
      <c r="P502" s="94" t="n"/>
    </row>
    <row r="503" ht="15.75" customHeight="1">
      <c r="A503" s="1" t="n"/>
      <c r="B503" s="14" t="n"/>
      <c r="C503" s="6" t="n"/>
      <c r="D503" s="93" t="n"/>
      <c r="E503" s="6" t="n"/>
      <c r="F503" s="93" t="n"/>
      <c r="G503" s="6" t="n"/>
      <c r="H503" s="6" t="n"/>
      <c r="I503" s="6" t="n"/>
      <c r="J503" s="6" t="n"/>
      <c r="K503" s="6" t="n"/>
      <c r="L503" s="93" t="n"/>
      <c r="M503" s="6" t="n"/>
      <c r="N503" s="6" t="n"/>
      <c r="O503" s="6" t="n"/>
      <c r="P503" s="94" t="n"/>
    </row>
    <row r="504" ht="15.75" customHeight="1">
      <c r="A504" s="1" t="n"/>
      <c r="B504" s="14" t="n"/>
      <c r="C504" s="6" t="n"/>
      <c r="D504" s="93" t="n"/>
      <c r="E504" s="6" t="n"/>
      <c r="F504" s="93" t="n"/>
      <c r="G504" s="6" t="n"/>
      <c r="H504" s="6" t="n"/>
      <c r="I504" s="6" t="n"/>
      <c r="J504" s="6" t="n"/>
      <c r="K504" s="6" t="n"/>
      <c r="L504" s="93" t="n"/>
      <c r="M504" s="6" t="n"/>
      <c r="N504" s="6" t="n"/>
      <c r="O504" s="6" t="n"/>
      <c r="P504" s="94" t="n"/>
    </row>
    <row r="505" ht="15.75" customHeight="1">
      <c r="A505" s="1" t="n"/>
      <c r="B505" s="14" t="n"/>
      <c r="C505" s="6" t="n"/>
      <c r="D505" s="93" t="n"/>
      <c r="E505" s="6" t="n"/>
      <c r="F505" s="93" t="n"/>
      <c r="G505" s="6" t="n"/>
      <c r="H505" s="6" t="n"/>
      <c r="I505" s="6" t="n"/>
      <c r="J505" s="6" t="n"/>
      <c r="K505" s="6" t="n"/>
      <c r="L505" s="93" t="n"/>
      <c r="M505" s="6" t="n"/>
      <c r="N505" s="6" t="n"/>
      <c r="O505" s="6" t="n"/>
      <c r="P505" s="94" t="n"/>
    </row>
    <row r="506" ht="15.75" customHeight="1">
      <c r="A506" s="1" t="n"/>
      <c r="B506" s="14" t="n"/>
      <c r="C506" s="6" t="n"/>
      <c r="D506" s="93" t="n"/>
      <c r="E506" s="6" t="n"/>
      <c r="F506" s="93" t="n"/>
      <c r="G506" s="6" t="n"/>
      <c r="H506" s="6" t="n"/>
      <c r="I506" s="6" t="n"/>
      <c r="J506" s="6" t="n"/>
      <c r="K506" s="6" t="n"/>
      <c r="L506" s="93" t="n"/>
      <c r="M506" s="6" t="n"/>
      <c r="N506" s="6" t="n"/>
      <c r="O506" s="6" t="n"/>
      <c r="P506" s="94" t="n"/>
    </row>
    <row r="507" ht="15.75" customHeight="1">
      <c r="A507" s="1" t="n"/>
      <c r="B507" s="14" t="n"/>
      <c r="C507" s="6" t="n"/>
      <c r="D507" s="93" t="n"/>
      <c r="E507" s="6" t="n"/>
      <c r="F507" s="93" t="n"/>
      <c r="G507" s="6" t="n"/>
      <c r="H507" s="6" t="n"/>
      <c r="I507" s="6" t="n"/>
      <c r="J507" s="6" t="n"/>
      <c r="K507" s="6" t="n"/>
      <c r="L507" s="93" t="n"/>
      <c r="M507" s="6" t="n"/>
      <c r="N507" s="6" t="n"/>
      <c r="O507" s="6" t="n"/>
      <c r="P507" s="94" t="n"/>
    </row>
    <row r="508" ht="15.75" customHeight="1">
      <c r="A508" s="1" t="n"/>
      <c r="B508" s="14" t="n"/>
      <c r="C508" s="6" t="n"/>
      <c r="D508" s="93" t="n"/>
      <c r="E508" s="6" t="n"/>
      <c r="F508" s="93" t="n"/>
      <c r="G508" s="6" t="n"/>
      <c r="H508" s="6" t="n"/>
      <c r="I508" s="6" t="n"/>
      <c r="J508" s="6" t="n"/>
      <c r="K508" s="6" t="n"/>
      <c r="L508" s="93" t="n"/>
      <c r="M508" s="6" t="n"/>
      <c r="N508" s="6" t="n"/>
      <c r="O508" s="6" t="n"/>
      <c r="P508" s="94" t="n"/>
    </row>
    <row r="509" ht="15.75" customHeight="1">
      <c r="A509" s="1" t="n"/>
      <c r="B509" s="14" t="n"/>
      <c r="C509" s="6" t="n"/>
      <c r="D509" s="93" t="n"/>
      <c r="E509" s="6" t="n"/>
      <c r="F509" s="93" t="n"/>
      <c r="G509" s="6" t="n"/>
      <c r="H509" s="6" t="n"/>
      <c r="I509" s="6" t="n"/>
      <c r="J509" s="6" t="n"/>
      <c r="K509" s="6" t="n"/>
      <c r="L509" s="93" t="n"/>
      <c r="M509" s="6" t="n"/>
      <c r="N509" s="6" t="n"/>
      <c r="O509" s="6" t="n"/>
      <c r="P509" s="94" t="n"/>
    </row>
    <row r="510" ht="15.75" customHeight="1">
      <c r="A510" s="1" t="n"/>
      <c r="B510" s="14" t="n"/>
      <c r="C510" s="6" t="n"/>
      <c r="D510" s="93" t="n"/>
      <c r="E510" s="6" t="n"/>
      <c r="F510" s="93" t="n"/>
      <c r="G510" s="6" t="n"/>
      <c r="H510" s="6" t="n"/>
      <c r="I510" s="6" t="n"/>
      <c r="J510" s="6" t="n"/>
      <c r="K510" s="6" t="n"/>
      <c r="L510" s="93" t="n"/>
      <c r="M510" s="6" t="n"/>
      <c r="N510" s="6" t="n"/>
      <c r="O510" s="6" t="n"/>
      <c r="P510" s="94" t="n"/>
    </row>
    <row r="511" ht="15.75" customHeight="1">
      <c r="A511" s="1" t="n"/>
      <c r="B511" s="14" t="n"/>
      <c r="C511" s="6" t="n"/>
      <c r="D511" s="93" t="n"/>
      <c r="E511" s="6" t="n"/>
      <c r="F511" s="93" t="n"/>
      <c r="G511" s="6" t="n"/>
      <c r="H511" s="6" t="n"/>
      <c r="I511" s="6" t="n"/>
      <c r="J511" s="6" t="n"/>
      <c r="K511" s="6" t="n"/>
      <c r="L511" s="93" t="n"/>
      <c r="M511" s="6" t="n"/>
      <c r="N511" s="6" t="n"/>
      <c r="O511" s="6" t="n"/>
      <c r="P511" s="94" t="n"/>
    </row>
    <row r="512" ht="15.75" customHeight="1">
      <c r="A512" s="1" t="n"/>
      <c r="B512" s="14" t="n"/>
      <c r="C512" s="6" t="n"/>
      <c r="D512" s="93" t="n"/>
      <c r="E512" s="6" t="n"/>
      <c r="F512" s="93" t="n"/>
      <c r="G512" s="6" t="n"/>
      <c r="H512" s="6" t="n"/>
      <c r="I512" s="6" t="n"/>
      <c r="J512" s="6" t="n"/>
      <c r="K512" s="6" t="n"/>
      <c r="L512" s="93" t="n"/>
      <c r="M512" s="6" t="n"/>
      <c r="N512" s="6" t="n"/>
      <c r="O512" s="6" t="n"/>
      <c r="P512" s="94" t="n"/>
    </row>
    <row r="513" ht="15.75" customHeight="1">
      <c r="A513" s="1" t="n"/>
      <c r="B513" s="14" t="n"/>
      <c r="C513" s="6" t="n"/>
      <c r="D513" s="93" t="n"/>
      <c r="E513" s="6" t="n"/>
      <c r="F513" s="93" t="n"/>
      <c r="G513" s="6" t="n"/>
      <c r="H513" s="6" t="n"/>
      <c r="I513" s="6" t="n"/>
      <c r="J513" s="6" t="n"/>
      <c r="K513" s="6" t="n"/>
      <c r="L513" s="93" t="n"/>
      <c r="M513" s="6" t="n"/>
      <c r="N513" s="6" t="n"/>
      <c r="O513" s="6" t="n"/>
      <c r="P513" s="94" t="n"/>
    </row>
    <row r="514" ht="15.75" customHeight="1">
      <c r="A514" s="1" t="n"/>
      <c r="B514" s="14" t="n"/>
      <c r="C514" s="6" t="n"/>
      <c r="D514" s="93" t="n"/>
      <c r="E514" s="6" t="n"/>
      <c r="F514" s="93" t="n"/>
      <c r="G514" s="6" t="n"/>
      <c r="H514" s="6" t="n"/>
      <c r="I514" s="6" t="n"/>
      <c r="J514" s="6" t="n"/>
      <c r="K514" s="6" t="n"/>
      <c r="L514" s="93" t="n"/>
      <c r="M514" s="6" t="n"/>
      <c r="N514" s="6" t="n"/>
      <c r="O514" s="6" t="n"/>
      <c r="P514" s="94" t="n"/>
    </row>
    <row r="515" ht="15.75" customHeight="1">
      <c r="A515" s="1" t="n"/>
      <c r="B515" s="14" t="n"/>
      <c r="C515" s="6" t="n"/>
      <c r="D515" s="93" t="n"/>
      <c r="E515" s="6" t="n"/>
      <c r="F515" s="93" t="n"/>
      <c r="G515" s="6" t="n"/>
      <c r="H515" s="6" t="n"/>
      <c r="I515" s="6" t="n"/>
      <c r="J515" s="6" t="n"/>
      <c r="K515" s="6" t="n"/>
      <c r="L515" s="93" t="n"/>
      <c r="M515" s="6" t="n"/>
      <c r="N515" s="6" t="n"/>
      <c r="O515" s="6" t="n"/>
      <c r="P515" s="94" t="n"/>
    </row>
    <row r="516" ht="15.75" customHeight="1">
      <c r="A516" s="1" t="n"/>
      <c r="B516" s="14" t="n"/>
      <c r="C516" s="6" t="n"/>
      <c r="D516" s="93" t="n"/>
      <c r="E516" s="6" t="n"/>
      <c r="F516" s="93" t="n"/>
      <c r="G516" s="6" t="n"/>
      <c r="H516" s="6" t="n"/>
      <c r="I516" s="6" t="n"/>
      <c r="J516" s="6" t="n"/>
      <c r="K516" s="6" t="n"/>
      <c r="L516" s="93" t="n"/>
      <c r="M516" s="6" t="n"/>
      <c r="N516" s="6" t="n"/>
      <c r="O516" s="6" t="n"/>
      <c r="P516" s="94" t="n"/>
    </row>
    <row r="517" ht="15.75" customHeight="1">
      <c r="A517" s="1" t="n"/>
      <c r="B517" s="14" t="n"/>
      <c r="C517" s="6" t="n"/>
      <c r="D517" s="93" t="n"/>
      <c r="E517" s="6" t="n"/>
      <c r="F517" s="93" t="n"/>
      <c r="G517" s="6" t="n"/>
      <c r="H517" s="6" t="n"/>
      <c r="I517" s="6" t="n"/>
      <c r="J517" s="6" t="n"/>
      <c r="K517" s="6" t="n"/>
      <c r="L517" s="93" t="n"/>
      <c r="M517" s="6" t="n"/>
      <c r="N517" s="6" t="n"/>
      <c r="O517" s="6" t="n"/>
      <c r="P517" s="94" t="n"/>
    </row>
    <row r="518" ht="15.75" customHeight="1">
      <c r="A518" s="1" t="n"/>
      <c r="B518" s="14" t="n"/>
      <c r="C518" s="6" t="n"/>
      <c r="D518" s="93" t="n"/>
      <c r="E518" s="6" t="n"/>
      <c r="F518" s="93" t="n"/>
      <c r="G518" s="6" t="n"/>
      <c r="H518" s="6" t="n"/>
      <c r="I518" s="6" t="n"/>
      <c r="J518" s="6" t="n"/>
      <c r="K518" s="6" t="n"/>
      <c r="L518" s="93" t="n"/>
      <c r="M518" s="6" t="n"/>
      <c r="N518" s="6" t="n"/>
      <c r="O518" s="6" t="n"/>
      <c r="P518" s="94" t="n"/>
    </row>
    <row r="519" ht="15.75" customHeight="1">
      <c r="A519" s="1" t="n"/>
      <c r="B519" s="14" t="n"/>
      <c r="C519" s="6" t="n"/>
      <c r="D519" s="93" t="n"/>
      <c r="E519" s="6" t="n"/>
      <c r="F519" s="93" t="n"/>
      <c r="G519" s="6" t="n"/>
      <c r="H519" s="6" t="n"/>
      <c r="I519" s="6" t="n"/>
      <c r="J519" s="6" t="n"/>
      <c r="K519" s="6" t="n"/>
      <c r="L519" s="93" t="n"/>
      <c r="M519" s="6" t="n"/>
      <c r="N519" s="6" t="n"/>
      <c r="O519" s="6" t="n"/>
      <c r="P519" s="94" t="n"/>
    </row>
    <row r="520" ht="15.75" customHeight="1">
      <c r="A520" s="1" t="n"/>
      <c r="B520" s="14" t="n"/>
      <c r="C520" s="6" t="n"/>
      <c r="D520" s="93" t="n"/>
      <c r="E520" s="6" t="n"/>
      <c r="F520" s="93" t="n"/>
      <c r="G520" s="6" t="n"/>
      <c r="H520" s="6" t="n"/>
      <c r="I520" s="6" t="n"/>
      <c r="J520" s="6" t="n"/>
      <c r="K520" s="6" t="n"/>
      <c r="L520" s="93" t="n"/>
      <c r="M520" s="6" t="n"/>
      <c r="N520" s="6" t="n"/>
      <c r="O520" s="6" t="n"/>
      <c r="P520" s="94" t="n"/>
    </row>
    <row r="521" ht="15.75" customHeight="1">
      <c r="A521" s="1" t="n"/>
      <c r="B521" s="14" t="n"/>
      <c r="C521" s="6" t="n"/>
      <c r="D521" s="93" t="n"/>
      <c r="E521" s="6" t="n"/>
      <c r="F521" s="93" t="n"/>
      <c r="G521" s="6" t="n"/>
      <c r="H521" s="6" t="n"/>
      <c r="I521" s="6" t="n"/>
      <c r="J521" s="6" t="n"/>
      <c r="K521" s="6" t="n"/>
      <c r="L521" s="93" t="n"/>
      <c r="M521" s="6" t="n"/>
      <c r="N521" s="6" t="n"/>
      <c r="O521" s="6" t="n"/>
      <c r="P521" s="94" t="n"/>
    </row>
    <row r="522" ht="15.75" customHeight="1">
      <c r="A522" s="1" t="n"/>
      <c r="B522" s="14" t="n"/>
      <c r="C522" s="6" t="n"/>
      <c r="D522" s="93" t="n"/>
      <c r="E522" s="6" t="n"/>
      <c r="F522" s="93" t="n"/>
      <c r="G522" s="6" t="n"/>
      <c r="H522" s="6" t="n"/>
      <c r="I522" s="6" t="n"/>
      <c r="J522" s="6" t="n"/>
      <c r="K522" s="6" t="n"/>
      <c r="L522" s="93" t="n"/>
      <c r="M522" s="6" t="n"/>
      <c r="N522" s="6" t="n"/>
      <c r="O522" s="6" t="n"/>
      <c r="P522" s="94" t="n"/>
    </row>
    <row r="523" ht="15.75" customHeight="1">
      <c r="A523" s="1" t="n"/>
      <c r="B523" s="14" t="n"/>
      <c r="C523" s="6" t="n"/>
      <c r="D523" s="93" t="n"/>
      <c r="E523" s="6" t="n"/>
      <c r="F523" s="93" t="n"/>
      <c r="G523" s="6" t="n"/>
      <c r="H523" s="6" t="n"/>
      <c r="I523" s="6" t="n"/>
      <c r="J523" s="6" t="n"/>
      <c r="K523" s="6" t="n"/>
      <c r="L523" s="93" t="n"/>
      <c r="M523" s="6" t="n"/>
      <c r="N523" s="6" t="n"/>
      <c r="O523" s="6" t="n"/>
      <c r="P523" s="94" t="n"/>
    </row>
    <row r="524" ht="15.75" customHeight="1">
      <c r="A524" s="1" t="n"/>
      <c r="B524" s="14" t="n"/>
      <c r="C524" s="6" t="n"/>
      <c r="D524" s="93" t="n"/>
      <c r="E524" s="6" t="n"/>
      <c r="F524" s="93" t="n"/>
      <c r="G524" s="6" t="n"/>
      <c r="H524" s="6" t="n"/>
      <c r="I524" s="6" t="n"/>
      <c r="J524" s="6" t="n"/>
      <c r="K524" s="6" t="n"/>
      <c r="L524" s="93" t="n"/>
      <c r="M524" s="6" t="n"/>
      <c r="N524" s="6" t="n"/>
      <c r="O524" s="6" t="n"/>
      <c r="P524" s="94" t="n"/>
    </row>
    <row r="525" ht="15.75" customHeight="1">
      <c r="A525" s="1" t="n"/>
      <c r="B525" s="14" t="n"/>
      <c r="C525" s="6" t="n"/>
      <c r="D525" s="93" t="n"/>
      <c r="E525" s="6" t="n"/>
      <c r="F525" s="93" t="n"/>
      <c r="G525" s="6" t="n"/>
      <c r="H525" s="6" t="n"/>
      <c r="I525" s="6" t="n"/>
      <c r="J525" s="6" t="n"/>
      <c r="K525" s="6" t="n"/>
      <c r="L525" s="93" t="n"/>
      <c r="M525" s="6" t="n"/>
      <c r="N525" s="6" t="n"/>
      <c r="O525" s="6" t="n"/>
      <c r="P525" s="94" t="n"/>
    </row>
    <row r="526" ht="15.75" customHeight="1">
      <c r="A526" s="1" t="n"/>
      <c r="B526" s="14" t="n"/>
      <c r="C526" s="6" t="n"/>
      <c r="D526" s="93" t="n"/>
      <c r="E526" s="6" t="n"/>
      <c r="F526" s="93" t="n"/>
      <c r="G526" s="6" t="n"/>
      <c r="H526" s="6" t="n"/>
      <c r="I526" s="6" t="n"/>
      <c r="J526" s="6" t="n"/>
      <c r="K526" s="6" t="n"/>
      <c r="L526" s="93" t="n"/>
      <c r="M526" s="6" t="n"/>
      <c r="N526" s="6" t="n"/>
      <c r="O526" s="6" t="n"/>
      <c r="P526" s="94" t="n"/>
    </row>
    <row r="527" ht="15.75" customHeight="1">
      <c r="A527" s="1" t="n"/>
      <c r="B527" s="14" t="n"/>
      <c r="C527" s="6" t="n"/>
      <c r="D527" s="93" t="n"/>
      <c r="E527" s="6" t="n"/>
      <c r="F527" s="93" t="n"/>
      <c r="G527" s="6" t="n"/>
      <c r="H527" s="6" t="n"/>
      <c r="I527" s="6" t="n"/>
      <c r="J527" s="6" t="n"/>
      <c r="K527" s="6" t="n"/>
      <c r="L527" s="93" t="n"/>
      <c r="M527" s="6" t="n"/>
      <c r="N527" s="6" t="n"/>
      <c r="O527" s="6" t="n"/>
      <c r="P527" s="94" t="n"/>
    </row>
    <row r="528" ht="15.75" customHeight="1">
      <c r="A528" s="1" t="n"/>
      <c r="B528" s="14" t="n"/>
      <c r="C528" s="6" t="n"/>
      <c r="D528" s="93" t="n"/>
      <c r="E528" s="6" t="n"/>
      <c r="F528" s="93" t="n"/>
      <c r="G528" s="6" t="n"/>
      <c r="H528" s="6" t="n"/>
      <c r="I528" s="6" t="n"/>
      <c r="J528" s="6" t="n"/>
      <c r="K528" s="6" t="n"/>
      <c r="L528" s="93" t="n"/>
      <c r="M528" s="6" t="n"/>
      <c r="N528" s="6" t="n"/>
      <c r="O528" s="6" t="n"/>
      <c r="P528" s="94" t="n"/>
    </row>
    <row r="529" ht="15.75" customHeight="1">
      <c r="A529" s="1" t="n"/>
      <c r="B529" s="14" t="n"/>
      <c r="C529" s="6" t="n"/>
      <c r="D529" s="93" t="n"/>
      <c r="E529" s="6" t="n"/>
      <c r="F529" s="93" t="n"/>
      <c r="G529" s="6" t="n"/>
      <c r="H529" s="6" t="n"/>
      <c r="I529" s="6" t="n"/>
      <c r="J529" s="6" t="n"/>
      <c r="K529" s="6" t="n"/>
      <c r="L529" s="93" t="n"/>
      <c r="M529" s="6" t="n"/>
      <c r="N529" s="6" t="n"/>
      <c r="O529" s="6" t="n"/>
      <c r="P529" s="94" t="n"/>
    </row>
    <row r="530" ht="15.75" customHeight="1">
      <c r="A530" s="1" t="n"/>
      <c r="B530" s="14" t="n"/>
      <c r="C530" s="6" t="n"/>
      <c r="D530" s="93" t="n"/>
      <c r="E530" s="6" t="n"/>
      <c r="F530" s="93" t="n"/>
      <c r="G530" s="6" t="n"/>
      <c r="H530" s="6" t="n"/>
      <c r="I530" s="6" t="n"/>
      <c r="J530" s="6" t="n"/>
      <c r="K530" s="6" t="n"/>
      <c r="L530" s="93" t="n"/>
      <c r="M530" s="6" t="n"/>
      <c r="N530" s="6" t="n"/>
      <c r="O530" s="6" t="n"/>
      <c r="P530" s="94" t="n"/>
    </row>
    <row r="531" ht="15.75" customHeight="1">
      <c r="A531" s="1" t="n"/>
      <c r="B531" s="14" t="n"/>
      <c r="C531" s="6" t="n"/>
      <c r="D531" s="93" t="n"/>
      <c r="E531" s="6" t="n"/>
      <c r="F531" s="93" t="n"/>
      <c r="G531" s="6" t="n"/>
      <c r="H531" s="6" t="n"/>
      <c r="I531" s="6" t="n"/>
      <c r="J531" s="6" t="n"/>
      <c r="K531" s="6" t="n"/>
      <c r="L531" s="93" t="n"/>
      <c r="M531" s="6" t="n"/>
      <c r="N531" s="6" t="n"/>
      <c r="O531" s="6" t="n"/>
      <c r="P531" s="94" t="n"/>
    </row>
    <row r="532" ht="15.75" customHeight="1">
      <c r="A532" s="1" t="n"/>
      <c r="B532" s="14" t="n"/>
      <c r="C532" s="6" t="n"/>
      <c r="D532" s="93" t="n"/>
      <c r="E532" s="6" t="n"/>
      <c r="F532" s="93" t="n"/>
      <c r="G532" s="6" t="n"/>
      <c r="H532" s="6" t="n"/>
      <c r="I532" s="6" t="n"/>
      <c r="J532" s="6" t="n"/>
      <c r="K532" s="6" t="n"/>
      <c r="L532" s="93" t="n"/>
      <c r="M532" s="6" t="n"/>
      <c r="N532" s="6" t="n"/>
      <c r="O532" s="6" t="n"/>
      <c r="P532" s="94" t="n"/>
    </row>
    <row r="533" ht="15.75" customHeight="1">
      <c r="A533" s="1" t="n"/>
      <c r="B533" s="14" t="n"/>
      <c r="C533" s="6" t="n"/>
      <c r="D533" s="93" t="n"/>
      <c r="E533" s="6" t="n"/>
      <c r="F533" s="93" t="n"/>
      <c r="G533" s="6" t="n"/>
      <c r="H533" s="6" t="n"/>
      <c r="I533" s="6" t="n"/>
      <c r="J533" s="6" t="n"/>
      <c r="K533" s="6" t="n"/>
      <c r="L533" s="93" t="n"/>
      <c r="M533" s="6" t="n"/>
      <c r="N533" s="6" t="n"/>
      <c r="O533" s="6" t="n"/>
      <c r="P533" s="94" t="n"/>
    </row>
    <row r="534" ht="15.75" customHeight="1">
      <c r="A534" s="1" t="n"/>
      <c r="B534" s="14" t="n"/>
      <c r="C534" s="6" t="n"/>
      <c r="D534" s="93" t="n"/>
      <c r="E534" s="6" t="n"/>
      <c r="F534" s="93" t="n"/>
      <c r="G534" s="6" t="n"/>
      <c r="H534" s="6" t="n"/>
      <c r="I534" s="6" t="n"/>
      <c r="J534" s="6" t="n"/>
      <c r="K534" s="6" t="n"/>
      <c r="L534" s="93" t="n"/>
      <c r="M534" s="6" t="n"/>
      <c r="N534" s="6" t="n"/>
      <c r="O534" s="6" t="n"/>
      <c r="P534" s="94" t="n"/>
    </row>
    <row r="535" ht="15.75" customHeight="1">
      <c r="A535" s="1" t="n"/>
      <c r="B535" s="14" t="n"/>
      <c r="C535" s="6" t="n"/>
      <c r="D535" s="93" t="n"/>
      <c r="E535" s="6" t="n"/>
      <c r="F535" s="93" t="n"/>
      <c r="G535" s="6" t="n"/>
      <c r="H535" s="6" t="n"/>
      <c r="I535" s="6" t="n"/>
      <c r="J535" s="6" t="n"/>
      <c r="K535" s="6" t="n"/>
      <c r="L535" s="93" t="n"/>
      <c r="M535" s="6" t="n"/>
      <c r="N535" s="6" t="n"/>
      <c r="O535" s="6" t="n"/>
      <c r="P535" s="94" t="n"/>
    </row>
    <row r="536" ht="15.75" customHeight="1">
      <c r="A536" s="1" t="n"/>
      <c r="B536" s="14" t="n"/>
      <c r="C536" s="6" t="n"/>
      <c r="D536" s="93" t="n"/>
      <c r="E536" s="6" t="n"/>
      <c r="F536" s="93" t="n"/>
      <c r="G536" s="6" t="n"/>
      <c r="H536" s="6" t="n"/>
      <c r="I536" s="6" t="n"/>
      <c r="J536" s="6" t="n"/>
      <c r="K536" s="6" t="n"/>
      <c r="L536" s="93" t="n"/>
      <c r="M536" s="6" t="n"/>
      <c r="N536" s="6" t="n"/>
      <c r="O536" s="6" t="n"/>
      <c r="P536" s="94" t="n"/>
    </row>
    <row r="537" ht="15.75" customHeight="1">
      <c r="A537" s="1" t="n"/>
      <c r="B537" s="14" t="n"/>
      <c r="C537" s="6" t="n"/>
      <c r="D537" s="93" t="n"/>
      <c r="E537" s="6" t="n"/>
      <c r="F537" s="93" t="n"/>
      <c r="G537" s="6" t="n"/>
      <c r="H537" s="6" t="n"/>
      <c r="I537" s="6" t="n"/>
      <c r="J537" s="6" t="n"/>
      <c r="K537" s="6" t="n"/>
      <c r="L537" s="93" t="n"/>
      <c r="M537" s="6" t="n"/>
      <c r="N537" s="6" t="n"/>
      <c r="O537" s="6" t="n"/>
      <c r="P537" s="94" t="n"/>
    </row>
    <row r="538" ht="15.75" customHeight="1">
      <c r="A538" s="1" t="n"/>
      <c r="B538" s="14" t="n"/>
      <c r="C538" s="6" t="n"/>
      <c r="D538" s="93" t="n"/>
      <c r="E538" s="6" t="n"/>
      <c r="F538" s="93" t="n"/>
      <c r="G538" s="6" t="n"/>
      <c r="H538" s="6" t="n"/>
      <c r="I538" s="6" t="n"/>
      <c r="J538" s="6" t="n"/>
      <c r="K538" s="6" t="n"/>
      <c r="L538" s="93" t="n"/>
      <c r="M538" s="6" t="n"/>
      <c r="N538" s="6" t="n"/>
      <c r="O538" s="6" t="n"/>
      <c r="P538" s="94" t="n"/>
    </row>
    <row r="539" ht="15.75" customHeight="1">
      <c r="A539" s="1" t="n"/>
      <c r="B539" s="14" t="n"/>
      <c r="C539" s="6" t="n"/>
      <c r="D539" s="93" t="n"/>
      <c r="E539" s="6" t="n"/>
      <c r="F539" s="93" t="n"/>
      <c r="G539" s="6" t="n"/>
      <c r="H539" s="6" t="n"/>
      <c r="I539" s="6" t="n"/>
      <c r="J539" s="6" t="n"/>
      <c r="K539" s="6" t="n"/>
      <c r="L539" s="93" t="n"/>
      <c r="M539" s="6" t="n"/>
      <c r="N539" s="6" t="n"/>
      <c r="O539" s="6" t="n"/>
      <c r="P539" s="94" t="n"/>
    </row>
    <row r="540" ht="15.75" customHeight="1">
      <c r="A540" s="1" t="n"/>
      <c r="B540" s="14" t="n"/>
      <c r="C540" s="6" t="n"/>
      <c r="D540" s="93" t="n"/>
      <c r="E540" s="6" t="n"/>
      <c r="F540" s="93" t="n"/>
      <c r="G540" s="6" t="n"/>
      <c r="H540" s="6" t="n"/>
      <c r="I540" s="6" t="n"/>
      <c r="J540" s="6" t="n"/>
      <c r="K540" s="6" t="n"/>
      <c r="L540" s="93" t="n"/>
      <c r="M540" s="6" t="n"/>
      <c r="N540" s="6" t="n"/>
      <c r="O540" s="6" t="n"/>
      <c r="P540" s="94" t="n"/>
    </row>
    <row r="541" ht="15.75" customHeight="1">
      <c r="A541" s="1" t="n"/>
      <c r="B541" s="14" t="n"/>
      <c r="C541" s="6" t="n"/>
      <c r="D541" s="93" t="n"/>
      <c r="E541" s="6" t="n"/>
      <c r="F541" s="93" t="n"/>
      <c r="G541" s="6" t="n"/>
      <c r="H541" s="6" t="n"/>
      <c r="I541" s="6" t="n"/>
      <c r="J541" s="6" t="n"/>
      <c r="K541" s="6" t="n"/>
      <c r="L541" s="93" t="n"/>
      <c r="M541" s="6" t="n"/>
      <c r="N541" s="6" t="n"/>
      <c r="O541" s="6" t="n"/>
      <c r="P541" s="94" t="n"/>
    </row>
    <row r="542" ht="15.75" customHeight="1">
      <c r="A542" s="1" t="n"/>
      <c r="B542" s="14" t="n"/>
      <c r="C542" s="6" t="n"/>
      <c r="D542" s="93" t="n"/>
      <c r="E542" s="6" t="n"/>
      <c r="F542" s="93" t="n"/>
      <c r="G542" s="6" t="n"/>
      <c r="H542" s="6" t="n"/>
      <c r="I542" s="6" t="n"/>
      <c r="J542" s="6" t="n"/>
      <c r="K542" s="6" t="n"/>
      <c r="L542" s="93" t="n"/>
      <c r="M542" s="6" t="n"/>
      <c r="N542" s="6" t="n"/>
      <c r="O542" s="6" t="n"/>
      <c r="P542" s="94" t="n"/>
    </row>
    <row r="543" ht="15.75" customHeight="1">
      <c r="A543" s="1" t="n"/>
      <c r="B543" s="14" t="n"/>
      <c r="C543" s="6" t="n"/>
      <c r="D543" s="93" t="n"/>
      <c r="E543" s="6" t="n"/>
      <c r="F543" s="93" t="n"/>
      <c r="G543" s="6" t="n"/>
      <c r="H543" s="6" t="n"/>
      <c r="I543" s="6" t="n"/>
      <c r="J543" s="6" t="n"/>
      <c r="K543" s="6" t="n"/>
      <c r="L543" s="93" t="n"/>
      <c r="M543" s="6" t="n"/>
      <c r="N543" s="6" t="n"/>
      <c r="O543" s="6" t="n"/>
      <c r="P543" s="94" t="n"/>
    </row>
    <row r="544" ht="15.75" customHeight="1">
      <c r="A544" s="1" t="n"/>
      <c r="B544" s="14" t="n"/>
      <c r="C544" s="6" t="n"/>
      <c r="D544" s="93" t="n"/>
      <c r="E544" s="6" t="n"/>
      <c r="F544" s="93" t="n"/>
      <c r="G544" s="6" t="n"/>
      <c r="H544" s="6" t="n"/>
      <c r="I544" s="6" t="n"/>
      <c r="J544" s="6" t="n"/>
      <c r="K544" s="6" t="n"/>
      <c r="L544" s="93" t="n"/>
      <c r="M544" s="6" t="n"/>
      <c r="N544" s="6" t="n"/>
      <c r="O544" s="6" t="n"/>
      <c r="P544" s="94" t="n"/>
    </row>
    <row r="545" ht="15.75" customHeight="1">
      <c r="A545" s="1" t="n"/>
      <c r="B545" s="14" t="n"/>
      <c r="C545" s="6" t="n"/>
      <c r="D545" s="93" t="n"/>
      <c r="E545" s="6" t="n"/>
      <c r="F545" s="93" t="n"/>
      <c r="G545" s="6" t="n"/>
      <c r="H545" s="6" t="n"/>
      <c r="I545" s="6" t="n"/>
      <c r="J545" s="6" t="n"/>
      <c r="K545" s="6" t="n"/>
      <c r="L545" s="93" t="n"/>
      <c r="M545" s="6" t="n"/>
      <c r="N545" s="6" t="n"/>
      <c r="O545" s="6" t="n"/>
      <c r="P545" s="94" t="n"/>
    </row>
    <row r="546" ht="15.75" customHeight="1">
      <c r="A546" s="1" t="n"/>
      <c r="B546" s="14" t="n"/>
      <c r="C546" s="6" t="n"/>
      <c r="D546" s="93" t="n"/>
      <c r="E546" s="6" t="n"/>
      <c r="F546" s="93" t="n"/>
      <c r="G546" s="6" t="n"/>
      <c r="H546" s="6" t="n"/>
      <c r="I546" s="6" t="n"/>
      <c r="J546" s="6" t="n"/>
      <c r="K546" s="6" t="n"/>
      <c r="L546" s="93" t="n"/>
      <c r="M546" s="6" t="n"/>
      <c r="N546" s="6" t="n"/>
      <c r="O546" s="6" t="n"/>
      <c r="P546" s="94" t="n"/>
    </row>
    <row r="547" ht="15.75" customHeight="1">
      <c r="A547" s="1" t="n"/>
      <c r="B547" s="14" t="n"/>
      <c r="C547" s="6" t="n"/>
      <c r="D547" s="93" t="n"/>
      <c r="E547" s="6" t="n"/>
      <c r="F547" s="93" t="n"/>
      <c r="G547" s="6" t="n"/>
      <c r="H547" s="6" t="n"/>
      <c r="I547" s="6" t="n"/>
      <c r="J547" s="6" t="n"/>
      <c r="K547" s="6" t="n"/>
      <c r="L547" s="93" t="n"/>
      <c r="M547" s="6" t="n"/>
      <c r="N547" s="6" t="n"/>
      <c r="O547" s="6" t="n"/>
      <c r="P547" s="94" t="n"/>
    </row>
    <row r="548" ht="15.75" customHeight="1">
      <c r="A548" s="1" t="n"/>
      <c r="B548" s="14" t="n"/>
      <c r="C548" s="6" t="n"/>
      <c r="D548" s="93" t="n"/>
      <c r="E548" s="6" t="n"/>
      <c r="F548" s="93" t="n"/>
      <c r="G548" s="6" t="n"/>
      <c r="H548" s="6" t="n"/>
      <c r="I548" s="6" t="n"/>
      <c r="J548" s="6" t="n"/>
      <c r="K548" s="6" t="n"/>
      <c r="L548" s="93" t="n"/>
      <c r="M548" s="6" t="n"/>
      <c r="N548" s="6" t="n"/>
      <c r="O548" s="6" t="n"/>
      <c r="P548" s="94" t="n"/>
    </row>
    <row r="549" ht="15.75" customHeight="1">
      <c r="A549" s="1" t="n"/>
      <c r="B549" s="14" t="n"/>
      <c r="C549" s="6" t="n"/>
      <c r="D549" s="93" t="n"/>
      <c r="E549" s="6" t="n"/>
      <c r="F549" s="93" t="n"/>
      <c r="G549" s="6" t="n"/>
      <c r="H549" s="6" t="n"/>
      <c r="I549" s="6" t="n"/>
      <c r="J549" s="6" t="n"/>
      <c r="K549" s="6" t="n"/>
      <c r="L549" s="93" t="n"/>
      <c r="M549" s="6" t="n"/>
      <c r="N549" s="6" t="n"/>
      <c r="O549" s="6" t="n"/>
      <c r="P549" s="94" t="n"/>
    </row>
    <row r="550" ht="15.75" customHeight="1">
      <c r="A550" s="1" t="n"/>
      <c r="B550" s="14" t="n"/>
      <c r="C550" s="6" t="n"/>
      <c r="D550" s="93" t="n"/>
      <c r="E550" s="6" t="n"/>
      <c r="F550" s="93" t="n"/>
      <c r="G550" s="6" t="n"/>
      <c r="H550" s="6" t="n"/>
      <c r="I550" s="6" t="n"/>
      <c r="J550" s="6" t="n"/>
      <c r="K550" s="6" t="n"/>
      <c r="L550" s="93" t="n"/>
      <c r="M550" s="6" t="n"/>
      <c r="N550" s="6" t="n"/>
      <c r="O550" s="6" t="n"/>
      <c r="P550" s="94" t="n"/>
    </row>
    <row r="551" ht="15.75" customHeight="1">
      <c r="A551" s="1" t="n"/>
      <c r="B551" s="14" t="n"/>
      <c r="C551" s="6" t="n"/>
      <c r="D551" s="93" t="n"/>
      <c r="E551" s="6" t="n"/>
      <c r="F551" s="93" t="n"/>
      <c r="G551" s="6" t="n"/>
      <c r="H551" s="6" t="n"/>
      <c r="I551" s="6" t="n"/>
      <c r="J551" s="6" t="n"/>
      <c r="K551" s="6" t="n"/>
      <c r="L551" s="93" t="n"/>
      <c r="M551" s="6" t="n"/>
      <c r="N551" s="6" t="n"/>
      <c r="O551" s="6" t="n"/>
      <c r="P551" s="94" t="n"/>
    </row>
    <row r="552" ht="15.75" customHeight="1">
      <c r="A552" s="1" t="n"/>
      <c r="B552" s="14" t="n"/>
      <c r="C552" s="6" t="n"/>
      <c r="D552" s="93" t="n"/>
      <c r="E552" s="6" t="n"/>
      <c r="F552" s="93" t="n"/>
      <c r="G552" s="6" t="n"/>
      <c r="H552" s="6" t="n"/>
      <c r="I552" s="6" t="n"/>
      <c r="J552" s="6" t="n"/>
      <c r="K552" s="6" t="n"/>
      <c r="L552" s="93" t="n"/>
      <c r="M552" s="6" t="n"/>
      <c r="N552" s="6" t="n"/>
      <c r="O552" s="6" t="n"/>
      <c r="P552" s="94" t="n"/>
    </row>
    <row r="553" ht="15.75" customHeight="1">
      <c r="A553" s="1" t="n"/>
      <c r="B553" s="14" t="n"/>
      <c r="C553" s="6" t="n"/>
      <c r="D553" s="93" t="n"/>
      <c r="E553" s="6" t="n"/>
      <c r="F553" s="93" t="n"/>
      <c r="G553" s="6" t="n"/>
      <c r="H553" s="6" t="n"/>
      <c r="I553" s="6" t="n"/>
      <c r="J553" s="6" t="n"/>
      <c r="K553" s="6" t="n"/>
      <c r="L553" s="93" t="n"/>
      <c r="M553" s="6" t="n"/>
      <c r="N553" s="6" t="n"/>
      <c r="O553" s="6" t="n"/>
      <c r="P553" s="94" t="n"/>
    </row>
    <row r="554" ht="15.75" customHeight="1">
      <c r="A554" s="1" t="n"/>
      <c r="B554" s="14" t="n"/>
      <c r="C554" s="6" t="n"/>
      <c r="D554" s="93" t="n"/>
      <c r="E554" s="6" t="n"/>
      <c r="F554" s="93" t="n"/>
      <c r="G554" s="6" t="n"/>
      <c r="H554" s="6" t="n"/>
      <c r="I554" s="6" t="n"/>
      <c r="J554" s="6" t="n"/>
      <c r="K554" s="6" t="n"/>
      <c r="L554" s="93" t="n"/>
      <c r="M554" s="6" t="n"/>
      <c r="N554" s="6" t="n"/>
      <c r="O554" s="6" t="n"/>
      <c r="P554" s="94" t="n"/>
    </row>
    <row r="555" ht="15.75" customHeight="1">
      <c r="A555" s="1" t="n"/>
      <c r="B555" s="14" t="n"/>
      <c r="C555" s="6" t="n"/>
      <c r="D555" s="93" t="n"/>
      <c r="E555" s="6" t="n"/>
      <c r="F555" s="93" t="n"/>
      <c r="G555" s="6" t="n"/>
      <c r="H555" s="6" t="n"/>
      <c r="I555" s="6" t="n"/>
      <c r="J555" s="6" t="n"/>
      <c r="K555" s="6" t="n"/>
      <c r="L555" s="93" t="n"/>
      <c r="M555" s="6" t="n"/>
      <c r="N555" s="6" t="n"/>
      <c r="O555" s="6" t="n"/>
      <c r="P555" s="94" t="n"/>
    </row>
    <row r="556" ht="15.75" customHeight="1">
      <c r="A556" s="1" t="n"/>
      <c r="B556" s="14" t="n"/>
      <c r="C556" s="6" t="n"/>
      <c r="D556" s="93" t="n"/>
      <c r="E556" s="6" t="n"/>
      <c r="F556" s="93" t="n"/>
      <c r="G556" s="6" t="n"/>
      <c r="H556" s="6" t="n"/>
      <c r="I556" s="6" t="n"/>
      <c r="J556" s="6" t="n"/>
      <c r="K556" s="6" t="n"/>
      <c r="L556" s="93" t="n"/>
      <c r="M556" s="6" t="n"/>
      <c r="N556" s="6" t="n"/>
      <c r="O556" s="6" t="n"/>
      <c r="P556" s="94" t="n"/>
    </row>
    <row r="557" ht="15.75" customHeight="1">
      <c r="A557" s="1" t="n"/>
      <c r="B557" s="14" t="n"/>
      <c r="C557" s="6" t="n"/>
      <c r="D557" s="93" t="n"/>
      <c r="E557" s="6" t="n"/>
      <c r="F557" s="93" t="n"/>
      <c r="G557" s="6" t="n"/>
      <c r="H557" s="6" t="n"/>
      <c r="I557" s="6" t="n"/>
      <c r="J557" s="6" t="n"/>
      <c r="K557" s="6" t="n"/>
      <c r="L557" s="93" t="n"/>
      <c r="M557" s="6" t="n"/>
      <c r="N557" s="6" t="n"/>
      <c r="O557" s="6" t="n"/>
      <c r="P557" s="94" t="n"/>
    </row>
    <row r="558" ht="15.75" customHeight="1">
      <c r="A558" s="1" t="n"/>
      <c r="B558" s="14" t="n"/>
      <c r="C558" s="6" t="n"/>
      <c r="D558" s="93" t="n"/>
      <c r="E558" s="6" t="n"/>
      <c r="F558" s="93" t="n"/>
      <c r="G558" s="6" t="n"/>
      <c r="H558" s="6" t="n"/>
      <c r="I558" s="6" t="n"/>
      <c r="J558" s="6" t="n"/>
      <c r="K558" s="6" t="n"/>
      <c r="L558" s="93" t="n"/>
      <c r="M558" s="6" t="n"/>
      <c r="N558" s="6" t="n"/>
      <c r="O558" s="6" t="n"/>
      <c r="P558" s="94" t="n"/>
    </row>
    <row r="559" ht="15.75" customHeight="1">
      <c r="A559" s="1" t="n"/>
      <c r="B559" s="14" t="n"/>
      <c r="C559" s="6" t="n"/>
      <c r="D559" s="93" t="n"/>
      <c r="E559" s="6" t="n"/>
      <c r="F559" s="93" t="n"/>
      <c r="G559" s="6" t="n"/>
      <c r="H559" s="6" t="n"/>
      <c r="I559" s="6" t="n"/>
      <c r="J559" s="6" t="n"/>
      <c r="K559" s="6" t="n"/>
      <c r="L559" s="93" t="n"/>
      <c r="M559" s="6" t="n"/>
      <c r="N559" s="6" t="n"/>
      <c r="O559" s="6" t="n"/>
      <c r="P559" s="94" t="n"/>
    </row>
    <row r="560" ht="15.75" customHeight="1">
      <c r="A560" s="1" t="n"/>
      <c r="B560" s="14" t="n"/>
      <c r="C560" s="6" t="n"/>
      <c r="D560" s="93" t="n"/>
      <c r="E560" s="6" t="n"/>
      <c r="F560" s="93" t="n"/>
      <c r="G560" s="6" t="n"/>
      <c r="H560" s="6" t="n"/>
      <c r="I560" s="6" t="n"/>
      <c r="J560" s="6" t="n"/>
      <c r="K560" s="6" t="n"/>
      <c r="L560" s="93" t="n"/>
      <c r="M560" s="6" t="n"/>
      <c r="N560" s="6" t="n"/>
      <c r="O560" s="6" t="n"/>
      <c r="P560" s="94" t="n"/>
    </row>
    <row r="561" ht="15.75" customHeight="1">
      <c r="A561" s="1" t="n"/>
      <c r="B561" s="14" t="n"/>
      <c r="C561" s="6" t="n"/>
      <c r="D561" s="93" t="n"/>
      <c r="E561" s="6" t="n"/>
      <c r="F561" s="93" t="n"/>
      <c r="G561" s="6" t="n"/>
      <c r="H561" s="6" t="n"/>
      <c r="I561" s="6" t="n"/>
      <c r="J561" s="6" t="n"/>
      <c r="K561" s="6" t="n"/>
      <c r="L561" s="93" t="n"/>
      <c r="M561" s="6" t="n"/>
      <c r="N561" s="6" t="n"/>
      <c r="O561" s="6" t="n"/>
      <c r="P561" s="94" t="n"/>
    </row>
    <row r="562" ht="15.75" customHeight="1">
      <c r="A562" s="1" t="n"/>
      <c r="B562" s="14" t="n"/>
      <c r="C562" s="6" t="n"/>
      <c r="D562" s="93" t="n"/>
      <c r="E562" s="6" t="n"/>
      <c r="F562" s="93" t="n"/>
      <c r="G562" s="6" t="n"/>
      <c r="H562" s="6" t="n"/>
      <c r="I562" s="6" t="n"/>
      <c r="J562" s="6" t="n"/>
      <c r="K562" s="6" t="n"/>
      <c r="L562" s="93" t="n"/>
      <c r="M562" s="6" t="n"/>
      <c r="N562" s="6" t="n"/>
      <c r="O562" s="6" t="n"/>
      <c r="P562" s="94" t="n"/>
    </row>
    <row r="563" ht="15.75" customHeight="1">
      <c r="A563" s="1" t="n"/>
      <c r="B563" s="14" t="n"/>
      <c r="C563" s="6" t="n"/>
      <c r="D563" s="93" t="n"/>
      <c r="E563" s="6" t="n"/>
      <c r="F563" s="93" t="n"/>
      <c r="G563" s="6" t="n"/>
      <c r="H563" s="6" t="n"/>
      <c r="I563" s="6" t="n"/>
      <c r="J563" s="6" t="n"/>
      <c r="K563" s="6" t="n"/>
      <c r="L563" s="93" t="n"/>
      <c r="M563" s="6" t="n"/>
      <c r="N563" s="6" t="n"/>
      <c r="O563" s="6" t="n"/>
      <c r="P563" s="94" t="n"/>
    </row>
    <row r="564" ht="15.75" customHeight="1">
      <c r="A564" s="1" t="n"/>
      <c r="B564" s="14" t="n"/>
      <c r="C564" s="6" t="n"/>
      <c r="D564" s="93" t="n"/>
      <c r="E564" s="6" t="n"/>
      <c r="F564" s="93" t="n"/>
      <c r="G564" s="6" t="n"/>
      <c r="H564" s="6" t="n"/>
      <c r="I564" s="6" t="n"/>
      <c r="J564" s="6" t="n"/>
      <c r="K564" s="6" t="n"/>
      <c r="L564" s="93" t="n"/>
      <c r="M564" s="6" t="n"/>
      <c r="N564" s="6" t="n"/>
      <c r="O564" s="6" t="n"/>
      <c r="P564" s="94" t="n"/>
    </row>
    <row r="565" ht="15.75" customHeight="1">
      <c r="A565" s="1" t="n"/>
      <c r="B565" s="14" t="n"/>
      <c r="C565" s="6" t="n"/>
      <c r="D565" s="93" t="n"/>
      <c r="E565" s="6" t="n"/>
      <c r="F565" s="93" t="n"/>
      <c r="G565" s="6" t="n"/>
      <c r="H565" s="6" t="n"/>
      <c r="I565" s="6" t="n"/>
      <c r="J565" s="6" t="n"/>
      <c r="K565" s="6" t="n"/>
      <c r="L565" s="93" t="n"/>
      <c r="M565" s="6" t="n"/>
      <c r="N565" s="6" t="n"/>
      <c r="O565" s="6" t="n"/>
      <c r="P565" s="94" t="n"/>
    </row>
    <row r="566" ht="15.75" customHeight="1">
      <c r="A566" s="1" t="n"/>
      <c r="B566" s="14" t="n"/>
      <c r="C566" s="6" t="n"/>
      <c r="D566" s="93" t="n"/>
      <c r="E566" s="6" t="n"/>
      <c r="F566" s="93" t="n"/>
      <c r="G566" s="6" t="n"/>
      <c r="H566" s="6" t="n"/>
      <c r="I566" s="6" t="n"/>
      <c r="J566" s="6" t="n"/>
      <c r="K566" s="6" t="n"/>
      <c r="L566" s="93" t="n"/>
      <c r="M566" s="6" t="n"/>
      <c r="N566" s="6" t="n"/>
      <c r="O566" s="6" t="n"/>
      <c r="P566" s="94" t="n"/>
    </row>
    <row r="567" ht="15.75" customHeight="1">
      <c r="A567" s="1" t="n"/>
      <c r="B567" s="14" t="n"/>
      <c r="C567" s="6" t="n"/>
      <c r="D567" s="93" t="n"/>
      <c r="E567" s="6" t="n"/>
      <c r="F567" s="93" t="n"/>
      <c r="G567" s="6" t="n"/>
      <c r="H567" s="6" t="n"/>
      <c r="I567" s="6" t="n"/>
      <c r="J567" s="6" t="n"/>
      <c r="K567" s="6" t="n"/>
      <c r="L567" s="93" t="n"/>
      <c r="M567" s="6" t="n"/>
      <c r="N567" s="6" t="n"/>
      <c r="O567" s="6" t="n"/>
      <c r="P567" s="94" t="n"/>
    </row>
    <row r="568" ht="15.75" customHeight="1">
      <c r="A568" s="1" t="n"/>
      <c r="B568" s="14" t="n"/>
      <c r="C568" s="6" t="n"/>
      <c r="D568" s="93" t="n"/>
      <c r="E568" s="6" t="n"/>
      <c r="F568" s="93" t="n"/>
      <c r="G568" s="6" t="n"/>
      <c r="H568" s="6" t="n"/>
      <c r="I568" s="6" t="n"/>
      <c r="J568" s="6" t="n"/>
      <c r="K568" s="6" t="n"/>
      <c r="L568" s="93" t="n"/>
      <c r="M568" s="6" t="n"/>
      <c r="N568" s="6" t="n"/>
      <c r="O568" s="6" t="n"/>
      <c r="P568" s="94" t="n"/>
    </row>
    <row r="569" ht="15.75" customHeight="1">
      <c r="A569" s="1" t="n"/>
      <c r="B569" s="14" t="n"/>
      <c r="C569" s="6" t="n"/>
      <c r="D569" s="93" t="n"/>
      <c r="E569" s="6" t="n"/>
      <c r="F569" s="93" t="n"/>
      <c r="G569" s="6" t="n"/>
      <c r="H569" s="6" t="n"/>
      <c r="I569" s="6" t="n"/>
      <c r="J569" s="6" t="n"/>
      <c r="K569" s="6" t="n"/>
      <c r="L569" s="93" t="n"/>
      <c r="M569" s="6" t="n"/>
      <c r="N569" s="6" t="n"/>
      <c r="O569" s="6" t="n"/>
      <c r="P569" s="94" t="n"/>
    </row>
    <row r="570" ht="15.75" customHeight="1">
      <c r="A570" s="1" t="n"/>
      <c r="B570" s="14" t="n"/>
      <c r="C570" s="6" t="n"/>
      <c r="D570" s="93" t="n"/>
      <c r="E570" s="6" t="n"/>
      <c r="F570" s="93" t="n"/>
      <c r="G570" s="6" t="n"/>
      <c r="H570" s="6" t="n"/>
      <c r="I570" s="6" t="n"/>
      <c r="J570" s="6" t="n"/>
      <c r="K570" s="6" t="n"/>
      <c r="L570" s="93" t="n"/>
      <c r="M570" s="6" t="n"/>
      <c r="N570" s="6" t="n"/>
      <c r="O570" s="6" t="n"/>
      <c r="P570" s="94" t="n"/>
    </row>
    <row r="571" ht="15.75" customHeight="1">
      <c r="A571" s="1" t="n"/>
      <c r="B571" s="14" t="n"/>
      <c r="C571" s="6" t="n"/>
      <c r="D571" s="93" t="n"/>
      <c r="E571" s="6" t="n"/>
      <c r="F571" s="93" t="n"/>
      <c r="G571" s="6" t="n"/>
      <c r="H571" s="6" t="n"/>
      <c r="I571" s="6" t="n"/>
      <c r="J571" s="6" t="n"/>
      <c r="K571" s="6" t="n"/>
      <c r="L571" s="93" t="n"/>
      <c r="M571" s="6" t="n"/>
      <c r="N571" s="6" t="n"/>
      <c r="O571" s="6" t="n"/>
      <c r="P571" s="94" t="n"/>
    </row>
    <row r="572" ht="15.75" customHeight="1">
      <c r="A572" s="1" t="n"/>
      <c r="B572" s="14" t="n"/>
      <c r="C572" s="6" t="n"/>
      <c r="D572" s="93" t="n"/>
      <c r="E572" s="6" t="n"/>
      <c r="F572" s="93" t="n"/>
      <c r="G572" s="6" t="n"/>
      <c r="H572" s="6" t="n"/>
      <c r="I572" s="6" t="n"/>
      <c r="J572" s="6" t="n"/>
      <c r="K572" s="6" t="n"/>
      <c r="L572" s="93" t="n"/>
      <c r="M572" s="6" t="n"/>
      <c r="N572" s="6" t="n"/>
      <c r="O572" s="6" t="n"/>
      <c r="P572" s="94" t="n"/>
    </row>
    <row r="573" ht="15.75" customHeight="1">
      <c r="A573" s="1" t="n"/>
      <c r="B573" s="14" t="n"/>
      <c r="C573" s="6" t="n"/>
      <c r="D573" s="93" t="n"/>
      <c r="E573" s="6" t="n"/>
      <c r="F573" s="93" t="n"/>
      <c r="G573" s="6" t="n"/>
      <c r="H573" s="6" t="n"/>
      <c r="I573" s="6" t="n"/>
      <c r="J573" s="6" t="n"/>
      <c r="K573" s="6" t="n"/>
      <c r="L573" s="93" t="n"/>
      <c r="M573" s="6" t="n"/>
      <c r="N573" s="6" t="n"/>
      <c r="O573" s="6" t="n"/>
      <c r="P573" s="94" t="n"/>
    </row>
    <row r="574" ht="15.75" customHeight="1">
      <c r="A574" s="1" t="n"/>
      <c r="B574" s="14" t="n"/>
      <c r="C574" s="6" t="n"/>
      <c r="D574" s="93" t="n"/>
      <c r="E574" s="6" t="n"/>
      <c r="F574" s="93" t="n"/>
      <c r="G574" s="6" t="n"/>
      <c r="H574" s="6" t="n"/>
      <c r="I574" s="6" t="n"/>
      <c r="J574" s="6" t="n"/>
      <c r="K574" s="6" t="n"/>
      <c r="L574" s="93" t="n"/>
      <c r="M574" s="6" t="n"/>
      <c r="N574" s="6" t="n"/>
      <c r="O574" s="6" t="n"/>
      <c r="P574" s="94" t="n"/>
    </row>
    <row r="575" ht="15.75" customHeight="1">
      <c r="A575" s="1" t="n"/>
      <c r="B575" s="14" t="n"/>
      <c r="C575" s="6" t="n"/>
      <c r="D575" s="93" t="n"/>
      <c r="E575" s="6" t="n"/>
      <c r="F575" s="93" t="n"/>
      <c r="G575" s="6" t="n"/>
      <c r="H575" s="6" t="n"/>
      <c r="I575" s="6" t="n"/>
      <c r="J575" s="6" t="n"/>
      <c r="K575" s="6" t="n"/>
      <c r="L575" s="93" t="n"/>
      <c r="M575" s="6" t="n"/>
      <c r="N575" s="6" t="n"/>
      <c r="O575" s="6" t="n"/>
      <c r="P575" s="94" t="n"/>
    </row>
    <row r="576" ht="15.75" customHeight="1">
      <c r="A576" s="1" t="n"/>
      <c r="B576" s="14" t="n"/>
      <c r="C576" s="6" t="n"/>
      <c r="D576" s="93" t="n"/>
      <c r="E576" s="6" t="n"/>
      <c r="F576" s="93" t="n"/>
      <c r="G576" s="6" t="n"/>
      <c r="H576" s="6" t="n"/>
      <c r="I576" s="6" t="n"/>
      <c r="J576" s="6" t="n"/>
      <c r="K576" s="6" t="n"/>
      <c r="L576" s="93" t="n"/>
      <c r="M576" s="6" t="n"/>
      <c r="N576" s="6" t="n"/>
      <c r="O576" s="6" t="n"/>
      <c r="P576" s="94" t="n"/>
    </row>
    <row r="577" ht="15.75" customHeight="1">
      <c r="A577" s="1" t="n"/>
      <c r="B577" s="14" t="n"/>
      <c r="C577" s="6" t="n"/>
      <c r="D577" s="93" t="n"/>
      <c r="E577" s="6" t="n"/>
      <c r="F577" s="93" t="n"/>
      <c r="G577" s="6" t="n"/>
      <c r="H577" s="6" t="n"/>
      <c r="I577" s="6" t="n"/>
      <c r="J577" s="6" t="n"/>
      <c r="K577" s="6" t="n"/>
      <c r="L577" s="93" t="n"/>
      <c r="M577" s="6" t="n"/>
      <c r="N577" s="6" t="n"/>
      <c r="O577" s="6" t="n"/>
      <c r="P577" s="94" t="n"/>
    </row>
    <row r="578" ht="15.75" customHeight="1">
      <c r="A578" s="1" t="n"/>
      <c r="B578" s="14" t="n"/>
      <c r="C578" s="6" t="n"/>
      <c r="D578" s="93" t="n"/>
      <c r="E578" s="6" t="n"/>
      <c r="F578" s="93" t="n"/>
      <c r="G578" s="6" t="n"/>
      <c r="H578" s="6" t="n"/>
      <c r="I578" s="6" t="n"/>
      <c r="J578" s="6" t="n"/>
      <c r="K578" s="6" t="n"/>
      <c r="L578" s="93" t="n"/>
      <c r="M578" s="6" t="n"/>
      <c r="N578" s="6" t="n"/>
      <c r="O578" s="6" t="n"/>
      <c r="P578" s="94" t="n"/>
    </row>
    <row r="579" ht="15.75" customHeight="1">
      <c r="A579" s="1" t="n"/>
      <c r="B579" s="14" t="n"/>
      <c r="C579" s="6" t="n"/>
      <c r="D579" s="93" t="n"/>
      <c r="E579" s="6" t="n"/>
      <c r="F579" s="93" t="n"/>
      <c r="G579" s="6" t="n"/>
      <c r="H579" s="6" t="n"/>
      <c r="I579" s="6" t="n"/>
      <c r="J579" s="6" t="n"/>
      <c r="K579" s="6" t="n"/>
      <c r="L579" s="93" t="n"/>
      <c r="M579" s="6" t="n"/>
      <c r="N579" s="6" t="n"/>
      <c r="O579" s="6" t="n"/>
      <c r="P579" s="94" t="n"/>
    </row>
    <row r="580" ht="15.75" customHeight="1">
      <c r="A580" s="1" t="n"/>
      <c r="B580" s="14" t="n"/>
      <c r="C580" s="6" t="n"/>
      <c r="D580" s="93" t="n"/>
      <c r="E580" s="6" t="n"/>
      <c r="F580" s="93" t="n"/>
      <c r="G580" s="6" t="n"/>
      <c r="H580" s="6" t="n"/>
      <c r="I580" s="6" t="n"/>
      <c r="J580" s="6" t="n"/>
      <c r="K580" s="6" t="n"/>
      <c r="L580" s="93" t="n"/>
      <c r="M580" s="6" t="n"/>
      <c r="N580" s="6" t="n"/>
      <c r="O580" s="6" t="n"/>
      <c r="P580" s="94" t="n"/>
    </row>
    <row r="581" ht="15.75" customHeight="1">
      <c r="A581" s="1" t="n"/>
      <c r="B581" s="14" t="n"/>
      <c r="C581" s="6" t="n"/>
      <c r="D581" s="93" t="n"/>
      <c r="E581" s="6" t="n"/>
      <c r="F581" s="93" t="n"/>
      <c r="G581" s="6" t="n"/>
      <c r="H581" s="6" t="n"/>
      <c r="I581" s="6" t="n"/>
      <c r="J581" s="6" t="n"/>
      <c r="K581" s="6" t="n"/>
      <c r="L581" s="93" t="n"/>
      <c r="M581" s="6" t="n"/>
      <c r="N581" s="6" t="n"/>
      <c r="O581" s="6" t="n"/>
      <c r="P581" s="94" t="n"/>
    </row>
    <row r="582" ht="15.75" customHeight="1">
      <c r="A582" s="1" t="n"/>
      <c r="B582" s="14" t="n"/>
      <c r="C582" s="6" t="n"/>
      <c r="D582" s="93" t="n"/>
      <c r="E582" s="6" t="n"/>
      <c r="F582" s="93" t="n"/>
      <c r="G582" s="6" t="n"/>
      <c r="H582" s="6" t="n"/>
      <c r="I582" s="6" t="n"/>
      <c r="J582" s="6" t="n"/>
      <c r="K582" s="6" t="n"/>
      <c r="L582" s="93" t="n"/>
      <c r="M582" s="6" t="n"/>
      <c r="N582" s="6" t="n"/>
      <c r="O582" s="6" t="n"/>
      <c r="P582" s="94" t="n"/>
    </row>
    <row r="583" ht="15.75" customHeight="1">
      <c r="A583" s="1" t="n"/>
      <c r="B583" s="14" t="n"/>
      <c r="C583" s="6" t="n"/>
      <c r="D583" s="93" t="n"/>
      <c r="E583" s="6" t="n"/>
      <c r="F583" s="93" t="n"/>
      <c r="G583" s="6" t="n"/>
      <c r="H583" s="6" t="n"/>
      <c r="I583" s="6" t="n"/>
      <c r="J583" s="6" t="n"/>
      <c r="K583" s="6" t="n"/>
      <c r="L583" s="93" t="n"/>
      <c r="M583" s="6" t="n"/>
      <c r="N583" s="6" t="n"/>
      <c r="O583" s="6" t="n"/>
      <c r="P583" s="94" t="n"/>
    </row>
    <row r="584" ht="15.75" customHeight="1">
      <c r="A584" s="1" t="n"/>
      <c r="B584" s="14" t="n"/>
      <c r="C584" s="6" t="n"/>
      <c r="D584" s="93" t="n"/>
      <c r="E584" s="6" t="n"/>
      <c r="F584" s="93" t="n"/>
      <c r="G584" s="6" t="n"/>
      <c r="H584" s="6" t="n"/>
      <c r="I584" s="6" t="n"/>
      <c r="J584" s="6" t="n"/>
      <c r="K584" s="6" t="n"/>
      <c r="L584" s="93" t="n"/>
      <c r="M584" s="6" t="n"/>
      <c r="N584" s="6" t="n"/>
      <c r="O584" s="6" t="n"/>
      <c r="P584" s="94" t="n"/>
    </row>
    <row r="585" ht="15.75" customHeight="1">
      <c r="A585" s="1" t="n"/>
      <c r="B585" s="14" t="n"/>
      <c r="C585" s="6" t="n"/>
      <c r="D585" s="93" t="n"/>
      <c r="E585" s="6" t="n"/>
      <c r="F585" s="93" t="n"/>
      <c r="G585" s="6" t="n"/>
      <c r="H585" s="6" t="n"/>
      <c r="I585" s="6" t="n"/>
      <c r="J585" s="6" t="n"/>
      <c r="K585" s="6" t="n"/>
      <c r="L585" s="93" t="n"/>
      <c r="M585" s="6" t="n"/>
      <c r="N585" s="6" t="n"/>
      <c r="O585" s="6" t="n"/>
      <c r="P585" s="94" t="n"/>
    </row>
    <row r="586" ht="15.75" customHeight="1">
      <c r="A586" s="1" t="n"/>
      <c r="B586" s="14" t="n"/>
      <c r="C586" s="6" t="n"/>
      <c r="D586" s="93" t="n"/>
      <c r="E586" s="6" t="n"/>
      <c r="F586" s="93" t="n"/>
      <c r="G586" s="6" t="n"/>
      <c r="H586" s="6" t="n"/>
      <c r="I586" s="6" t="n"/>
      <c r="J586" s="6" t="n"/>
      <c r="K586" s="6" t="n"/>
      <c r="L586" s="93" t="n"/>
      <c r="M586" s="6" t="n"/>
      <c r="N586" s="6" t="n"/>
      <c r="O586" s="6" t="n"/>
      <c r="P586" s="94" t="n"/>
    </row>
    <row r="587" ht="15.75" customHeight="1">
      <c r="A587" s="1" t="n"/>
      <c r="B587" s="14" t="n"/>
      <c r="C587" s="6" t="n"/>
      <c r="D587" s="93" t="n"/>
      <c r="E587" s="6" t="n"/>
      <c r="F587" s="93" t="n"/>
      <c r="G587" s="6" t="n"/>
      <c r="H587" s="6" t="n"/>
      <c r="I587" s="6" t="n"/>
      <c r="J587" s="6" t="n"/>
      <c r="K587" s="6" t="n"/>
      <c r="L587" s="93" t="n"/>
      <c r="M587" s="6" t="n"/>
      <c r="N587" s="6" t="n"/>
      <c r="O587" s="6" t="n"/>
      <c r="P587" s="94" t="n"/>
    </row>
    <row r="588" ht="15.75" customHeight="1">
      <c r="A588" s="1" t="n"/>
      <c r="B588" s="14" t="n"/>
      <c r="C588" s="6" t="n"/>
      <c r="D588" s="93" t="n"/>
      <c r="E588" s="6" t="n"/>
      <c r="F588" s="93" t="n"/>
      <c r="G588" s="6" t="n"/>
      <c r="H588" s="6" t="n"/>
      <c r="I588" s="6" t="n"/>
      <c r="J588" s="6" t="n"/>
      <c r="K588" s="6" t="n"/>
      <c r="L588" s="93" t="n"/>
      <c r="M588" s="6" t="n"/>
      <c r="N588" s="6" t="n"/>
      <c r="O588" s="6" t="n"/>
      <c r="P588" s="94" t="n"/>
    </row>
    <row r="589" ht="15.75" customHeight="1">
      <c r="A589" s="1" t="n"/>
      <c r="B589" s="14" t="n"/>
      <c r="C589" s="6" t="n"/>
      <c r="D589" s="93" t="n"/>
      <c r="E589" s="6" t="n"/>
      <c r="F589" s="93" t="n"/>
      <c r="G589" s="6" t="n"/>
      <c r="H589" s="6" t="n"/>
      <c r="I589" s="6" t="n"/>
      <c r="J589" s="6" t="n"/>
      <c r="K589" s="6" t="n"/>
      <c r="L589" s="93" t="n"/>
      <c r="M589" s="6" t="n"/>
      <c r="N589" s="6" t="n"/>
      <c r="O589" s="6" t="n"/>
      <c r="P589" s="94" t="n"/>
    </row>
    <row r="590" ht="15.75" customHeight="1">
      <c r="A590" s="1" t="n"/>
      <c r="B590" s="14" t="n"/>
      <c r="C590" s="6" t="n"/>
      <c r="D590" s="93" t="n"/>
      <c r="E590" s="6" t="n"/>
      <c r="F590" s="93" t="n"/>
      <c r="G590" s="6" t="n"/>
      <c r="H590" s="6" t="n"/>
      <c r="I590" s="6" t="n"/>
      <c r="J590" s="6" t="n"/>
      <c r="K590" s="6" t="n"/>
      <c r="L590" s="93" t="n"/>
      <c r="M590" s="6" t="n"/>
      <c r="N590" s="6" t="n"/>
      <c r="O590" s="6" t="n"/>
      <c r="P590" s="94" t="n"/>
    </row>
    <row r="591" ht="15.75" customHeight="1">
      <c r="A591" s="1" t="n"/>
      <c r="B591" s="14" t="n"/>
      <c r="C591" s="6" t="n"/>
      <c r="D591" s="93" t="n"/>
      <c r="E591" s="6" t="n"/>
      <c r="F591" s="93" t="n"/>
      <c r="G591" s="6" t="n"/>
      <c r="H591" s="6" t="n"/>
      <c r="I591" s="6" t="n"/>
      <c r="J591" s="6" t="n"/>
      <c r="K591" s="6" t="n"/>
      <c r="L591" s="93" t="n"/>
      <c r="M591" s="6" t="n"/>
      <c r="N591" s="6" t="n"/>
      <c r="O591" s="6" t="n"/>
      <c r="P591" s="94" t="n"/>
    </row>
    <row r="592" ht="15.75" customHeight="1">
      <c r="A592" s="1" t="n"/>
      <c r="B592" s="14" t="n"/>
      <c r="C592" s="6" t="n"/>
      <c r="D592" s="93" t="n"/>
      <c r="E592" s="6" t="n"/>
      <c r="F592" s="93" t="n"/>
      <c r="G592" s="6" t="n"/>
      <c r="H592" s="6" t="n"/>
      <c r="I592" s="6" t="n"/>
      <c r="J592" s="6" t="n"/>
      <c r="K592" s="6" t="n"/>
      <c r="L592" s="93" t="n"/>
      <c r="M592" s="6" t="n"/>
      <c r="N592" s="6" t="n"/>
      <c r="O592" s="6" t="n"/>
      <c r="P592" s="94" t="n"/>
    </row>
    <row r="593" ht="15.75" customHeight="1">
      <c r="A593" s="1" t="n"/>
      <c r="B593" s="14" t="n"/>
      <c r="C593" s="6" t="n"/>
      <c r="D593" s="93" t="n"/>
      <c r="E593" s="6" t="n"/>
      <c r="F593" s="93" t="n"/>
      <c r="G593" s="6" t="n"/>
      <c r="H593" s="6" t="n"/>
      <c r="I593" s="6" t="n"/>
      <c r="J593" s="6" t="n"/>
      <c r="K593" s="6" t="n"/>
      <c r="L593" s="93" t="n"/>
      <c r="M593" s="6" t="n"/>
      <c r="N593" s="6" t="n"/>
      <c r="O593" s="6" t="n"/>
      <c r="P593" s="94" t="n"/>
    </row>
    <row r="594" ht="15.75" customHeight="1">
      <c r="A594" s="1" t="n"/>
      <c r="B594" s="14" t="n"/>
      <c r="C594" s="6" t="n"/>
      <c r="D594" s="93" t="n"/>
      <c r="E594" s="6" t="n"/>
      <c r="F594" s="93" t="n"/>
      <c r="G594" s="6" t="n"/>
      <c r="H594" s="6" t="n"/>
      <c r="I594" s="6" t="n"/>
      <c r="J594" s="6" t="n"/>
      <c r="K594" s="6" t="n"/>
      <c r="L594" s="93" t="n"/>
      <c r="M594" s="6" t="n"/>
      <c r="N594" s="6" t="n"/>
      <c r="O594" s="6" t="n"/>
      <c r="P594" s="94" t="n"/>
    </row>
    <row r="595" ht="15.75" customHeight="1">
      <c r="A595" s="1" t="n"/>
      <c r="B595" s="14" t="n"/>
      <c r="C595" s="6" t="n"/>
      <c r="D595" s="93" t="n"/>
      <c r="E595" s="6" t="n"/>
      <c r="F595" s="93" t="n"/>
      <c r="G595" s="6" t="n"/>
      <c r="H595" s="6" t="n"/>
      <c r="I595" s="6" t="n"/>
      <c r="J595" s="6" t="n"/>
      <c r="K595" s="6" t="n"/>
      <c r="L595" s="93" t="n"/>
      <c r="M595" s="6" t="n"/>
      <c r="N595" s="6" t="n"/>
      <c r="O595" s="6" t="n"/>
      <c r="P595" s="94" t="n"/>
    </row>
    <row r="596" ht="15.75" customHeight="1">
      <c r="A596" s="1" t="n"/>
      <c r="B596" s="14" t="n"/>
      <c r="C596" s="6" t="n"/>
      <c r="D596" s="93" t="n"/>
      <c r="E596" s="6" t="n"/>
      <c r="F596" s="93" t="n"/>
      <c r="G596" s="6" t="n"/>
      <c r="H596" s="6" t="n"/>
      <c r="I596" s="6" t="n"/>
      <c r="J596" s="6" t="n"/>
      <c r="K596" s="6" t="n"/>
      <c r="L596" s="93" t="n"/>
      <c r="M596" s="6" t="n"/>
      <c r="N596" s="6" t="n"/>
      <c r="O596" s="6" t="n"/>
      <c r="P596" s="94" t="n"/>
    </row>
    <row r="597" ht="15.75" customHeight="1">
      <c r="A597" s="1" t="n"/>
      <c r="B597" s="14" t="n"/>
      <c r="C597" s="6" t="n"/>
      <c r="D597" s="93" t="n"/>
      <c r="E597" s="6" t="n"/>
      <c r="F597" s="93" t="n"/>
      <c r="G597" s="6" t="n"/>
      <c r="H597" s="6" t="n"/>
      <c r="I597" s="6" t="n"/>
      <c r="J597" s="6" t="n"/>
      <c r="K597" s="6" t="n"/>
      <c r="L597" s="93" t="n"/>
      <c r="M597" s="6" t="n"/>
      <c r="N597" s="6" t="n"/>
      <c r="O597" s="6" t="n"/>
      <c r="P597" s="94" t="n"/>
    </row>
    <row r="598" ht="15.75" customHeight="1">
      <c r="A598" s="1" t="n"/>
      <c r="B598" s="14" t="n"/>
      <c r="C598" s="6" t="n"/>
      <c r="D598" s="93" t="n"/>
      <c r="E598" s="6" t="n"/>
      <c r="F598" s="93" t="n"/>
      <c r="G598" s="6" t="n"/>
      <c r="H598" s="6" t="n"/>
      <c r="I598" s="6" t="n"/>
      <c r="J598" s="6" t="n"/>
      <c r="K598" s="6" t="n"/>
      <c r="L598" s="93" t="n"/>
      <c r="M598" s="6" t="n"/>
      <c r="N598" s="6" t="n"/>
      <c r="O598" s="6" t="n"/>
      <c r="P598" s="94" t="n"/>
    </row>
    <row r="599" ht="15.75" customHeight="1">
      <c r="A599" s="1" t="n"/>
      <c r="B599" s="14" t="n"/>
      <c r="C599" s="6" t="n"/>
      <c r="D599" s="93" t="n"/>
      <c r="E599" s="6" t="n"/>
      <c r="F599" s="93" t="n"/>
      <c r="G599" s="6" t="n"/>
      <c r="H599" s="6" t="n"/>
      <c r="I599" s="6" t="n"/>
      <c r="J599" s="6" t="n"/>
      <c r="K599" s="6" t="n"/>
      <c r="L599" s="93" t="n"/>
      <c r="M599" s="6" t="n"/>
      <c r="N599" s="6" t="n"/>
      <c r="O599" s="6" t="n"/>
      <c r="P599" s="94" t="n"/>
    </row>
    <row r="600" ht="15.75" customHeight="1">
      <c r="A600" s="1" t="n"/>
      <c r="B600" s="14" t="n"/>
      <c r="C600" s="6" t="n"/>
      <c r="D600" s="93" t="n"/>
      <c r="E600" s="6" t="n"/>
      <c r="F600" s="93" t="n"/>
      <c r="G600" s="6" t="n"/>
      <c r="H600" s="6" t="n"/>
      <c r="I600" s="6" t="n"/>
      <c r="J600" s="6" t="n"/>
      <c r="K600" s="6" t="n"/>
      <c r="L600" s="93" t="n"/>
      <c r="M600" s="6" t="n"/>
      <c r="N600" s="6" t="n"/>
      <c r="O600" s="6" t="n"/>
      <c r="P600" s="94" t="n"/>
    </row>
    <row r="601" ht="15.75" customHeight="1">
      <c r="A601" s="1" t="n"/>
      <c r="B601" s="14" t="n"/>
      <c r="C601" s="6" t="n"/>
      <c r="D601" s="93" t="n"/>
      <c r="E601" s="6" t="n"/>
      <c r="F601" s="93" t="n"/>
      <c r="G601" s="6" t="n"/>
      <c r="H601" s="6" t="n"/>
      <c r="I601" s="6" t="n"/>
      <c r="J601" s="6" t="n"/>
      <c r="K601" s="6" t="n"/>
      <c r="L601" s="93" t="n"/>
      <c r="M601" s="6" t="n"/>
      <c r="N601" s="6" t="n"/>
      <c r="O601" s="6" t="n"/>
      <c r="P601" s="94" t="n"/>
    </row>
    <row r="602" ht="15.75" customHeight="1">
      <c r="A602" s="1" t="n"/>
      <c r="B602" s="14" t="n"/>
      <c r="C602" s="6" t="n"/>
      <c r="D602" s="93" t="n"/>
      <c r="E602" s="6" t="n"/>
      <c r="F602" s="93" t="n"/>
      <c r="G602" s="6" t="n"/>
      <c r="H602" s="6" t="n"/>
      <c r="I602" s="6" t="n"/>
      <c r="J602" s="6" t="n"/>
      <c r="K602" s="6" t="n"/>
      <c r="L602" s="93" t="n"/>
      <c r="M602" s="6" t="n"/>
      <c r="N602" s="6" t="n"/>
      <c r="O602" s="6" t="n"/>
      <c r="P602" s="94" t="n"/>
    </row>
    <row r="603" ht="15.75" customHeight="1">
      <c r="A603" s="1" t="n"/>
      <c r="B603" s="14" t="n"/>
      <c r="C603" s="6" t="n"/>
      <c r="D603" s="93" t="n"/>
      <c r="E603" s="6" t="n"/>
      <c r="F603" s="93" t="n"/>
      <c r="G603" s="6" t="n"/>
      <c r="H603" s="6" t="n"/>
      <c r="I603" s="6" t="n"/>
      <c r="J603" s="6" t="n"/>
      <c r="K603" s="6" t="n"/>
      <c r="L603" s="93" t="n"/>
      <c r="M603" s="6" t="n"/>
      <c r="N603" s="6" t="n"/>
      <c r="O603" s="6" t="n"/>
      <c r="P603" s="94" t="n"/>
    </row>
    <row r="604" ht="15.75" customHeight="1">
      <c r="A604" s="1" t="n"/>
      <c r="B604" s="14" t="n"/>
      <c r="C604" s="6" t="n"/>
      <c r="D604" s="93" t="n"/>
      <c r="E604" s="6" t="n"/>
      <c r="F604" s="93" t="n"/>
      <c r="G604" s="6" t="n"/>
      <c r="H604" s="6" t="n"/>
      <c r="I604" s="6" t="n"/>
      <c r="J604" s="6" t="n"/>
      <c r="K604" s="6" t="n"/>
      <c r="L604" s="93" t="n"/>
      <c r="M604" s="6" t="n"/>
      <c r="N604" s="6" t="n"/>
      <c r="O604" s="6" t="n"/>
      <c r="P604" s="94" t="n"/>
    </row>
    <row r="605" ht="15.75" customHeight="1">
      <c r="A605" s="1" t="n"/>
      <c r="B605" s="14" t="n"/>
      <c r="C605" s="6" t="n"/>
      <c r="D605" s="93" t="n"/>
      <c r="E605" s="6" t="n"/>
      <c r="F605" s="93" t="n"/>
      <c r="G605" s="6" t="n"/>
      <c r="H605" s="6" t="n"/>
      <c r="I605" s="6" t="n"/>
      <c r="J605" s="6" t="n"/>
      <c r="K605" s="6" t="n"/>
      <c r="L605" s="93" t="n"/>
      <c r="M605" s="6" t="n"/>
      <c r="N605" s="6" t="n"/>
      <c r="O605" s="6" t="n"/>
      <c r="P605" s="94" t="n"/>
    </row>
    <row r="606" ht="15.75" customHeight="1">
      <c r="A606" s="1" t="n"/>
      <c r="B606" s="14" t="n"/>
      <c r="C606" s="6" t="n"/>
      <c r="D606" s="93" t="n"/>
      <c r="E606" s="6" t="n"/>
      <c r="F606" s="93" t="n"/>
      <c r="G606" s="6" t="n"/>
      <c r="H606" s="6" t="n"/>
      <c r="I606" s="6" t="n"/>
      <c r="J606" s="6" t="n"/>
      <c r="K606" s="6" t="n"/>
      <c r="L606" s="93" t="n"/>
      <c r="M606" s="6" t="n"/>
      <c r="N606" s="6" t="n"/>
      <c r="O606" s="6" t="n"/>
      <c r="P606" s="94" t="n"/>
    </row>
    <row r="607" ht="15.75" customHeight="1">
      <c r="A607" s="1" t="n"/>
      <c r="B607" s="14" t="n"/>
      <c r="C607" s="6" t="n"/>
      <c r="D607" s="93" t="n"/>
      <c r="E607" s="6" t="n"/>
      <c r="F607" s="93" t="n"/>
      <c r="G607" s="6" t="n"/>
      <c r="H607" s="6" t="n"/>
      <c r="I607" s="6" t="n"/>
      <c r="J607" s="6" t="n"/>
      <c r="K607" s="6" t="n"/>
      <c r="L607" s="93" t="n"/>
      <c r="M607" s="6" t="n"/>
      <c r="N607" s="6" t="n"/>
      <c r="O607" s="6" t="n"/>
      <c r="P607" s="94" t="n"/>
    </row>
    <row r="608" ht="15.75" customHeight="1">
      <c r="A608" s="1" t="n"/>
      <c r="B608" s="14" t="n"/>
      <c r="C608" s="6" t="n"/>
      <c r="D608" s="93" t="n"/>
      <c r="E608" s="6" t="n"/>
      <c r="F608" s="93" t="n"/>
      <c r="G608" s="6" t="n"/>
      <c r="H608" s="6" t="n"/>
      <c r="I608" s="6" t="n"/>
      <c r="J608" s="6" t="n"/>
      <c r="K608" s="6" t="n"/>
      <c r="L608" s="93" t="n"/>
      <c r="M608" s="6" t="n"/>
      <c r="N608" s="6" t="n"/>
      <c r="O608" s="6" t="n"/>
      <c r="P608" s="94" t="n"/>
    </row>
    <row r="609" ht="15.75" customHeight="1">
      <c r="A609" s="1" t="n"/>
      <c r="B609" s="14" t="n"/>
      <c r="C609" s="6" t="n"/>
      <c r="D609" s="93" t="n"/>
      <c r="E609" s="6" t="n"/>
      <c r="F609" s="93" t="n"/>
      <c r="G609" s="6" t="n"/>
      <c r="H609" s="6" t="n"/>
      <c r="I609" s="6" t="n"/>
      <c r="J609" s="6" t="n"/>
      <c r="K609" s="6" t="n"/>
      <c r="L609" s="93" t="n"/>
      <c r="M609" s="6" t="n"/>
      <c r="N609" s="6" t="n"/>
      <c r="O609" s="6" t="n"/>
      <c r="P609" s="94" t="n"/>
    </row>
    <row r="610" ht="15.75" customHeight="1">
      <c r="A610" s="1" t="n"/>
      <c r="B610" s="14" t="n"/>
      <c r="C610" s="6" t="n"/>
      <c r="D610" s="93" t="n"/>
      <c r="E610" s="6" t="n"/>
      <c r="F610" s="93" t="n"/>
      <c r="G610" s="6" t="n"/>
      <c r="H610" s="6" t="n"/>
      <c r="I610" s="6" t="n"/>
      <c r="J610" s="6" t="n"/>
      <c r="K610" s="6" t="n"/>
      <c r="L610" s="93" t="n"/>
      <c r="M610" s="6" t="n"/>
      <c r="N610" s="6" t="n"/>
      <c r="O610" s="6" t="n"/>
      <c r="P610" s="94" t="n"/>
    </row>
    <row r="611" ht="15.75" customHeight="1">
      <c r="A611" s="1" t="n"/>
      <c r="B611" s="14" t="n"/>
      <c r="C611" s="6" t="n"/>
      <c r="D611" s="93" t="n"/>
      <c r="E611" s="6" t="n"/>
      <c r="F611" s="93" t="n"/>
      <c r="G611" s="6" t="n"/>
      <c r="H611" s="6" t="n"/>
      <c r="I611" s="6" t="n"/>
      <c r="J611" s="6" t="n"/>
      <c r="K611" s="6" t="n"/>
      <c r="L611" s="93" t="n"/>
      <c r="M611" s="6" t="n"/>
      <c r="N611" s="6" t="n"/>
      <c r="O611" s="6" t="n"/>
      <c r="P611" s="94" t="n"/>
    </row>
    <row r="612" ht="15.75" customHeight="1">
      <c r="A612" s="1" t="n"/>
      <c r="B612" s="14" t="n"/>
      <c r="C612" s="6" t="n"/>
      <c r="D612" s="93" t="n"/>
      <c r="E612" s="6" t="n"/>
      <c r="F612" s="93" t="n"/>
      <c r="G612" s="6" t="n"/>
      <c r="H612" s="6" t="n"/>
      <c r="I612" s="6" t="n"/>
      <c r="J612" s="6" t="n"/>
      <c r="K612" s="6" t="n"/>
      <c r="L612" s="93" t="n"/>
      <c r="M612" s="6" t="n"/>
      <c r="N612" s="6" t="n"/>
      <c r="O612" s="6" t="n"/>
      <c r="P612" s="94" t="n"/>
    </row>
    <row r="613" ht="15.75" customHeight="1">
      <c r="A613" s="1" t="n"/>
      <c r="B613" s="14" t="n"/>
      <c r="C613" s="6" t="n"/>
      <c r="D613" s="93" t="n"/>
      <c r="E613" s="6" t="n"/>
      <c r="F613" s="93" t="n"/>
      <c r="G613" s="6" t="n"/>
      <c r="H613" s="6" t="n"/>
      <c r="I613" s="6" t="n"/>
      <c r="J613" s="6" t="n"/>
      <c r="K613" s="6" t="n"/>
      <c r="L613" s="93" t="n"/>
      <c r="M613" s="6" t="n"/>
      <c r="N613" s="6" t="n"/>
      <c r="O613" s="6" t="n"/>
      <c r="P613" s="94" t="n"/>
    </row>
    <row r="614" ht="15.75" customHeight="1">
      <c r="A614" s="1" t="n"/>
      <c r="B614" s="14" t="n"/>
      <c r="C614" s="6" t="n"/>
      <c r="D614" s="93" t="n"/>
      <c r="E614" s="6" t="n"/>
      <c r="F614" s="93" t="n"/>
      <c r="G614" s="6" t="n"/>
      <c r="H614" s="6" t="n"/>
      <c r="I614" s="6" t="n"/>
      <c r="J614" s="6" t="n"/>
      <c r="K614" s="6" t="n"/>
      <c r="L614" s="93" t="n"/>
      <c r="M614" s="6" t="n"/>
      <c r="N614" s="6" t="n"/>
      <c r="O614" s="6" t="n"/>
      <c r="P614" s="94" t="n"/>
    </row>
    <row r="615" ht="15.75" customHeight="1">
      <c r="A615" s="1" t="n"/>
      <c r="B615" s="14" t="n"/>
      <c r="C615" s="6" t="n"/>
      <c r="D615" s="93" t="n"/>
      <c r="E615" s="6" t="n"/>
      <c r="F615" s="93" t="n"/>
      <c r="G615" s="6" t="n"/>
      <c r="H615" s="6" t="n"/>
      <c r="I615" s="6" t="n"/>
      <c r="J615" s="6" t="n"/>
      <c r="K615" s="6" t="n"/>
      <c r="L615" s="93" t="n"/>
      <c r="M615" s="6" t="n"/>
      <c r="N615" s="6" t="n"/>
      <c r="O615" s="6" t="n"/>
      <c r="P615" s="94" t="n"/>
    </row>
    <row r="616" ht="15.75" customHeight="1">
      <c r="A616" s="1" t="n"/>
      <c r="B616" s="14" t="n"/>
      <c r="C616" s="6" t="n"/>
      <c r="D616" s="93" t="n"/>
      <c r="E616" s="6" t="n"/>
      <c r="F616" s="93" t="n"/>
      <c r="G616" s="6" t="n"/>
      <c r="H616" s="6" t="n"/>
      <c r="I616" s="6" t="n"/>
      <c r="J616" s="6" t="n"/>
      <c r="K616" s="6" t="n"/>
      <c r="L616" s="93" t="n"/>
      <c r="M616" s="6" t="n"/>
      <c r="N616" s="6" t="n"/>
      <c r="O616" s="6" t="n"/>
      <c r="P616" s="94" t="n"/>
    </row>
    <row r="617" ht="15.75" customHeight="1">
      <c r="A617" s="1" t="n"/>
      <c r="B617" s="14" t="n"/>
      <c r="C617" s="6" t="n"/>
      <c r="D617" s="93" t="n"/>
      <c r="E617" s="6" t="n"/>
      <c r="F617" s="93" t="n"/>
      <c r="G617" s="6" t="n"/>
      <c r="H617" s="6" t="n"/>
      <c r="I617" s="6" t="n"/>
      <c r="J617" s="6" t="n"/>
      <c r="K617" s="6" t="n"/>
      <c r="L617" s="93" t="n"/>
      <c r="M617" s="6" t="n"/>
      <c r="N617" s="6" t="n"/>
      <c r="O617" s="6" t="n"/>
      <c r="P617" s="94" t="n"/>
    </row>
    <row r="618" ht="15.75" customHeight="1">
      <c r="A618" s="1" t="n"/>
      <c r="B618" s="14" t="n"/>
      <c r="C618" s="6" t="n"/>
      <c r="D618" s="93" t="n"/>
      <c r="E618" s="6" t="n"/>
      <c r="F618" s="93" t="n"/>
      <c r="G618" s="6" t="n"/>
      <c r="H618" s="6" t="n"/>
      <c r="I618" s="6" t="n"/>
      <c r="J618" s="6" t="n"/>
      <c r="K618" s="6" t="n"/>
      <c r="L618" s="93" t="n"/>
      <c r="M618" s="6" t="n"/>
      <c r="N618" s="6" t="n"/>
      <c r="O618" s="6" t="n"/>
      <c r="P618" s="94" t="n"/>
    </row>
    <row r="619" ht="15.75" customHeight="1">
      <c r="A619" s="1" t="n"/>
      <c r="B619" s="14" t="n"/>
      <c r="C619" s="6" t="n"/>
      <c r="D619" s="93" t="n"/>
      <c r="E619" s="6" t="n"/>
      <c r="F619" s="93" t="n"/>
      <c r="G619" s="6" t="n"/>
      <c r="H619" s="6" t="n"/>
      <c r="I619" s="6" t="n"/>
      <c r="J619" s="6" t="n"/>
      <c r="K619" s="6" t="n"/>
      <c r="L619" s="93" t="n"/>
      <c r="M619" s="6" t="n"/>
      <c r="N619" s="6" t="n"/>
      <c r="O619" s="6" t="n"/>
      <c r="P619" s="94" t="n"/>
    </row>
    <row r="620" ht="15.75" customHeight="1">
      <c r="A620" s="1" t="n"/>
      <c r="B620" s="14" t="n"/>
      <c r="C620" s="6" t="n"/>
      <c r="D620" s="93" t="n"/>
      <c r="E620" s="6" t="n"/>
      <c r="F620" s="93" t="n"/>
      <c r="G620" s="6" t="n"/>
      <c r="H620" s="6" t="n"/>
      <c r="I620" s="6" t="n"/>
      <c r="J620" s="6" t="n"/>
      <c r="K620" s="6" t="n"/>
      <c r="L620" s="93" t="n"/>
      <c r="M620" s="6" t="n"/>
      <c r="N620" s="6" t="n"/>
      <c r="O620" s="6" t="n"/>
      <c r="P620" s="94" t="n"/>
    </row>
    <row r="621" ht="15.75" customHeight="1">
      <c r="A621" s="1" t="n"/>
      <c r="B621" s="14" t="n"/>
      <c r="C621" s="6" t="n"/>
      <c r="D621" s="93" t="n"/>
      <c r="E621" s="6" t="n"/>
      <c r="F621" s="93" t="n"/>
      <c r="G621" s="6" t="n"/>
      <c r="H621" s="6" t="n"/>
      <c r="I621" s="6" t="n"/>
      <c r="J621" s="6" t="n"/>
      <c r="K621" s="6" t="n"/>
      <c r="L621" s="93" t="n"/>
      <c r="M621" s="6" t="n"/>
      <c r="N621" s="6" t="n"/>
      <c r="O621" s="6" t="n"/>
      <c r="P621" s="94" t="n"/>
    </row>
    <row r="622" ht="15.75" customHeight="1">
      <c r="A622" s="1" t="n"/>
      <c r="B622" s="14" t="n"/>
      <c r="C622" s="6" t="n"/>
      <c r="D622" s="93" t="n"/>
      <c r="E622" s="6" t="n"/>
      <c r="F622" s="93" t="n"/>
      <c r="G622" s="6" t="n"/>
      <c r="H622" s="6" t="n"/>
      <c r="I622" s="6" t="n"/>
      <c r="J622" s="6" t="n"/>
      <c r="K622" s="6" t="n"/>
      <c r="L622" s="93" t="n"/>
      <c r="M622" s="6" t="n"/>
      <c r="N622" s="6" t="n"/>
      <c r="O622" s="6" t="n"/>
      <c r="P622" s="94" t="n"/>
    </row>
    <row r="623" ht="15.75" customHeight="1">
      <c r="A623" s="1" t="n"/>
      <c r="B623" s="14" t="n"/>
      <c r="C623" s="6" t="n"/>
      <c r="D623" s="93" t="n"/>
      <c r="E623" s="6" t="n"/>
      <c r="F623" s="93" t="n"/>
      <c r="G623" s="6" t="n"/>
      <c r="H623" s="6" t="n"/>
      <c r="I623" s="6" t="n"/>
      <c r="J623" s="6" t="n"/>
      <c r="K623" s="6" t="n"/>
      <c r="L623" s="93" t="n"/>
      <c r="M623" s="6" t="n"/>
      <c r="N623" s="6" t="n"/>
      <c r="O623" s="6" t="n"/>
      <c r="P623" s="94" t="n"/>
    </row>
    <row r="624" ht="15.75" customHeight="1">
      <c r="A624" s="1" t="n"/>
      <c r="B624" s="14" t="n"/>
      <c r="C624" s="6" t="n"/>
      <c r="D624" s="93" t="n"/>
      <c r="E624" s="6" t="n"/>
      <c r="F624" s="93" t="n"/>
      <c r="G624" s="6" t="n"/>
      <c r="H624" s="6" t="n"/>
      <c r="I624" s="6" t="n"/>
      <c r="J624" s="6" t="n"/>
      <c r="K624" s="6" t="n"/>
      <c r="L624" s="93" t="n"/>
      <c r="M624" s="6" t="n"/>
      <c r="N624" s="6" t="n"/>
      <c r="O624" s="6" t="n"/>
      <c r="P624" s="94" t="n"/>
    </row>
    <row r="625" ht="15.75" customHeight="1">
      <c r="A625" s="1" t="n"/>
      <c r="B625" s="14" t="n"/>
      <c r="C625" s="6" t="n"/>
      <c r="D625" s="93" t="n"/>
      <c r="E625" s="6" t="n"/>
      <c r="F625" s="93" t="n"/>
      <c r="G625" s="6" t="n"/>
      <c r="H625" s="6" t="n"/>
      <c r="I625" s="6" t="n"/>
      <c r="J625" s="6" t="n"/>
      <c r="K625" s="6" t="n"/>
      <c r="L625" s="93" t="n"/>
      <c r="M625" s="6" t="n"/>
      <c r="N625" s="6" t="n"/>
      <c r="O625" s="6" t="n"/>
      <c r="P625" s="94" t="n"/>
    </row>
    <row r="626" ht="15.75" customHeight="1">
      <c r="A626" s="1" t="n"/>
      <c r="B626" s="14" t="n"/>
      <c r="C626" s="6" t="n"/>
      <c r="D626" s="93" t="n"/>
      <c r="E626" s="6" t="n"/>
      <c r="F626" s="93" t="n"/>
      <c r="G626" s="6" t="n"/>
      <c r="H626" s="6" t="n"/>
      <c r="I626" s="6" t="n"/>
      <c r="J626" s="6" t="n"/>
      <c r="K626" s="6" t="n"/>
      <c r="L626" s="93" t="n"/>
      <c r="M626" s="6" t="n"/>
      <c r="N626" s="6" t="n"/>
      <c r="O626" s="6" t="n"/>
      <c r="P626" s="94" t="n"/>
    </row>
    <row r="627" ht="15.75" customHeight="1">
      <c r="A627" s="1" t="n"/>
      <c r="B627" s="14" t="n"/>
      <c r="C627" s="6" t="n"/>
      <c r="D627" s="93" t="n"/>
      <c r="E627" s="6" t="n"/>
      <c r="F627" s="93" t="n"/>
      <c r="G627" s="6" t="n"/>
      <c r="H627" s="6" t="n"/>
      <c r="I627" s="6" t="n"/>
      <c r="J627" s="6" t="n"/>
      <c r="K627" s="6" t="n"/>
      <c r="L627" s="93" t="n"/>
      <c r="M627" s="6" t="n"/>
      <c r="N627" s="6" t="n"/>
      <c r="O627" s="6" t="n"/>
      <c r="P627" s="94" t="n"/>
    </row>
    <row r="628" ht="15.75" customHeight="1">
      <c r="A628" s="1" t="n"/>
      <c r="B628" s="14" t="n"/>
      <c r="C628" s="6" t="n"/>
      <c r="D628" s="93" t="n"/>
      <c r="E628" s="6" t="n"/>
      <c r="F628" s="93" t="n"/>
      <c r="G628" s="6" t="n"/>
      <c r="H628" s="6" t="n"/>
      <c r="I628" s="6" t="n"/>
      <c r="J628" s="6" t="n"/>
      <c r="K628" s="6" t="n"/>
      <c r="L628" s="93" t="n"/>
      <c r="M628" s="6" t="n"/>
      <c r="N628" s="6" t="n"/>
      <c r="O628" s="6" t="n"/>
      <c r="P628" s="94" t="n"/>
    </row>
    <row r="629" ht="15.75" customHeight="1">
      <c r="A629" s="1" t="n"/>
      <c r="B629" s="14" t="n"/>
      <c r="C629" s="6" t="n"/>
      <c r="D629" s="93" t="n"/>
      <c r="E629" s="6" t="n"/>
      <c r="F629" s="93" t="n"/>
      <c r="G629" s="6" t="n"/>
      <c r="H629" s="6" t="n"/>
      <c r="I629" s="6" t="n"/>
      <c r="J629" s="6" t="n"/>
      <c r="K629" s="6" t="n"/>
      <c r="L629" s="93" t="n"/>
      <c r="M629" s="6" t="n"/>
      <c r="N629" s="6" t="n"/>
      <c r="O629" s="6" t="n"/>
      <c r="P629" s="94" t="n"/>
    </row>
    <row r="630" ht="15.75" customHeight="1">
      <c r="A630" s="1" t="n"/>
      <c r="B630" s="14" t="n"/>
      <c r="C630" s="6" t="n"/>
      <c r="D630" s="93" t="n"/>
      <c r="E630" s="6" t="n"/>
      <c r="F630" s="93" t="n"/>
      <c r="G630" s="6" t="n"/>
      <c r="H630" s="6" t="n"/>
      <c r="I630" s="6" t="n"/>
      <c r="J630" s="6" t="n"/>
      <c r="K630" s="6" t="n"/>
      <c r="L630" s="93" t="n"/>
      <c r="M630" s="6" t="n"/>
      <c r="N630" s="6" t="n"/>
      <c r="O630" s="6" t="n"/>
      <c r="P630" s="94" t="n"/>
    </row>
    <row r="631" ht="15.75" customHeight="1">
      <c r="A631" s="1" t="n"/>
      <c r="B631" s="14" t="n"/>
      <c r="C631" s="6" t="n"/>
      <c r="D631" s="93" t="n"/>
      <c r="E631" s="6" t="n"/>
      <c r="F631" s="93" t="n"/>
      <c r="G631" s="6" t="n"/>
      <c r="H631" s="6" t="n"/>
      <c r="I631" s="6" t="n"/>
      <c r="J631" s="6" t="n"/>
      <c r="K631" s="6" t="n"/>
      <c r="L631" s="93" t="n"/>
      <c r="M631" s="6" t="n"/>
      <c r="N631" s="6" t="n"/>
      <c r="O631" s="6" t="n"/>
      <c r="P631" s="94" t="n"/>
    </row>
    <row r="632" ht="15.75" customHeight="1">
      <c r="A632" s="1" t="n"/>
      <c r="B632" s="14" t="n"/>
      <c r="C632" s="6" t="n"/>
      <c r="D632" s="93" t="n"/>
      <c r="E632" s="6" t="n"/>
      <c r="F632" s="93" t="n"/>
      <c r="G632" s="6" t="n"/>
      <c r="H632" s="6" t="n"/>
      <c r="I632" s="6" t="n"/>
      <c r="J632" s="6" t="n"/>
      <c r="K632" s="6" t="n"/>
      <c r="L632" s="93" t="n"/>
      <c r="M632" s="6" t="n"/>
      <c r="N632" s="6" t="n"/>
      <c r="O632" s="6" t="n"/>
      <c r="P632" s="94" t="n"/>
    </row>
    <row r="633" ht="15.75" customHeight="1">
      <c r="A633" s="1" t="n"/>
      <c r="B633" s="14" t="n"/>
      <c r="C633" s="6" t="n"/>
      <c r="D633" s="93" t="n"/>
      <c r="E633" s="6" t="n"/>
      <c r="F633" s="93" t="n"/>
      <c r="G633" s="6" t="n"/>
      <c r="H633" s="6" t="n"/>
      <c r="I633" s="6" t="n"/>
      <c r="J633" s="6" t="n"/>
      <c r="K633" s="6" t="n"/>
      <c r="L633" s="93" t="n"/>
      <c r="M633" s="6" t="n"/>
      <c r="N633" s="6" t="n"/>
      <c r="O633" s="6" t="n"/>
      <c r="P633" s="94" t="n"/>
    </row>
    <row r="634" ht="15.75" customHeight="1">
      <c r="A634" s="1" t="n"/>
      <c r="B634" s="14" t="n"/>
      <c r="C634" s="6" t="n"/>
      <c r="D634" s="93" t="n"/>
      <c r="E634" s="6" t="n"/>
      <c r="F634" s="93" t="n"/>
      <c r="G634" s="6" t="n"/>
      <c r="H634" s="6" t="n"/>
      <c r="I634" s="6" t="n"/>
      <c r="J634" s="6" t="n"/>
      <c r="K634" s="6" t="n"/>
      <c r="L634" s="93" t="n"/>
      <c r="M634" s="6" t="n"/>
      <c r="N634" s="6" t="n"/>
      <c r="O634" s="6" t="n"/>
      <c r="P634" s="94" t="n"/>
    </row>
    <row r="635" ht="15.75" customHeight="1">
      <c r="A635" s="1" t="n"/>
      <c r="B635" s="14" t="n"/>
      <c r="C635" s="6" t="n"/>
      <c r="D635" s="93" t="n"/>
      <c r="E635" s="6" t="n"/>
      <c r="F635" s="93" t="n"/>
      <c r="G635" s="6" t="n"/>
      <c r="H635" s="6" t="n"/>
      <c r="I635" s="6" t="n"/>
      <c r="J635" s="6" t="n"/>
      <c r="K635" s="6" t="n"/>
      <c r="L635" s="93" t="n"/>
      <c r="M635" s="6" t="n"/>
      <c r="N635" s="6" t="n"/>
      <c r="O635" s="6" t="n"/>
      <c r="P635" s="94" t="n"/>
    </row>
    <row r="636" ht="15.75" customHeight="1">
      <c r="A636" s="1" t="n"/>
      <c r="B636" s="14" t="n"/>
      <c r="C636" s="6" t="n"/>
      <c r="D636" s="93" t="n"/>
      <c r="E636" s="6" t="n"/>
      <c r="F636" s="93" t="n"/>
      <c r="G636" s="6" t="n"/>
      <c r="H636" s="6" t="n"/>
      <c r="I636" s="6" t="n"/>
      <c r="J636" s="6" t="n"/>
      <c r="K636" s="6" t="n"/>
      <c r="L636" s="93" t="n"/>
      <c r="M636" s="6" t="n"/>
      <c r="N636" s="6" t="n"/>
      <c r="O636" s="6" t="n"/>
      <c r="P636" s="94" t="n"/>
    </row>
    <row r="637" ht="15.75" customHeight="1">
      <c r="A637" s="1" t="n"/>
      <c r="B637" s="14" t="n"/>
      <c r="C637" s="6" t="n"/>
      <c r="D637" s="93" t="n"/>
      <c r="E637" s="6" t="n"/>
      <c r="F637" s="93" t="n"/>
      <c r="G637" s="6" t="n"/>
      <c r="H637" s="6" t="n"/>
      <c r="I637" s="6" t="n"/>
      <c r="J637" s="6" t="n"/>
      <c r="K637" s="6" t="n"/>
      <c r="L637" s="93" t="n"/>
      <c r="M637" s="6" t="n"/>
      <c r="N637" s="6" t="n"/>
      <c r="O637" s="6" t="n"/>
      <c r="P637" s="94" t="n"/>
    </row>
    <row r="638" ht="15.75" customHeight="1">
      <c r="A638" s="1" t="n"/>
      <c r="B638" s="14" t="n"/>
      <c r="C638" s="6" t="n"/>
      <c r="D638" s="93" t="n"/>
      <c r="E638" s="6" t="n"/>
      <c r="F638" s="93" t="n"/>
      <c r="G638" s="6" t="n"/>
      <c r="H638" s="6" t="n"/>
      <c r="I638" s="6" t="n"/>
      <c r="J638" s="6" t="n"/>
      <c r="K638" s="6" t="n"/>
      <c r="L638" s="93" t="n"/>
      <c r="M638" s="6" t="n"/>
      <c r="N638" s="6" t="n"/>
      <c r="O638" s="6" t="n"/>
      <c r="P638" s="94" t="n"/>
    </row>
    <row r="639" ht="15.75" customHeight="1">
      <c r="A639" s="1" t="n"/>
      <c r="B639" s="14" t="n"/>
      <c r="C639" s="6" t="n"/>
      <c r="D639" s="93" t="n"/>
      <c r="E639" s="6" t="n"/>
      <c r="F639" s="93" t="n"/>
      <c r="G639" s="6" t="n"/>
      <c r="H639" s="6" t="n"/>
      <c r="I639" s="6" t="n"/>
      <c r="J639" s="6" t="n"/>
      <c r="K639" s="6" t="n"/>
      <c r="L639" s="93" t="n"/>
      <c r="M639" s="6" t="n"/>
      <c r="N639" s="6" t="n"/>
      <c r="O639" s="6" t="n"/>
      <c r="P639" s="94" t="n"/>
    </row>
    <row r="640" ht="15.75" customHeight="1">
      <c r="A640" s="1" t="n"/>
      <c r="B640" s="14" t="n"/>
      <c r="C640" s="6" t="n"/>
      <c r="D640" s="93" t="n"/>
      <c r="E640" s="6" t="n"/>
      <c r="F640" s="93" t="n"/>
      <c r="G640" s="6" t="n"/>
      <c r="H640" s="6" t="n"/>
      <c r="I640" s="6" t="n"/>
      <c r="J640" s="6" t="n"/>
      <c r="K640" s="6" t="n"/>
      <c r="L640" s="93" t="n"/>
      <c r="M640" s="6" t="n"/>
      <c r="N640" s="6" t="n"/>
      <c r="O640" s="6" t="n"/>
      <c r="P640" s="94" t="n"/>
    </row>
    <row r="641" ht="15.75" customHeight="1">
      <c r="A641" s="1" t="n"/>
      <c r="B641" s="14" t="n"/>
      <c r="C641" s="6" t="n"/>
      <c r="D641" s="93" t="n"/>
      <c r="E641" s="6" t="n"/>
      <c r="F641" s="93" t="n"/>
      <c r="G641" s="6" t="n"/>
      <c r="H641" s="6" t="n"/>
      <c r="I641" s="6" t="n"/>
      <c r="J641" s="6" t="n"/>
      <c r="K641" s="6" t="n"/>
      <c r="L641" s="93" t="n"/>
      <c r="M641" s="6" t="n"/>
      <c r="N641" s="6" t="n"/>
      <c r="O641" s="6" t="n"/>
      <c r="P641" s="94" t="n"/>
    </row>
    <row r="642" ht="15.75" customHeight="1">
      <c r="A642" s="1" t="n"/>
      <c r="B642" s="14" t="n"/>
      <c r="C642" s="6" t="n"/>
      <c r="D642" s="93" t="n"/>
      <c r="E642" s="6" t="n"/>
      <c r="F642" s="93" t="n"/>
      <c r="G642" s="6" t="n"/>
      <c r="H642" s="6" t="n"/>
      <c r="I642" s="6" t="n"/>
      <c r="J642" s="6" t="n"/>
      <c r="K642" s="6" t="n"/>
      <c r="L642" s="93" t="n"/>
      <c r="M642" s="6" t="n"/>
      <c r="N642" s="6" t="n"/>
      <c r="O642" s="6" t="n"/>
      <c r="P642" s="94" t="n"/>
    </row>
    <row r="643" ht="15.75" customHeight="1">
      <c r="A643" s="1" t="n"/>
      <c r="B643" s="14" t="n"/>
      <c r="C643" s="6" t="n"/>
      <c r="D643" s="93" t="n"/>
      <c r="E643" s="6" t="n"/>
      <c r="F643" s="93" t="n"/>
      <c r="G643" s="6" t="n"/>
      <c r="H643" s="6" t="n"/>
      <c r="I643" s="6" t="n"/>
      <c r="J643" s="6" t="n"/>
      <c r="K643" s="6" t="n"/>
      <c r="L643" s="93" t="n"/>
      <c r="M643" s="6" t="n"/>
      <c r="N643" s="6" t="n"/>
      <c r="O643" s="6" t="n"/>
      <c r="P643" s="94" t="n"/>
    </row>
    <row r="644" ht="15.75" customHeight="1">
      <c r="A644" s="1" t="n"/>
      <c r="B644" s="14" t="n"/>
      <c r="C644" s="6" t="n"/>
      <c r="D644" s="93" t="n"/>
      <c r="E644" s="6" t="n"/>
      <c r="F644" s="93" t="n"/>
      <c r="G644" s="6" t="n"/>
      <c r="H644" s="6" t="n"/>
      <c r="I644" s="6" t="n"/>
      <c r="J644" s="6" t="n"/>
      <c r="K644" s="6" t="n"/>
      <c r="L644" s="93" t="n"/>
      <c r="M644" s="6" t="n"/>
      <c r="N644" s="6" t="n"/>
      <c r="O644" s="6" t="n"/>
      <c r="P644" s="94" t="n"/>
    </row>
    <row r="645" ht="15.75" customHeight="1">
      <c r="A645" s="1" t="n"/>
      <c r="B645" s="14" t="n"/>
      <c r="C645" s="6" t="n"/>
      <c r="D645" s="93" t="n"/>
      <c r="E645" s="6" t="n"/>
      <c r="F645" s="93" t="n"/>
      <c r="G645" s="6" t="n"/>
      <c r="H645" s="6" t="n"/>
      <c r="I645" s="6" t="n"/>
      <c r="J645" s="6" t="n"/>
      <c r="K645" s="6" t="n"/>
      <c r="L645" s="93" t="n"/>
      <c r="M645" s="6" t="n"/>
      <c r="N645" s="6" t="n"/>
      <c r="O645" s="6" t="n"/>
      <c r="P645" s="94" t="n"/>
    </row>
    <row r="646" ht="15.75" customHeight="1">
      <c r="A646" s="1" t="n"/>
      <c r="B646" s="14" t="n"/>
      <c r="C646" s="6" t="n"/>
      <c r="D646" s="93" t="n"/>
      <c r="E646" s="6" t="n"/>
      <c r="F646" s="93" t="n"/>
      <c r="G646" s="6" t="n"/>
      <c r="H646" s="6" t="n"/>
      <c r="I646" s="6" t="n"/>
      <c r="J646" s="6" t="n"/>
      <c r="K646" s="6" t="n"/>
      <c r="L646" s="93" t="n"/>
      <c r="M646" s="6" t="n"/>
      <c r="N646" s="6" t="n"/>
      <c r="O646" s="6" t="n"/>
      <c r="P646" s="94" t="n"/>
    </row>
    <row r="647" ht="15.75" customHeight="1">
      <c r="A647" s="1" t="n"/>
      <c r="B647" s="14" t="n"/>
      <c r="C647" s="6" t="n"/>
      <c r="D647" s="93" t="n"/>
      <c r="E647" s="6" t="n"/>
      <c r="F647" s="93" t="n"/>
      <c r="G647" s="6" t="n"/>
      <c r="H647" s="6" t="n"/>
      <c r="I647" s="6" t="n"/>
      <c r="J647" s="6" t="n"/>
      <c r="K647" s="6" t="n"/>
      <c r="L647" s="93" t="n"/>
      <c r="M647" s="6" t="n"/>
      <c r="N647" s="6" t="n"/>
      <c r="O647" s="6" t="n"/>
      <c r="P647" s="94" t="n"/>
    </row>
    <row r="648" ht="15.75" customHeight="1">
      <c r="A648" s="1" t="n"/>
      <c r="B648" s="14" t="n"/>
      <c r="C648" s="6" t="n"/>
      <c r="D648" s="93" t="n"/>
      <c r="E648" s="6" t="n"/>
      <c r="F648" s="93" t="n"/>
      <c r="G648" s="6" t="n"/>
      <c r="H648" s="6" t="n"/>
      <c r="I648" s="6" t="n"/>
      <c r="J648" s="6" t="n"/>
      <c r="K648" s="6" t="n"/>
      <c r="L648" s="93" t="n"/>
      <c r="M648" s="6" t="n"/>
      <c r="N648" s="6" t="n"/>
      <c r="O648" s="6" t="n"/>
      <c r="P648" s="94" t="n"/>
    </row>
    <row r="649" ht="15.75" customHeight="1">
      <c r="A649" s="1" t="n"/>
      <c r="B649" s="14" t="n"/>
      <c r="C649" s="6" t="n"/>
      <c r="D649" s="93" t="n"/>
      <c r="E649" s="6" t="n"/>
      <c r="F649" s="93" t="n"/>
      <c r="G649" s="6" t="n"/>
      <c r="H649" s="6" t="n"/>
      <c r="I649" s="6" t="n"/>
      <c r="J649" s="6" t="n"/>
      <c r="K649" s="6" t="n"/>
      <c r="L649" s="93" t="n"/>
      <c r="M649" s="6" t="n"/>
      <c r="N649" s="6" t="n"/>
      <c r="O649" s="6" t="n"/>
      <c r="P649" s="94" t="n"/>
    </row>
    <row r="650" ht="15.75" customHeight="1">
      <c r="A650" s="1" t="n"/>
      <c r="B650" s="14" t="n"/>
      <c r="C650" s="6" t="n"/>
      <c r="D650" s="93" t="n"/>
      <c r="E650" s="6" t="n"/>
      <c r="F650" s="93" t="n"/>
      <c r="G650" s="6" t="n"/>
      <c r="H650" s="6" t="n"/>
      <c r="I650" s="6" t="n"/>
      <c r="J650" s="6" t="n"/>
      <c r="K650" s="6" t="n"/>
      <c r="L650" s="93" t="n"/>
      <c r="M650" s="6" t="n"/>
      <c r="N650" s="6" t="n"/>
      <c r="O650" s="6" t="n"/>
      <c r="P650" s="94" t="n"/>
    </row>
    <row r="651" ht="15.75" customHeight="1">
      <c r="A651" s="1" t="n"/>
      <c r="B651" s="14" t="n"/>
      <c r="C651" s="6" t="n"/>
      <c r="D651" s="93" t="n"/>
      <c r="E651" s="6" t="n"/>
      <c r="F651" s="93" t="n"/>
      <c r="G651" s="6" t="n"/>
      <c r="H651" s="6" t="n"/>
      <c r="I651" s="6" t="n"/>
      <c r="J651" s="6" t="n"/>
      <c r="K651" s="6" t="n"/>
      <c r="L651" s="93" t="n"/>
      <c r="M651" s="6" t="n"/>
      <c r="N651" s="6" t="n"/>
      <c r="O651" s="6" t="n"/>
      <c r="P651" s="94" t="n"/>
    </row>
    <row r="652" ht="15.75" customHeight="1">
      <c r="A652" s="1" t="n"/>
      <c r="B652" s="14" t="n"/>
      <c r="C652" s="6" t="n"/>
      <c r="D652" s="93" t="n"/>
      <c r="E652" s="6" t="n"/>
      <c r="F652" s="93" t="n"/>
      <c r="G652" s="6" t="n"/>
      <c r="H652" s="6" t="n"/>
      <c r="I652" s="6" t="n"/>
      <c r="J652" s="6" t="n"/>
      <c r="K652" s="6" t="n"/>
      <c r="L652" s="93" t="n"/>
      <c r="M652" s="6" t="n"/>
      <c r="N652" s="6" t="n"/>
      <c r="O652" s="6" t="n"/>
      <c r="P652" s="94" t="n"/>
    </row>
    <row r="653" ht="15.75" customHeight="1">
      <c r="A653" s="1" t="n"/>
      <c r="B653" s="14" t="n"/>
      <c r="C653" s="6" t="n"/>
      <c r="D653" s="93" t="n"/>
      <c r="E653" s="6" t="n"/>
      <c r="F653" s="93" t="n"/>
      <c r="G653" s="6" t="n"/>
      <c r="H653" s="6" t="n"/>
      <c r="I653" s="6" t="n"/>
      <c r="J653" s="6" t="n"/>
      <c r="K653" s="6" t="n"/>
      <c r="L653" s="93" t="n"/>
      <c r="M653" s="6" t="n"/>
      <c r="N653" s="6" t="n"/>
      <c r="O653" s="6" t="n"/>
      <c r="P653" s="94" t="n"/>
    </row>
    <row r="654" ht="15.75" customHeight="1">
      <c r="A654" s="1" t="n"/>
      <c r="B654" s="14" t="n"/>
      <c r="C654" s="6" t="n"/>
      <c r="D654" s="93" t="n"/>
      <c r="E654" s="6" t="n"/>
      <c r="F654" s="93" t="n"/>
      <c r="G654" s="6" t="n"/>
      <c r="H654" s="6" t="n"/>
      <c r="I654" s="6" t="n"/>
      <c r="J654" s="6" t="n"/>
      <c r="K654" s="6" t="n"/>
      <c r="L654" s="93" t="n"/>
      <c r="M654" s="6" t="n"/>
      <c r="N654" s="6" t="n"/>
      <c r="O654" s="6" t="n"/>
      <c r="P654" s="94" t="n"/>
    </row>
    <row r="655" ht="15.75" customHeight="1">
      <c r="A655" s="1" t="n"/>
      <c r="B655" s="14" t="n"/>
      <c r="C655" s="6" t="n"/>
      <c r="D655" s="93" t="n"/>
      <c r="E655" s="6" t="n"/>
      <c r="F655" s="93" t="n"/>
      <c r="G655" s="6" t="n"/>
      <c r="H655" s="6" t="n"/>
      <c r="I655" s="6" t="n"/>
      <c r="J655" s="6" t="n"/>
      <c r="K655" s="6" t="n"/>
      <c r="L655" s="93" t="n"/>
      <c r="M655" s="6" t="n"/>
      <c r="N655" s="6" t="n"/>
      <c r="O655" s="6" t="n"/>
      <c r="P655" s="94" t="n"/>
    </row>
    <row r="656" ht="15.75" customHeight="1">
      <c r="A656" s="1" t="n"/>
      <c r="B656" s="14" t="n"/>
      <c r="C656" s="6" t="n"/>
      <c r="D656" s="93" t="n"/>
      <c r="E656" s="6" t="n"/>
      <c r="F656" s="93" t="n"/>
      <c r="G656" s="6" t="n"/>
      <c r="H656" s="6" t="n"/>
      <c r="I656" s="6" t="n"/>
      <c r="J656" s="6" t="n"/>
      <c r="K656" s="6" t="n"/>
      <c r="L656" s="93" t="n"/>
      <c r="M656" s="6" t="n"/>
      <c r="N656" s="6" t="n"/>
      <c r="O656" s="6" t="n"/>
      <c r="P656" s="94" t="n"/>
    </row>
    <row r="657" ht="15.75" customHeight="1">
      <c r="A657" s="1" t="n"/>
      <c r="B657" s="14" t="n"/>
      <c r="C657" s="6" t="n"/>
      <c r="D657" s="93" t="n"/>
      <c r="E657" s="6" t="n"/>
      <c r="F657" s="93" t="n"/>
      <c r="G657" s="6" t="n"/>
      <c r="H657" s="6" t="n"/>
      <c r="I657" s="6" t="n"/>
      <c r="J657" s="6" t="n"/>
      <c r="K657" s="6" t="n"/>
      <c r="L657" s="93" t="n"/>
      <c r="M657" s="6" t="n"/>
      <c r="N657" s="6" t="n"/>
      <c r="O657" s="6" t="n"/>
      <c r="P657" s="94" t="n"/>
    </row>
    <row r="658" ht="15.75" customHeight="1">
      <c r="A658" s="1" t="n"/>
      <c r="B658" s="14" t="n"/>
      <c r="C658" s="6" t="n"/>
      <c r="D658" s="93" t="n"/>
      <c r="E658" s="6" t="n"/>
      <c r="F658" s="93" t="n"/>
      <c r="G658" s="6" t="n"/>
      <c r="H658" s="6" t="n"/>
      <c r="I658" s="6" t="n"/>
      <c r="J658" s="6" t="n"/>
      <c r="K658" s="6" t="n"/>
      <c r="L658" s="93" t="n"/>
      <c r="M658" s="6" t="n"/>
      <c r="N658" s="6" t="n"/>
      <c r="O658" s="6" t="n"/>
      <c r="P658" s="94" t="n"/>
    </row>
    <row r="659" ht="15.75" customHeight="1">
      <c r="A659" s="1" t="n"/>
      <c r="B659" s="14" t="n"/>
      <c r="C659" s="6" t="n"/>
      <c r="D659" s="93" t="n"/>
      <c r="E659" s="6" t="n"/>
      <c r="F659" s="93" t="n"/>
      <c r="G659" s="6" t="n"/>
      <c r="H659" s="6" t="n"/>
      <c r="I659" s="6" t="n"/>
      <c r="J659" s="6" t="n"/>
      <c r="K659" s="6" t="n"/>
      <c r="L659" s="93" t="n"/>
      <c r="M659" s="6" t="n"/>
      <c r="N659" s="6" t="n"/>
      <c r="O659" s="6" t="n"/>
      <c r="P659" s="94" t="n"/>
    </row>
    <row r="660" ht="15.75" customHeight="1">
      <c r="A660" s="1" t="n"/>
      <c r="B660" s="14" t="n"/>
      <c r="C660" s="6" t="n"/>
      <c r="D660" s="93" t="n"/>
      <c r="E660" s="6" t="n"/>
      <c r="F660" s="93" t="n"/>
      <c r="G660" s="6" t="n"/>
      <c r="H660" s="6" t="n"/>
      <c r="I660" s="6" t="n"/>
      <c r="J660" s="6" t="n"/>
      <c r="K660" s="6" t="n"/>
      <c r="L660" s="93" t="n"/>
      <c r="M660" s="6" t="n"/>
      <c r="N660" s="6" t="n"/>
      <c r="O660" s="6" t="n"/>
      <c r="P660" s="94" t="n"/>
    </row>
    <row r="661" ht="15.75" customHeight="1">
      <c r="A661" s="1" t="n"/>
      <c r="B661" s="14" t="n"/>
      <c r="C661" s="6" t="n"/>
      <c r="D661" s="93" t="n"/>
      <c r="E661" s="6" t="n"/>
      <c r="F661" s="93" t="n"/>
      <c r="G661" s="6" t="n"/>
      <c r="H661" s="6" t="n"/>
      <c r="I661" s="6" t="n"/>
      <c r="J661" s="6" t="n"/>
      <c r="K661" s="6" t="n"/>
      <c r="L661" s="93" t="n"/>
      <c r="M661" s="6" t="n"/>
      <c r="N661" s="6" t="n"/>
      <c r="O661" s="6" t="n"/>
      <c r="P661" s="94" t="n"/>
    </row>
    <row r="662" ht="15.75" customHeight="1">
      <c r="A662" s="1" t="n"/>
      <c r="B662" s="14" t="n"/>
      <c r="C662" s="6" t="n"/>
      <c r="D662" s="93" t="n"/>
      <c r="E662" s="6" t="n"/>
      <c r="F662" s="93" t="n"/>
      <c r="G662" s="6" t="n"/>
      <c r="H662" s="6" t="n"/>
      <c r="I662" s="6" t="n"/>
      <c r="J662" s="6" t="n"/>
      <c r="K662" s="6" t="n"/>
      <c r="L662" s="93" t="n"/>
      <c r="M662" s="6" t="n"/>
      <c r="N662" s="6" t="n"/>
      <c r="O662" s="6" t="n"/>
      <c r="P662" s="94" t="n"/>
    </row>
    <row r="663" ht="15.75" customHeight="1">
      <c r="A663" s="1" t="n"/>
      <c r="B663" s="14" t="n"/>
      <c r="C663" s="6" t="n"/>
      <c r="D663" s="93" t="n"/>
      <c r="E663" s="6" t="n"/>
      <c r="F663" s="93" t="n"/>
      <c r="G663" s="6" t="n"/>
      <c r="H663" s="6" t="n"/>
      <c r="I663" s="6" t="n"/>
      <c r="J663" s="6" t="n"/>
      <c r="K663" s="6" t="n"/>
      <c r="L663" s="93" t="n"/>
      <c r="M663" s="6" t="n"/>
      <c r="N663" s="6" t="n"/>
      <c r="O663" s="6" t="n"/>
      <c r="P663" s="94" t="n"/>
    </row>
    <row r="664" ht="15.75" customHeight="1">
      <c r="A664" s="1" t="n"/>
      <c r="B664" s="14" t="n"/>
      <c r="C664" s="6" t="n"/>
      <c r="D664" s="93" t="n"/>
      <c r="E664" s="6" t="n"/>
      <c r="F664" s="93" t="n"/>
      <c r="G664" s="6" t="n"/>
      <c r="H664" s="6" t="n"/>
      <c r="I664" s="6" t="n"/>
      <c r="J664" s="6" t="n"/>
      <c r="K664" s="6" t="n"/>
      <c r="L664" s="93" t="n"/>
      <c r="M664" s="6" t="n"/>
      <c r="N664" s="6" t="n"/>
      <c r="O664" s="6" t="n"/>
      <c r="P664" s="94" t="n"/>
    </row>
    <row r="665" ht="15.75" customHeight="1">
      <c r="A665" s="1" t="n"/>
      <c r="B665" s="14" t="n"/>
      <c r="C665" s="6" t="n"/>
      <c r="D665" s="93" t="n"/>
      <c r="E665" s="6" t="n"/>
      <c r="F665" s="93" t="n"/>
      <c r="G665" s="6" t="n"/>
      <c r="H665" s="6" t="n"/>
      <c r="I665" s="6" t="n"/>
      <c r="J665" s="6" t="n"/>
      <c r="K665" s="6" t="n"/>
      <c r="L665" s="93" t="n"/>
      <c r="M665" s="6" t="n"/>
      <c r="N665" s="6" t="n"/>
      <c r="O665" s="6" t="n"/>
      <c r="P665" s="94" t="n"/>
    </row>
    <row r="666" ht="15.75" customHeight="1">
      <c r="A666" s="1" t="n"/>
      <c r="B666" s="14" t="n"/>
      <c r="C666" s="6" t="n"/>
      <c r="D666" s="93" t="n"/>
      <c r="E666" s="6" t="n"/>
      <c r="F666" s="93" t="n"/>
      <c r="G666" s="6" t="n"/>
      <c r="H666" s="6" t="n"/>
      <c r="I666" s="6" t="n"/>
      <c r="J666" s="6" t="n"/>
      <c r="K666" s="6" t="n"/>
      <c r="L666" s="93" t="n"/>
      <c r="M666" s="6" t="n"/>
      <c r="N666" s="6" t="n"/>
      <c r="O666" s="6" t="n"/>
      <c r="P666" s="94" t="n"/>
    </row>
    <row r="667" ht="15.75" customHeight="1">
      <c r="A667" s="1" t="n"/>
      <c r="B667" s="14" t="n"/>
      <c r="C667" s="6" t="n"/>
      <c r="D667" s="93" t="n"/>
      <c r="E667" s="6" t="n"/>
      <c r="F667" s="93" t="n"/>
      <c r="G667" s="6" t="n"/>
      <c r="H667" s="6" t="n"/>
      <c r="I667" s="6" t="n"/>
      <c r="J667" s="6" t="n"/>
      <c r="K667" s="6" t="n"/>
      <c r="L667" s="93" t="n"/>
      <c r="M667" s="6" t="n"/>
      <c r="N667" s="6" t="n"/>
      <c r="O667" s="6" t="n"/>
      <c r="P667" s="94" t="n"/>
    </row>
    <row r="668" ht="15.75" customHeight="1">
      <c r="A668" s="1" t="n"/>
      <c r="B668" s="14" t="n"/>
      <c r="C668" s="6" t="n"/>
      <c r="D668" s="93" t="n"/>
      <c r="E668" s="6" t="n"/>
      <c r="F668" s="93" t="n"/>
      <c r="G668" s="6" t="n"/>
      <c r="H668" s="6" t="n"/>
      <c r="I668" s="6" t="n"/>
      <c r="J668" s="6" t="n"/>
      <c r="K668" s="6" t="n"/>
      <c r="L668" s="93" t="n"/>
      <c r="M668" s="6" t="n"/>
      <c r="N668" s="6" t="n"/>
      <c r="O668" s="6" t="n"/>
      <c r="P668" s="94" t="n"/>
    </row>
    <row r="669" ht="15.75" customHeight="1">
      <c r="A669" s="1" t="n"/>
      <c r="B669" s="14" t="n"/>
      <c r="C669" s="6" t="n"/>
      <c r="D669" s="93" t="n"/>
      <c r="E669" s="6" t="n"/>
      <c r="F669" s="93" t="n"/>
      <c r="G669" s="6" t="n"/>
      <c r="H669" s="6" t="n"/>
      <c r="I669" s="6" t="n"/>
      <c r="J669" s="6" t="n"/>
      <c r="K669" s="6" t="n"/>
      <c r="L669" s="93" t="n"/>
      <c r="M669" s="6" t="n"/>
      <c r="N669" s="6" t="n"/>
      <c r="O669" s="6" t="n"/>
      <c r="P669" s="94" t="n"/>
    </row>
    <row r="670" ht="15.75" customHeight="1">
      <c r="A670" s="1" t="n"/>
      <c r="B670" s="14" t="n"/>
      <c r="C670" s="6" t="n"/>
      <c r="D670" s="93" t="n"/>
      <c r="E670" s="6" t="n"/>
      <c r="F670" s="93" t="n"/>
      <c r="G670" s="6" t="n"/>
      <c r="H670" s="6" t="n"/>
      <c r="I670" s="6" t="n"/>
      <c r="J670" s="6" t="n"/>
      <c r="K670" s="6" t="n"/>
      <c r="L670" s="93" t="n"/>
      <c r="M670" s="6" t="n"/>
      <c r="N670" s="6" t="n"/>
      <c r="O670" s="6" t="n"/>
      <c r="P670" s="94" t="n"/>
    </row>
    <row r="671" ht="15.75" customHeight="1">
      <c r="A671" s="1" t="n"/>
      <c r="B671" s="14" t="n"/>
      <c r="C671" s="6" t="n"/>
      <c r="D671" s="93" t="n"/>
      <c r="E671" s="6" t="n"/>
      <c r="F671" s="93" t="n"/>
      <c r="G671" s="6" t="n"/>
      <c r="H671" s="6" t="n"/>
      <c r="I671" s="6" t="n"/>
      <c r="J671" s="6" t="n"/>
      <c r="K671" s="6" t="n"/>
      <c r="L671" s="93" t="n"/>
      <c r="M671" s="6" t="n"/>
      <c r="N671" s="6" t="n"/>
      <c r="O671" s="6" t="n"/>
      <c r="P671" s="94" t="n"/>
    </row>
    <row r="672" ht="15.75" customHeight="1">
      <c r="A672" s="1" t="n"/>
      <c r="B672" s="14" t="n"/>
      <c r="C672" s="6" t="n"/>
      <c r="D672" s="93" t="n"/>
      <c r="E672" s="6" t="n"/>
      <c r="F672" s="93" t="n"/>
      <c r="G672" s="6" t="n"/>
      <c r="H672" s="6" t="n"/>
      <c r="I672" s="6" t="n"/>
      <c r="J672" s="6" t="n"/>
      <c r="K672" s="6" t="n"/>
      <c r="L672" s="93" t="n"/>
      <c r="M672" s="6" t="n"/>
      <c r="N672" s="6" t="n"/>
      <c r="O672" s="6" t="n"/>
      <c r="P672" s="94" t="n"/>
    </row>
    <row r="673" ht="15.75" customHeight="1">
      <c r="A673" s="1" t="n"/>
      <c r="B673" s="14" t="n"/>
      <c r="C673" s="6" t="n"/>
      <c r="D673" s="93" t="n"/>
      <c r="E673" s="6" t="n"/>
      <c r="F673" s="93" t="n"/>
      <c r="G673" s="6" t="n"/>
      <c r="H673" s="6" t="n"/>
      <c r="I673" s="6" t="n"/>
      <c r="J673" s="6" t="n"/>
      <c r="K673" s="6" t="n"/>
      <c r="L673" s="93" t="n"/>
      <c r="M673" s="6" t="n"/>
      <c r="N673" s="6" t="n"/>
      <c r="O673" s="6" t="n"/>
      <c r="P673" s="94" t="n"/>
    </row>
    <row r="674" ht="15.75" customHeight="1">
      <c r="A674" s="1" t="n"/>
      <c r="B674" s="14" t="n"/>
      <c r="C674" s="6" t="n"/>
      <c r="D674" s="93" t="n"/>
      <c r="E674" s="6" t="n"/>
      <c r="F674" s="93" t="n"/>
      <c r="G674" s="6" t="n"/>
      <c r="H674" s="6" t="n"/>
      <c r="I674" s="6" t="n"/>
      <c r="J674" s="6" t="n"/>
      <c r="K674" s="6" t="n"/>
      <c r="L674" s="93" t="n"/>
      <c r="M674" s="6" t="n"/>
      <c r="N674" s="6" t="n"/>
      <c r="O674" s="6" t="n"/>
      <c r="P674" s="94" t="n"/>
    </row>
    <row r="675" ht="15.75" customHeight="1">
      <c r="A675" s="1" t="n"/>
      <c r="B675" s="14" t="n"/>
      <c r="C675" s="6" t="n"/>
      <c r="D675" s="93" t="n"/>
      <c r="E675" s="6" t="n"/>
      <c r="F675" s="93" t="n"/>
      <c r="G675" s="6" t="n"/>
      <c r="H675" s="6" t="n"/>
      <c r="I675" s="6" t="n"/>
      <c r="J675" s="6" t="n"/>
      <c r="K675" s="6" t="n"/>
      <c r="L675" s="93" t="n"/>
      <c r="M675" s="6" t="n"/>
      <c r="N675" s="6" t="n"/>
      <c r="O675" s="6" t="n"/>
      <c r="P675" s="94" t="n"/>
    </row>
    <row r="676" ht="15.75" customHeight="1">
      <c r="A676" s="1" t="n"/>
      <c r="B676" s="14" t="n"/>
      <c r="C676" s="6" t="n"/>
      <c r="D676" s="93" t="n"/>
      <c r="E676" s="6" t="n"/>
      <c r="F676" s="93" t="n"/>
      <c r="G676" s="6" t="n"/>
      <c r="H676" s="6" t="n"/>
      <c r="I676" s="6" t="n"/>
      <c r="J676" s="6" t="n"/>
      <c r="K676" s="6" t="n"/>
      <c r="L676" s="93" t="n"/>
      <c r="M676" s="6" t="n"/>
      <c r="N676" s="6" t="n"/>
      <c r="O676" s="6" t="n"/>
      <c r="P676" s="94" t="n"/>
    </row>
    <row r="677" ht="15.75" customHeight="1">
      <c r="A677" s="1" t="n"/>
      <c r="B677" s="14" t="n"/>
      <c r="C677" s="6" t="n"/>
      <c r="D677" s="93" t="n"/>
      <c r="E677" s="6" t="n"/>
      <c r="F677" s="93" t="n"/>
      <c r="G677" s="6" t="n"/>
      <c r="H677" s="6" t="n"/>
      <c r="I677" s="6" t="n"/>
      <c r="J677" s="6" t="n"/>
      <c r="K677" s="6" t="n"/>
      <c r="L677" s="93" t="n"/>
      <c r="M677" s="6" t="n"/>
      <c r="N677" s="6" t="n"/>
      <c r="O677" s="6" t="n"/>
      <c r="P677" s="94" t="n"/>
    </row>
    <row r="678" ht="15.75" customHeight="1">
      <c r="A678" s="1" t="n"/>
      <c r="B678" s="14" t="n"/>
      <c r="C678" s="6" t="n"/>
      <c r="D678" s="93" t="n"/>
      <c r="E678" s="6" t="n"/>
      <c r="F678" s="93" t="n"/>
      <c r="G678" s="6" t="n"/>
      <c r="H678" s="6" t="n"/>
      <c r="I678" s="6" t="n"/>
      <c r="J678" s="6" t="n"/>
      <c r="K678" s="6" t="n"/>
      <c r="L678" s="93" t="n"/>
      <c r="M678" s="6" t="n"/>
      <c r="N678" s="6" t="n"/>
      <c r="O678" s="6" t="n"/>
      <c r="P678" s="94" t="n"/>
    </row>
    <row r="679" ht="15.75" customHeight="1">
      <c r="A679" s="1" t="n"/>
      <c r="B679" s="14" t="n"/>
      <c r="C679" s="6" t="n"/>
      <c r="D679" s="93" t="n"/>
      <c r="E679" s="6" t="n"/>
      <c r="F679" s="93" t="n"/>
      <c r="G679" s="6" t="n"/>
      <c r="H679" s="6" t="n"/>
      <c r="I679" s="6" t="n"/>
      <c r="J679" s="6" t="n"/>
      <c r="K679" s="6" t="n"/>
      <c r="L679" s="93" t="n"/>
      <c r="M679" s="6" t="n"/>
      <c r="N679" s="6" t="n"/>
      <c r="O679" s="6" t="n"/>
      <c r="P679" s="94" t="n"/>
    </row>
    <row r="680" ht="15.75" customHeight="1">
      <c r="A680" s="1" t="n"/>
      <c r="B680" s="14" t="n"/>
      <c r="C680" s="6" t="n"/>
      <c r="D680" s="93" t="n"/>
      <c r="E680" s="6" t="n"/>
      <c r="F680" s="93" t="n"/>
      <c r="G680" s="6" t="n"/>
      <c r="H680" s="6" t="n"/>
      <c r="I680" s="6" t="n"/>
      <c r="J680" s="6" t="n"/>
      <c r="K680" s="6" t="n"/>
      <c r="L680" s="93" t="n"/>
      <c r="M680" s="6" t="n"/>
      <c r="N680" s="6" t="n"/>
      <c r="O680" s="6" t="n"/>
      <c r="P680" s="94" t="n"/>
    </row>
    <row r="681" ht="15.75" customHeight="1">
      <c r="A681" s="1" t="n"/>
      <c r="B681" s="14" t="n"/>
      <c r="C681" s="6" t="n"/>
      <c r="D681" s="93" t="n"/>
      <c r="E681" s="6" t="n"/>
      <c r="F681" s="93" t="n"/>
      <c r="G681" s="6" t="n"/>
      <c r="H681" s="6" t="n"/>
      <c r="I681" s="6" t="n"/>
      <c r="J681" s="6" t="n"/>
      <c r="K681" s="6" t="n"/>
      <c r="L681" s="93" t="n"/>
      <c r="M681" s="6" t="n"/>
      <c r="N681" s="6" t="n"/>
      <c r="O681" s="6" t="n"/>
      <c r="P681" s="94" t="n"/>
    </row>
    <row r="682" ht="15.75" customHeight="1">
      <c r="A682" s="1" t="n"/>
      <c r="B682" s="14" t="n"/>
      <c r="C682" s="6" t="n"/>
      <c r="D682" s="93" t="n"/>
      <c r="E682" s="6" t="n"/>
      <c r="F682" s="93" t="n"/>
      <c r="G682" s="6" t="n"/>
      <c r="H682" s="6" t="n"/>
      <c r="I682" s="6" t="n"/>
      <c r="J682" s="6" t="n"/>
      <c r="K682" s="6" t="n"/>
      <c r="L682" s="93" t="n"/>
      <c r="M682" s="6" t="n"/>
      <c r="N682" s="6" t="n"/>
      <c r="O682" s="6" t="n"/>
      <c r="P682" s="94" t="n"/>
    </row>
    <row r="683" ht="15.75" customHeight="1">
      <c r="A683" s="1" t="n"/>
      <c r="B683" s="14" t="n"/>
      <c r="C683" s="6" t="n"/>
      <c r="D683" s="93" t="n"/>
      <c r="E683" s="6" t="n"/>
      <c r="F683" s="93" t="n"/>
      <c r="G683" s="6" t="n"/>
      <c r="H683" s="6" t="n"/>
      <c r="I683" s="6" t="n"/>
      <c r="J683" s="6" t="n"/>
      <c r="K683" s="6" t="n"/>
      <c r="L683" s="93" t="n"/>
      <c r="M683" s="6" t="n"/>
      <c r="N683" s="6" t="n"/>
      <c r="O683" s="6" t="n"/>
      <c r="P683" s="94" t="n"/>
    </row>
    <row r="684" ht="15.75" customHeight="1">
      <c r="A684" s="1" t="n"/>
      <c r="B684" s="14" t="n"/>
      <c r="C684" s="6" t="n"/>
      <c r="D684" s="93" t="n"/>
      <c r="E684" s="6" t="n"/>
      <c r="F684" s="93" t="n"/>
      <c r="G684" s="6" t="n"/>
      <c r="H684" s="6" t="n"/>
      <c r="I684" s="6" t="n"/>
      <c r="J684" s="6" t="n"/>
      <c r="K684" s="6" t="n"/>
      <c r="L684" s="93" t="n"/>
      <c r="M684" s="6" t="n"/>
      <c r="N684" s="6" t="n"/>
      <c r="O684" s="6" t="n"/>
      <c r="P684" s="94" t="n"/>
    </row>
    <row r="685" ht="15.75" customHeight="1">
      <c r="A685" s="1" t="n"/>
      <c r="B685" s="14" t="n"/>
      <c r="C685" s="6" t="n"/>
      <c r="D685" s="93" t="n"/>
      <c r="E685" s="6" t="n"/>
      <c r="F685" s="93" t="n"/>
      <c r="G685" s="6" t="n"/>
      <c r="H685" s="6" t="n"/>
      <c r="I685" s="6" t="n"/>
      <c r="J685" s="6" t="n"/>
      <c r="K685" s="6" t="n"/>
      <c r="L685" s="93" t="n"/>
      <c r="M685" s="6" t="n"/>
      <c r="N685" s="6" t="n"/>
      <c r="O685" s="6" t="n"/>
      <c r="P685" s="94" t="n"/>
    </row>
    <row r="686" ht="15.75" customHeight="1">
      <c r="A686" s="1" t="n"/>
      <c r="B686" s="14" t="n"/>
      <c r="C686" s="6" t="n"/>
      <c r="D686" s="93" t="n"/>
      <c r="E686" s="6" t="n"/>
      <c r="F686" s="93" t="n"/>
      <c r="G686" s="6" t="n"/>
      <c r="H686" s="6" t="n"/>
      <c r="I686" s="6" t="n"/>
      <c r="J686" s="6" t="n"/>
      <c r="K686" s="6" t="n"/>
      <c r="L686" s="93" t="n"/>
      <c r="M686" s="6" t="n"/>
      <c r="N686" s="6" t="n"/>
      <c r="O686" s="6" t="n"/>
      <c r="P686" s="94" t="n"/>
    </row>
    <row r="687" ht="15.75" customHeight="1">
      <c r="A687" s="1" t="n"/>
      <c r="B687" s="14" t="n"/>
      <c r="C687" s="6" t="n"/>
      <c r="D687" s="93" t="n"/>
      <c r="E687" s="6" t="n"/>
      <c r="F687" s="93" t="n"/>
      <c r="G687" s="6" t="n"/>
      <c r="H687" s="6" t="n"/>
      <c r="I687" s="6" t="n"/>
      <c r="J687" s="6" t="n"/>
      <c r="K687" s="6" t="n"/>
      <c r="L687" s="93" t="n"/>
      <c r="M687" s="6" t="n"/>
      <c r="N687" s="6" t="n"/>
      <c r="O687" s="6" t="n"/>
      <c r="P687" s="94" t="n"/>
    </row>
    <row r="688" ht="15.75" customHeight="1">
      <c r="A688" s="1" t="n"/>
      <c r="B688" s="14" t="n"/>
      <c r="C688" s="6" t="n"/>
      <c r="D688" s="93" t="n"/>
      <c r="E688" s="6" t="n"/>
      <c r="F688" s="93" t="n"/>
      <c r="G688" s="6" t="n"/>
      <c r="H688" s="6" t="n"/>
      <c r="I688" s="6" t="n"/>
      <c r="J688" s="6" t="n"/>
      <c r="K688" s="6" t="n"/>
      <c r="L688" s="93" t="n"/>
      <c r="M688" s="6" t="n"/>
      <c r="N688" s="6" t="n"/>
      <c r="O688" s="6" t="n"/>
      <c r="P688" s="94" t="n"/>
    </row>
    <row r="689" ht="15.75" customHeight="1">
      <c r="A689" s="1" t="n"/>
      <c r="B689" s="14" t="n"/>
      <c r="C689" s="6" t="n"/>
      <c r="D689" s="93" t="n"/>
      <c r="E689" s="6" t="n"/>
      <c r="F689" s="93" t="n"/>
      <c r="G689" s="6" t="n"/>
      <c r="H689" s="6" t="n"/>
      <c r="I689" s="6" t="n"/>
      <c r="J689" s="6" t="n"/>
      <c r="K689" s="6" t="n"/>
      <c r="L689" s="93" t="n"/>
      <c r="M689" s="6" t="n"/>
      <c r="N689" s="6" t="n"/>
      <c r="O689" s="6" t="n"/>
      <c r="P689" s="94" t="n"/>
    </row>
    <row r="690" ht="15.75" customHeight="1">
      <c r="A690" s="1" t="n"/>
      <c r="B690" s="14" t="n"/>
      <c r="C690" s="6" t="n"/>
      <c r="D690" s="93" t="n"/>
      <c r="E690" s="6" t="n"/>
      <c r="F690" s="93" t="n"/>
      <c r="G690" s="6" t="n"/>
      <c r="H690" s="6" t="n"/>
      <c r="I690" s="6" t="n"/>
      <c r="J690" s="6" t="n"/>
      <c r="K690" s="6" t="n"/>
      <c r="L690" s="93" t="n"/>
      <c r="M690" s="6" t="n"/>
      <c r="N690" s="6" t="n"/>
      <c r="O690" s="6" t="n"/>
      <c r="P690" s="94" t="n"/>
    </row>
    <row r="691" ht="15.75" customHeight="1">
      <c r="A691" s="1" t="n"/>
      <c r="B691" s="14" t="n"/>
      <c r="C691" s="6" t="n"/>
      <c r="D691" s="93" t="n"/>
      <c r="E691" s="6" t="n"/>
      <c r="F691" s="93" t="n"/>
      <c r="G691" s="6" t="n"/>
      <c r="H691" s="6" t="n"/>
      <c r="I691" s="6" t="n"/>
      <c r="J691" s="6" t="n"/>
      <c r="K691" s="6" t="n"/>
      <c r="L691" s="93" t="n"/>
      <c r="M691" s="6" t="n"/>
      <c r="N691" s="6" t="n"/>
      <c r="O691" s="6" t="n"/>
      <c r="P691" s="94" t="n"/>
    </row>
    <row r="692" ht="15.75" customHeight="1">
      <c r="A692" s="1" t="n"/>
      <c r="B692" s="14" t="n"/>
      <c r="C692" s="6" t="n"/>
      <c r="D692" s="93" t="n"/>
      <c r="E692" s="6" t="n"/>
      <c r="F692" s="93" t="n"/>
      <c r="G692" s="6" t="n"/>
      <c r="H692" s="6" t="n"/>
      <c r="I692" s="6" t="n"/>
      <c r="J692" s="6" t="n"/>
      <c r="K692" s="6" t="n"/>
      <c r="L692" s="93" t="n"/>
      <c r="M692" s="6" t="n"/>
      <c r="N692" s="6" t="n"/>
      <c r="O692" s="6" t="n"/>
      <c r="P692" s="94" t="n"/>
    </row>
    <row r="693" ht="15.75" customHeight="1">
      <c r="A693" s="1" t="n"/>
      <c r="B693" s="14" t="n"/>
      <c r="C693" s="6" t="n"/>
      <c r="D693" s="93" t="n"/>
      <c r="E693" s="6" t="n"/>
      <c r="F693" s="93" t="n"/>
      <c r="G693" s="6" t="n"/>
      <c r="H693" s="6" t="n"/>
      <c r="I693" s="6" t="n"/>
      <c r="J693" s="6" t="n"/>
      <c r="K693" s="6" t="n"/>
      <c r="L693" s="93" t="n"/>
      <c r="M693" s="6" t="n"/>
      <c r="N693" s="6" t="n"/>
      <c r="O693" s="6" t="n"/>
      <c r="P693" s="94" t="n"/>
    </row>
    <row r="694" ht="15.75" customHeight="1">
      <c r="A694" s="1" t="n"/>
      <c r="B694" s="14" t="n"/>
      <c r="C694" s="6" t="n"/>
      <c r="D694" s="93" t="n"/>
      <c r="E694" s="6" t="n"/>
      <c r="F694" s="93" t="n"/>
      <c r="G694" s="6" t="n"/>
      <c r="H694" s="6" t="n"/>
      <c r="I694" s="6" t="n"/>
      <c r="J694" s="6" t="n"/>
      <c r="K694" s="6" t="n"/>
      <c r="L694" s="93" t="n"/>
      <c r="M694" s="6" t="n"/>
      <c r="N694" s="6" t="n"/>
      <c r="O694" s="6" t="n"/>
      <c r="P694" s="94" t="n"/>
    </row>
    <row r="695" ht="15.75" customHeight="1">
      <c r="A695" s="1" t="n"/>
      <c r="B695" s="14" t="n"/>
      <c r="C695" s="6" t="n"/>
      <c r="D695" s="93" t="n"/>
      <c r="E695" s="6" t="n"/>
      <c r="F695" s="93" t="n"/>
      <c r="G695" s="6" t="n"/>
      <c r="H695" s="6" t="n"/>
      <c r="I695" s="6" t="n"/>
      <c r="J695" s="6" t="n"/>
      <c r="K695" s="6" t="n"/>
      <c r="L695" s="93" t="n"/>
      <c r="M695" s="6" t="n"/>
      <c r="N695" s="6" t="n"/>
      <c r="O695" s="6" t="n"/>
      <c r="P695" s="94" t="n"/>
    </row>
    <row r="696" ht="15.75" customHeight="1">
      <c r="A696" s="1" t="n"/>
      <c r="B696" s="14" t="n"/>
      <c r="C696" s="6" t="n"/>
      <c r="D696" s="93" t="n"/>
      <c r="E696" s="6" t="n"/>
      <c r="F696" s="93" t="n"/>
      <c r="G696" s="6" t="n"/>
      <c r="H696" s="6" t="n"/>
      <c r="I696" s="6" t="n"/>
      <c r="J696" s="6" t="n"/>
      <c r="K696" s="6" t="n"/>
      <c r="L696" s="93" t="n"/>
      <c r="M696" s="6" t="n"/>
      <c r="N696" s="6" t="n"/>
      <c r="O696" s="6" t="n"/>
      <c r="P696" s="94" t="n"/>
    </row>
    <row r="697" ht="15.75" customHeight="1">
      <c r="A697" s="1" t="n"/>
      <c r="B697" s="14" t="n"/>
      <c r="C697" s="6" t="n"/>
      <c r="D697" s="93" t="n"/>
      <c r="E697" s="6" t="n"/>
      <c r="F697" s="93" t="n"/>
      <c r="G697" s="6" t="n"/>
      <c r="H697" s="6" t="n"/>
      <c r="I697" s="6" t="n"/>
      <c r="J697" s="6" t="n"/>
      <c r="K697" s="6" t="n"/>
      <c r="L697" s="93" t="n"/>
      <c r="M697" s="6" t="n"/>
      <c r="N697" s="6" t="n"/>
      <c r="O697" s="6" t="n"/>
      <c r="P697" s="94" t="n"/>
    </row>
    <row r="698" ht="15.75" customHeight="1">
      <c r="A698" s="1" t="n"/>
      <c r="B698" s="14" t="n"/>
      <c r="C698" s="6" t="n"/>
      <c r="D698" s="93" t="n"/>
      <c r="E698" s="6" t="n"/>
      <c r="F698" s="93" t="n"/>
      <c r="G698" s="6" t="n"/>
      <c r="H698" s="6" t="n"/>
      <c r="I698" s="6" t="n"/>
      <c r="J698" s="6" t="n"/>
      <c r="K698" s="6" t="n"/>
      <c r="L698" s="93" t="n"/>
      <c r="M698" s="6" t="n"/>
      <c r="N698" s="6" t="n"/>
      <c r="O698" s="6" t="n"/>
      <c r="P698" s="94" t="n"/>
    </row>
    <row r="699" ht="15.75" customHeight="1">
      <c r="A699" s="1" t="n"/>
      <c r="B699" s="14" t="n"/>
      <c r="C699" s="6" t="n"/>
      <c r="D699" s="93" t="n"/>
      <c r="E699" s="6" t="n"/>
      <c r="F699" s="93" t="n"/>
      <c r="G699" s="6" t="n"/>
      <c r="H699" s="6" t="n"/>
      <c r="I699" s="6" t="n"/>
      <c r="J699" s="6" t="n"/>
      <c r="K699" s="6" t="n"/>
      <c r="L699" s="93" t="n"/>
      <c r="M699" s="6" t="n"/>
      <c r="N699" s="6" t="n"/>
      <c r="O699" s="6" t="n"/>
      <c r="P699" s="94" t="n"/>
    </row>
    <row r="700" ht="15.75" customHeight="1">
      <c r="A700" s="1" t="n"/>
      <c r="B700" s="14" t="n"/>
      <c r="C700" s="6" t="n"/>
      <c r="D700" s="93" t="n"/>
      <c r="E700" s="6" t="n"/>
      <c r="F700" s="93" t="n"/>
      <c r="G700" s="6" t="n"/>
      <c r="H700" s="6" t="n"/>
      <c r="I700" s="6" t="n"/>
      <c r="J700" s="6" t="n"/>
      <c r="K700" s="6" t="n"/>
      <c r="L700" s="93" t="n"/>
      <c r="M700" s="6" t="n"/>
      <c r="N700" s="6" t="n"/>
      <c r="O700" s="6" t="n"/>
      <c r="P700" s="94" t="n"/>
    </row>
    <row r="701" ht="15.75" customHeight="1">
      <c r="A701" s="1" t="n"/>
      <c r="B701" s="14" t="n"/>
      <c r="C701" s="6" t="n"/>
      <c r="D701" s="93" t="n"/>
      <c r="E701" s="6" t="n"/>
      <c r="F701" s="93" t="n"/>
      <c r="G701" s="6" t="n"/>
      <c r="H701" s="6" t="n"/>
      <c r="I701" s="6" t="n"/>
      <c r="J701" s="6" t="n"/>
      <c r="K701" s="6" t="n"/>
      <c r="L701" s="93" t="n"/>
      <c r="M701" s="6" t="n"/>
      <c r="N701" s="6" t="n"/>
      <c r="O701" s="6" t="n"/>
      <c r="P701" s="94" t="n"/>
    </row>
    <row r="702" ht="15.75" customHeight="1">
      <c r="A702" s="1" t="n"/>
      <c r="B702" s="14" t="n"/>
      <c r="C702" s="6" t="n"/>
      <c r="D702" s="93" t="n"/>
      <c r="E702" s="6" t="n"/>
      <c r="F702" s="93" t="n"/>
      <c r="G702" s="6" t="n"/>
      <c r="H702" s="6" t="n"/>
      <c r="I702" s="6" t="n"/>
      <c r="J702" s="6" t="n"/>
      <c r="K702" s="6" t="n"/>
      <c r="L702" s="93" t="n"/>
      <c r="M702" s="6" t="n"/>
      <c r="N702" s="6" t="n"/>
      <c r="O702" s="6" t="n"/>
      <c r="P702" s="94" t="n"/>
    </row>
    <row r="703" ht="15.75" customHeight="1">
      <c r="A703" s="1" t="n"/>
      <c r="B703" s="14" t="n"/>
      <c r="C703" s="6" t="n"/>
      <c r="D703" s="93" t="n"/>
      <c r="E703" s="6" t="n"/>
      <c r="F703" s="93" t="n"/>
      <c r="G703" s="6" t="n"/>
      <c r="H703" s="6" t="n"/>
      <c r="I703" s="6" t="n"/>
      <c r="J703" s="6" t="n"/>
      <c r="K703" s="6" t="n"/>
      <c r="L703" s="93" t="n"/>
      <c r="M703" s="6" t="n"/>
      <c r="N703" s="6" t="n"/>
      <c r="O703" s="6" t="n"/>
      <c r="P703" s="94" t="n"/>
    </row>
    <row r="704" ht="15.75" customHeight="1">
      <c r="A704" s="1" t="n"/>
      <c r="B704" s="14" t="n"/>
      <c r="C704" s="6" t="n"/>
      <c r="D704" s="93" t="n"/>
      <c r="E704" s="6" t="n"/>
      <c r="F704" s="93" t="n"/>
      <c r="G704" s="6" t="n"/>
      <c r="H704" s="6" t="n"/>
      <c r="I704" s="6" t="n"/>
      <c r="J704" s="6" t="n"/>
      <c r="K704" s="6" t="n"/>
      <c r="L704" s="93" t="n"/>
      <c r="M704" s="6" t="n"/>
      <c r="N704" s="6" t="n"/>
      <c r="O704" s="6" t="n"/>
      <c r="P704" s="94" t="n"/>
    </row>
    <row r="705" ht="15.75" customHeight="1">
      <c r="A705" s="1" t="n"/>
      <c r="B705" s="14" t="n"/>
      <c r="C705" s="6" t="n"/>
      <c r="D705" s="93" t="n"/>
      <c r="E705" s="6" t="n"/>
      <c r="F705" s="93" t="n"/>
      <c r="G705" s="6" t="n"/>
      <c r="H705" s="6" t="n"/>
      <c r="I705" s="6" t="n"/>
      <c r="J705" s="6" t="n"/>
      <c r="K705" s="6" t="n"/>
      <c r="L705" s="93" t="n"/>
      <c r="M705" s="6" t="n"/>
      <c r="N705" s="6" t="n"/>
      <c r="O705" s="6" t="n"/>
      <c r="P705" s="94" t="n"/>
    </row>
    <row r="706" ht="15.75" customHeight="1">
      <c r="A706" s="1" t="n"/>
      <c r="B706" s="14" t="n"/>
      <c r="C706" s="6" t="n"/>
      <c r="D706" s="93" t="n"/>
      <c r="E706" s="6" t="n"/>
      <c r="F706" s="93" t="n"/>
      <c r="G706" s="6" t="n"/>
      <c r="H706" s="6" t="n"/>
      <c r="I706" s="6" t="n"/>
      <c r="J706" s="6" t="n"/>
      <c r="K706" s="6" t="n"/>
      <c r="L706" s="93" t="n"/>
      <c r="M706" s="6" t="n"/>
      <c r="N706" s="6" t="n"/>
      <c r="O706" s="6" t="n"/>
      <c r="P706" s="94" t="n"/>
    </row>
    <row r="707" ht="15.75" customHeight="1">
      <c r="A707" s="1" t="n"/>
      <c r="B707" s="14" t="n"/>
      <c r="C707" s="6" t="n"/>
      <c r="D707" s="93" t="n"/>
      <c r="E707" s="6" t="n"/>
      <c r="F707" s="93" t="n"/>
      <c r="G707" s="6" t="n"/>
      <c r="H707" s="6" t="n"/>
      <c r="I707" s="6" t="n"/>
      <c r="J707" s="6" t="n"/>
      <c r="K707" s="6" t="n"/>
      <c r="L707" s="93" t="n"/>
      <c r="M707" s="6" t="n"/>
      <c r="N707" s="6" t="n"/>
      <c r="O707" s="6" t="n"/>
      <c r="P707" s="94" t="n"/>
    </row>
    <row r="708" ht="15.75" customHeight="1">
      <c r="A708" s="1" t="n"/>
      <c r="B708" s="14" t="n"/>
      <c r="C708" s="6" t="n"/>
      <c r="D708" s="93" t="n"/>
      <c r="E708" s="6" t="n"/>
      <c r="F708" s="93" t="n"/>
      <c r="G708" s="6" t="n"/>
      <c r="H708" s="6" t="n"/>
      <c r="I708" s="6" t="n"/>
      <c r="J708" s="6" t="n"/>
      <c r="K708" s="6" t="n"/>
      <c r="L708" s="93" t="n"/>
      <c r="M708" s="6" t="n"/>
      <c r="N708" s="6" t="n"/>
      <c r="O708" s="6" t="n"/>
      <c r="P708" s="94" t="n"/>
    </row>
    <row r="709" ht="15.75" customHeight="1">
      <c r="A709" s="1" t="n"/>
      <c r="B709" s="14" t="n"/>
      <c r="C709" s="6" t="n"/>
      <c r="D709" s="93" t="n"/>
      <c r="E709" s="6" t="n"/>
      <c r="F709" s="93" t="n"/>
      <c r="G709" s="6" t="n"/>
      <c r="H709" s="6" t="n"/>
      <c r="I709" s="6" t="n"/>
      <c r="J709" s="6" t="n"/>
      <c r="K709" s="6" t="n"/>
      <c r="L709" s="93" t="n"/>
      <c r="M709" s="6" t="n"/>
      <c r="N709" s="6" t="n"/>
      <c r="O709" s="6" t="n"/>
      <c r="P709" s="94" t="n"/>
    </row>
    <row r="710" ht="15.75" customHeight="1">
      <c r="A710" s="1" t="n"/>
      <c r="B710" s="14" t="n"/>
      <c r="C710" s="6" t="n"/>
      <c r="D710" s="93" t="n"/>
      <c r="E710" s="6" t="n"/>
      <c r="F710" s="93" t="n"/>
      <c r="G710" s="6" t="n"/>
      <c r="H710" s="6" t="n"/>
      <c r="I710" s="6" t="n"/>
      <c r="J710" s="6" t="n"/>
      <c r="K710" s="6" t="n"/>
      <c r="L710" s="93" t="n"/>
      <c r="M710" s="6" t="n"/>
      <c r="N710" s="6" t="n"/>
      <c r="O710" s="6" t="n"/>
      <c r="P710" s="94" t="n"/>
    </row>
    <row r="711" ht="15.75" customHeight="1">
      <c r="A711" s="1" t="n"/>
      <c r="B711" s="14" t="n"/>
      <c r="C711" s="6" t="n"/>
      <c r="D711" s="93" t="n"/>
      <c r="E711" s="6" t="n"/>
      <c r="F711" s="93" t="n"/>
      <c r="G711" s="6" t="n"/>
      <c r="H711" s="6" t="n"/>
      <c r="I711" s="6" t="n"/>
      <c r="J711" s="6" t="n"/>
      <c r="K711" s="6" t="n"/>
      <c r="L711" s="93" t="n"/>
      <c r="M711" s="6" t="n"/>
      <c r="N711" s="6" t="n"/>
      <c r="O711" s="6" t="n"/>
      <c r="P711" s="94" t="n"/>
    </row>
    <row r="712" ht="15.75" customHeight="1">
      <c r="A712" s="1" t="n"/>
      <c r="B712" s="14" t="n"/>
      <c r="C712" s="6" t="n"/>
      <c r="D712" s="93" t="n"/>
      <c r="E712" s="6" t="n"/>
      <c r="F712" s="93" t="n"/>
      <c r="G712" s="6" t="n"/>
      <c r="H712" s="6" t="n"/>
      <c r="I712" s="6" t="n"/>
      <c r="J712" s="6" t="n"/>
      <c r="K712" s="6" t="n"/>
      <c r="L712" s="93" t="n"/>
      <c r="M712" s="6" t="n"/>
      <c r="N712" s="6" t="n"/>
      <c r="O712" s="6" t="n"/>
      <c r="P712" s="94" t="n"/>
    </row>
    <row r="713" ht="15.75" customHeight="1">
      <c r="A713" s="1" t="n"/>
      <c r="B713" s="14" t="n"/>
      <c r="C713" s="6" t="n"/>
      <c r="D713" s="93" t="n"/>
      <c r="E713" s="6" t="n"/>
      <c r="F713" s="93" t="n"/>
      <c r="G713" s="6" t="n"/>
      <c r="H713" s="6" t="n"/>
      <c r="I713" s="6" t="n"/>
      <c r="J713" s="6" t="n"/>
      <c r="K713" s="6" t="n"/>
      <c r="L713" s="93" t="n"/>
      <c r="M713" s="6" t="n"/>
      <c r="N713" s="6" t="n"/>
      <c r="O713" s="6" t="n"/>
      <c r="P713" s="94" t="n"/>
    </row>
    <row r="714" ht="15.75" customHeight="1">
      <c r="A714" s="1" t="n"/>
      <c r="B714" s="14" t="n"/>
      <c r="C714" s="6" t="n"/>
      <c r="D714" s="93" t="n"/>
      <c r="E714" s="6" t="n"/>
      <c r="F714" s="93" t="n"/>
      <c r="G714" s="6" t="n"/>
      <c r="H714" s="6" t="n"/>
      <c r="I714" s="6" t="n"/>
      <c r="J714" s="6" t="n"/>
      <c r="K714" s="6" t="n"/>
      <c r="L714" s="93" t="n"/>
      <c r="M714" s="6" t="n"/>
      <c r="N714" s="6" t="n"/>
      <c r="O714" s="6" t="n"/>
      <c r="P714" s="94" t="n"/>
    </row>
    <row r="715" ht="15.75" customHeight="1">
      <c r="A715" s="1" t="n"/>
      <c r="B715" s="14" t="n"/>
      <c r="C715" s="6" t="n"/>
      <c r="D715" s="93" t="n"/>
      <c r="E715" s="6" t="n"/>
      <c r="F715" s="93" t="n"/>
      <c r="G715" s="6" t="n"/>
      <c r="H715" s="6" t="n"/>
      <c r="I715" s="6" t="n"/>
      <c r="J715" s="6" t="n"/>
      <c r="K715" s="6" t="n"/>
      <c r="L715" s="93" t="n"/>
      <c r="M715" s="6" t="n"/>
      <c r="N715" s="6" t="n"/>
      <c r="O715" s="6" t="n"/>
      <c r="P715" s="94" t="n"/>
    </row>
    <row r="716" ht="15.75" customHeight="1">
      <c r="A716" s="1" t="n"/>
      <c r="B716" s="14" t="n"/>
      <c r="C716" s="6" t="n"/>
      <c r="D716" s="93" t="n"/>
      <c r="E716" s="6" t="n"/>
      <c r="F716" s="93" t="n"/>
      <c r="G716" s="6" t="n"/>
      <c r="H716" s="6" t="n"/>
      <c r="I716" s="6" t="n"/>
      <c r="J716" s="6" t="n"/>
      <c r="K716" s="6" t="n"/>
      <c r="L716" s="93" t="n"/>
      <c r="M716" s="6" t="n"/>
      <c r="N716" s="6" t="n"/>
      <c r="O716" s="6" t="n"/>
      <c r="P716" s="94" t="n"/>
    </row>
    <row r="717" ht="15.75" customHeight="1">
      <c r="A717" s="1" t="n"/>
      <c r="B717" s="14" t="n"/>
      <c r="C717" s="6" t="n"/>
      <c r="D717" s="93" t="n"/>
      <c r="E717" s="6" t="n"/>
      <c r="F717" s="93" t="n"/>
      <c r="G717" s="6" t="n"/>
      <c r="H717" s="6" t="n"/>
      <c r="I717" s="6" t="n"/>
      <c r="J717" s="6" t="n"/>
      <c r="K717" s="6" t="n"/>
      <c r="L717" s="93" t="n"/>
      <c r="M717" s="6" t="n"/>
      <c r="N717" s="6" t="n"/>
      <c r="O717" s="6" t="n"/>
      <c r="P717" s="94" t="n"/>
    </row>
    <row r="718" ht="15.75" customHeight="1">
      <c r="A718" s="1" t="n"/>
      <c r="B718" s="14" t="n"/>
      <c r="C718" s="6" t="n"/>
      <c r="D718" s="93" t="n"/>
      <c r="E718" s="6" t="n"/>
      <c r="F718" s="93" t="n"/>
      <c r="G718" s="6" t="n"/>
      <c r="H718" s="6" t="n"/>
      <c r="I718" s="6" t="n"/>
      <c r="J718" s="6" t="n"/>
      <c r="K718" s="6" t="n"/>
      <c r="L718" s="93" t="n"/>
      <c r="M718" s="6" t="n"/>
      <c r="N718" s="6" t="n"/>
      <c r="O718" s="6" t="n"/>
      <c r="P718" s="94" t="n"/>
    </row>
    <row r="719" ht="15.75" customHeight="1">
      <c r="A719" s="1" t="n"/>
      <c r="B719" s="14" t="n"/>
      <c r="C719" s="6" t="n"/>
      <c r="D719" s="93" t="n"/>
      <c r="E719" s="6" t="n"/>
      <c r="F719" s="93" t="n"/>
      <c r="G719" s="6" t="n"/>
      <c r="H719" s="6" t="n"/>
      <c r="I719" s="6" t="n"/>
      <c r="J719" s="6" t="n"/>
      <c r="K719" s="6" t="n"/>
      <c r="L719" s="93" t="n"/>
      <c r="M719" s="6" t="n"/>
      <c r="N719" s="6" t="n"/>
      <c r="O719" s="6" t="n"/>
      <c r="P719" s="94" t="n"/>
    </row>
    <row r="720" ht="15.75" customHeight="1">
      <c r="A720" s="1" t="n"/>
      <c r="B720" s="14" t="n"/>
      <c r="C720" s="6" t="n"/>
      <c r="D720" s="93" t="n"/>
      <c r="E720" s="6" t="n"/>
      <c r="F720" s="93" t="n"/>
      <c r="G720" s="6" t="n"/>
      <c r="H720" s="6" t="n"/>
      <c r="I720" s="6" t="n"/>
      <c r="J720" s="6" t="n"/>
      <c r="K720" s="6" t="n"/>
      <c r="L720" s="93" t="n"/>
      <c r="M720" s="6" t="n"/>
      <c r="N720" s="6" t="n"/>
      <c r="O720" s="6" t="n"/>
      <c r="P720" s="94" t="n"/>
    </row>
    <row r="721" ht="15.75" customHeight="1">
      <c r="A721" s="1" t="n"/>
      <c r="B721" s="14" t="n"/>
      <c r="C721" s="6" t="n"/>
      <c r="D721" s="93" t="n"/>
      <c r="E721" s="6" t="n"/>
      <c r="F721" s="93" t="n"/>
      <c r="G721" s="6" t="n"/>
      <c r="H721" s="6" t="n"/>
      <c r="I721" s="6" t="n"/>
      <c r="J721" s="6" t="n"/>
      <c r="K721" s="6" t="n"/>
      <c r="L721" s="93" t="n"/>
      <c r="M721" s="6" t="n"/>
      <c r="N721" s="6" t="n"/>
      <c r="O721" s="6" t="n"/>
      <c r="P721" s="94" t="n"/>
    </row>
    <row r="722" ht="15.75" customHeight="1">
      <c r="A722" s="1" t="n"/>
      <c r="B722" s="14" t="n"/>
      <c r="C722" s="6" t="n"/>
      <c r="D722" s="93" t="n"/>
      <c r="E722" s="6" t="n"/>
      <c r="F722" s="93" t="n"/>
      <c r="G722" s="6" t="n"/>
      <c r="H722" s="6" t="n"/>
      <c r="I722" s="6" t="n"/>
      <c r="J722" s="6" t="n"/>
      <c r="K722" s="6" t="n"/>
      <c r="L722" s="93" t="n"/>
      <c r="M722" s="6" t="n"/>
      <c r="N722" s="6" t="n"/>
      <c r="O722" s="6" t="n"/>
      <c r="P722" s="94" t="n"/>
    </row>
    <row r="723" ht="15.75" customHeight="1">
      <c r="A723" s="1" t="n"/>
      <c r="B723" s="14" t="n"/>
      <c r="C723" s="6" t="n"/>
      <c r="D723" s="93" t="n"/>
      <c r="E723" s="6" t="n"/>
      <c r="F723" s="93" t="n"/>
      <c r="G723" s="6" t="n"/>
      <c r="H723" s="6" t="n"/>
      <c r="I723" s="6" t="n"/>
      <c r="J723" s="6" t="n"/>
      <c r="K723" s="6" t="n"/>
      <c r="L723" s="93" t="n"/>
      <c r="M723" s="6" t="n"/>
      <c r="N723" s="6" t="n"/>
      <c r="O723" s="6" t="n"/>
      <c r="P723" s="94" t="n"/>
    </row>
    <row r="724" ht="15.75" customHeight="1">
      <c r="A724" s="1" t="n"/>
      <c r="B724" s="14" t="n"/>
      <c r="C724" s="6" t="n"/>
      <c r="D724" s="93" t="n"/>
      <c r="E724" s="6" t="n"/>
      <c r="F724" s="93" t="n"/>
      <c r="G724" s="6" t="n"/>
      <c r="H724" s="6" t="n"/>
      <c r="I724" s="6" t="n"/>
      <c r="J724" s="6" t="n"/>
      <c r="K724" s="6" t="n"/>
      <c r="L724" s="93" t="n"/>
      <c r="M724" s="6" t="n"/>
      <c r="N724" s="6" t="n"/>
      <c r="O724" s="6" t="n"/>
      <c r="P724" s="94" t="n"/>
    </row>
    <row r="725" ht="15.75" customHeight="1">
      <c r="A725" s="1" t="n"/>
      <c r="B725" s="14" t="n"/>
      <c r="C725" s="6" t="n"/>
      <c r="D725" s="93" t="n"/>
      <c r="E725" s="6" t="n"/>
      <c r="F725" s="93" t="n"/>
      <c r="G725" s="6" t="n"/>
      <c r="H725" s="6" t="n"/>
      <c r="I725" s="6" t="n"/>
      <c r="J725" s="6" t="n"/>
      <c r="K725" s="6" t="n"/>
      <c r="L725" s="93" t="n"/>
      <c r="M725" s="6" t="n"/>
      <c r="N725" s="6" t="n"/>
      <c r="O725" s="6" t="n"/>
      <c r="P725" s="94" t="n"/>
    </row>
    <row r="726" ht="15.75" customHeight="1">
      <c r="A726" s="1" t="n"/>
      <c r="B726" s="14" t="n"/>
      <c r="C726" s="6" t="n"/>
      <c r="D726" s="93" t="n"/>
      <c r="E726" s="6" t="n"/>
      <c r="F726" s="93" t="n"/>
      <c r="G726" s="6" t="n"/>
      <c r="H726" s="6" t="n"/>
      <c r="I726" s="6" t="n"/>
      <c r="J726" s="6" t="n"/>
      <c r="K726" s="6" t="n"/>
      <c r="L726" s="93" t="n"/>
      <c r="M726" s="6" t="n"/>
      <c r="N726" s="6" t="n"/>
      <c r="O726" s="6" t="n"/>
      <c r="P726" s="94" t="n"/>
    </row>
    <row r="727" ht="15.75" customHeight="1">
      <c r="A727" s="1" t="n"/>
      <c r="B727" s="14" t="n"/>
      <c r="C727" s="6" t="n"/>
      <c r="D727" s="93" t="n"/>
      <c r="E727" s="6" t="n"/>
      <c r="F727" s="93" t="n"/>
      <c r="G727" s="6" t="n"/>
      <c r="H727" s="6" t="n"/>
      <c r="I727" s="6" t="n"/>
      <c r="J727" s="6" t="n"/>
      <c r="K727" s="6" t="n"/>
      <c r="L727" s="93" t="n"/>
      <c r="M727" s="6" t="n"/>
      <c r="N727" s="6" t="n"/>
      <c r="O727" s="6" t="n"/>
      <c r="P727" s="94" t="n"/>
    </row>
    <row r="728" ht="15.75" customHeight="1">
      <c r="A728" s="1" t="n"/>
      <c r="B728" s="14" t="n"/>
      <c r="C728" s="6" t="n"/>
      <c r="D728" s="93" t="n"/>
      <c r="E728" s="6" t="n"/>
      <c r="F728" s="93" t="n"/>
      <c r="G728" s="6" t="n"/>
      <c r="H728" s="6" t="n"/>
      <c r="I728" s="6" t="n"/>
      <c r="J728" s="6" t="n"/>
      <c r="K728" s="6" t="n"/>
      <c r="L728" s="93" t="n"/>
      <c r="M728" s="6" t="n"/>
      <c r="N728" s="6" t="n"/>
      <c r="O728" s="6" t="n"/>
      <c r="P728" s="94" t="n"/>
    </row>
    <row r="729" ht="15.75" customHeight="1">
      <c r="A729" s="1" t="n"/>
      <c r="B729" s="14" t="n"/>
      <c r="C729" s="6" t="n"/>
      <c r="D729" s="93" t="n"/>
      <c r="E729" s="6" t="n"/>
      <c r="F729" s="93" t="n"/>
      <c r="G729" s="6" t="n"/>
      <c r="H729" s="6" t="n"/>
      <c r="I729" s="6" t="n"/>
      <c r="J729" s="6" t="n"/>
      <c r="K729" s="6" t="n"/>
      <c r="L729" s="93" t="n"/>
      <c r="M729" s="6" t="n"/>
      <c r="N729" s="6" t="n"/>
      <c r="O729" s="6" t="n"/>
      <c r="P729" s="94" t="n"/>
    </row>
    <row r="730" ht="15.75" customHeight="1">
      <c r="A730" s="1" t="n"/>
      <c r="B730" s="14" t="n"/>
      <c r="C730" s="6" t="n"/>
      <c r="D730" s="93" t="n"/>
      <c r="E730" s="6" t="n"/>
      <c r="F730" s="93" t="n"/>
      <c r="G730" s="6" t="n"/>
      <c r="H730" s="6" t="n"/>
      <c r="I730" s="6" t="n"/>
      <c r="J730" s="6" t="n"/>
      <c r="K730" s="6" t="n"/>
      <c r="L730" s="93" t="n"/>
      <c r="M730" s="6" t="n"/>
      <c r="N730" s="6" t="n"/>
      <c r="O730" s="6" t="n"/>
      <c r="P730" s="94" t="n"/>
    </row>
    <row r="731" ht="15.75" customHeight="1">
      <c r="A731" s="1" t="n"/>
      <c r="B731" s="14" t="n"/>
      <c r="C731" s="6" t="n"/>
      <c r="D731" s="93" t="n"/>
      <c r="E731" s="6" t="n"/>
      <c r="F731" s="93" t="n"/>
      <c r="G731" s="6" t="n"/>
      <c r="H731" s="6" t="n"/>
      <c r="I731" s="6" t="n"/>
      <c r="J731" s="6" t="n"/>
      <c r="K731" s="6" t="n"/>
      <c r="L731" s="93" t="n"/>
      <c r="M731" s="6" t="n"/>
      <c r="N731" s="6" t="n"/>
      <c r="O731" s="6" t="n"/>
      <c r="P731" s="94" t="n"/>
    </row>
    <row r="732" ht="15.75" customHeight="1">
      <c r="A732" s="1" t="n"/>
      <c r="B732" s="14" t="n"/>
      <c r="C732" s="6" t="n"/>
      <c r="D732" s="93" t="n"/>
      <c r="E732" s="6" t="n"/>
      <c r="F732" s="93" t="n"/>
      <c r="G732" s="6" t="n"/>
      <c r="H732" s="6" t="n"/>
      <c r="I732" s="6" t="n"/>
      <c r="J732" s="6" t="n"/>
      <c r="K732" s="6" t="n"/>
      <c r="L732" s="93" t="n"/>
      <c r="M732" s="6" t="n"/>
      <c r="N732" s="6" t="n"/>
      <c r="O732" s="6" t="n"/>
      <c r="P732" s="94" t="n"/>
    </row>
    <row r="733" ht="15.75" customHeight="1">
      <c r="A733" s="1" t="n"/>
      <c r="B733" s="14" t="n"/>
      <c r="C733" s="6" t="n"/>
      <c r="D733" s="93" t="n"/>
      <c r="E733" s="6" t="n"/>
      <c r="F733" s="93" t="n"/>
      <c r="G733" s="6" t="n"/>
      <c r="H733" s="6" t="n"/>
      <c r="I733" s="6" t="n"/>
      <c r="J733" s="6" t="n"/>
      <c r="K733" s="6" t="n"/>
      <c r="L733" s="93" t="n"/>
      <c r="M733" s="6" t="n"/>
      <c r="N733" s="6" t="n"/>
      <c r="O733" s="6" t="n"/>
      <c r="P733" s="94" t="n"/>
    </row>
    <row r="734" ht="15.75" customHeight="1">
      <c r="A734" s="1" t="n"/>
      <c r="B734" s="14" t="n"/>
      <c r="C734" s="6" t="n"/>
      <c r="D734" s="93" t="n"/>
      <c r="E734" s="6" t="n"/>
      <c r="F734" s="93" t="n"/>
      <c r="G734" s="6" t="n"/>
      <c r="H734" s="6" t="n"/>
      <c r="I734" s="6" t="n"/>
      <c r="J734" s="6" t="n"/>
      <c r="K734" s="6" t="n"/>
      <c r="L734" s="93" t="n"/>
      <c r="M734" s="6" t="n"/>
      <c r="N734" s="6" t="n"/>
      <c r="O734" s="6" t="n"/>
      <c r="P734" s="94" t="n"/>
    </row>
    <row r="735" ht="15.75" customHeight="1">
      <c r="A735" s="1" t="n"/>
      <c r="B735" s="14" t="n"/>
      <c r="C735" s="6" t="n"/>
      <c r="D735" s="93" t="n"/>
      <c r="E735" s="6" t="n"/>
      <c r="F735" s="93" t="n"/>
      <c r="G735" s="6" t="n"/>
      <c r="H735" s="6" t="n"/>
      <c r="I735" s="6" t="n"/>
      <c r="J735" s="6" t="n"/>
      <c r="K735" s="6" t="n"/>
      <c r="L735" s="93" t="n"/>
      <c r="M735" s="6" t="n"/>
      <c r="N735" s="6" t="n"/>
      <c r="O735" s="6" t="n"/>
      <c r="P735" s="94" t="n"/>
    </row>
    <row r="736" ht="15.75" customHeight="1">
      <c r="A736" s="1" t="n"/>
      <c r="B736" s="14" t="n"/>
      <c r="C736" s="6" t="n"/>
      <c r="D736" s="93" t="n"/>
      <c r="E736" s="6" t="n"/>
      <c r="F736" s="93" t="n"/>
      <c r="G736" s="6" t="n"/>
      <c r="H736" s="6" t="n"/>
      <c r="I736" s="6" t="n"/>
      <c r="J736" s="6" t="n"/>
      <c r="K736" s="6" t="n"/>
      <c r="L736" s="93" t="n"/>
      <c r="M736" s="6" t="n"/>
      <c r="N736" s="6" t="n"/>
      <c r="O736" s="6" t="n"/>
      <c r="P736" s="94" t="n"/>
    </row>
    <row r="737" ht="15.75" customHeight="1">
      <c r="A737" s="1" t="n"/>
      <c r="B737" s="14" t="n"/>
      <c r="C737" s="6" t="n"/>
      <c r="D737" s="93" t="n"/>
      <c r="E737" s="6" t="n"/>
      <c r="F737" s="93" t="n"/>
      <c r="G737" s="6" t="n"/>
      <c r="H737" s="6" t="n"/>
      <c r="I737" s="6" t="n"/>
      <c r="J737" s="6" t="n"/>
      <c r="K737" s="6" t="n"/>
      <c r="L737" s="93" t="n"/>
      <c r="M737" s="6" t="n"/>
      <c r="N737" s="6" t="n"/>
      <c r="O737" s="6" t="n"/>
      <c r="P737" s="94" t="n"/>
    </row>
    <row r="738" ht="15.75" customHeight="1">
      <c r="A738" s="1" t="n"/>
      <c r="B738" s="14" t="n"/>
      <c r="C738" s="6" t="n"/>
      <c r="D738" s="93" t="n"/>
      <c r="E738" s="6" t="n"/>
      <c r="F738" s="93" t="n"/>
      <c r="G738" s="6" t="n"/>
      <c r="H738" s="6" t="n"/>
      <c r="I738" s="6" t="n"/>
      <c r="J738" s="6" t="n"/>
      <c r="K738" s="6" t="n"/>
      <c r="L738" s="93" t="n"/>
      <c r="M738" s="6" t="n"/>
      <c r="N738" s="6" t="n"/>
      <c r="O738" s="6" t="n"/>
      <c r="P738" s="94" t="n"/>
    </row>
    <row r="739" ht="15.75" customHeight="1">
      <c r="A739" s="1" t="n"/>
      <c r="B739" s="14" t="n"/>
      <c r="C739" s="6" t="n"/>
      <c r="D739" s="93" t="n"/>
      <c r="E739" s="6" t="n"/>
      <c r="F739" s="93" t="n"/>
      <c r="G739" s="6" t="n"/>
      <c r="H739" s="6" t="n"/>
      <c r="I739" s="6" t="n"/>
      <c r="J739" s="6" t="n"/>
      <c r="K739" s="6" t="n"/>
      <c r="L739" s="93" t="n"/>
      <c r="M739" s="6" t="n"/>
      <c r="N739" s="6" t="n"/>
      <c r="O739" s="6" t="n"/>
      <c r="P739" s="94" t="n"/>
    </row>
    <row r="740" ht="15.75" customHeight="1">
      <c r="A740" s="1" t="n"/>
      <c r="B740" s="14" t="n"/>
      <c r="C740" s="6" t="n"/>
      <c r="D740" s="93" t="n"/>
      <c r="E740" s="6" t="n"/>
      <c r="F740" s="93" t="n"/>
      <c r="G740" s="6" t="n"/>
      <c r="H740" s="6" t="n"/>
      <c r="I740" s="6" t="n"/>
      <c r="J740" s="6" t="n"/>
      <c r="K740" s="6" t="n"/>
      <c r="L740" s="93" t="n"/>
      <c r="M740" s="6" t="n"/>
      <c r="N740" s="6" t="n"/>
      <c r="O740" s="6" t="n"/>
      <c r="P740" s="94" t="n"/>
    </row>
    <row r="741" ht="15.75" customHeight="1">
      <c r="A741" s="1" t="n"/>
      <c r="B741" s="14" t="n"/>
      <c r="C741" s="6" t="n"/>
      <c r="D741" s="93" t="n"/>
      <c r="E741" s="6" t="n"/>
      <c r="F741" s="93" t="n"/>
      <c r="G741" s="6" t="n"/>
      <c r="H741" s="6" t="n"/>
      <c r="I741" s="6" t="n"/>
      <c r="J741" s="6" t="n"/>
      <c r="K741" s="6" t="n"/>
      <c r="L741" s="93" t="n"/>
      <c r="M741" s="6" t="n"/>
      <c r="N741" s="6" t="n"/>
      <c r="O741" s="6" t="n"/>
      <c r="P741" s="94" t="n"/>
    </row>
    <row r="742" ht="15.75" customHeight="1">
      <c r="A742" s="1" t="n"/>
      <c r="B742" s="14" t="n"/>
      <c r="C742" s="6" t="n"/>
      <c r="D742" s="93" t="n"/>
      <c r="E742" s="6" t="n"/>
      <c r="F742" s="93" t="n"/>
      <c r="G742" s="6" t="n"/>
      <c r="H742" s="6" t="n"/>
      <c r="I742" s="6" t="n"/>
      <c r="J742" s="6" t="n"/>
      <c r="K742" s="6" t="n"/>
      <c r="L742" s="93" t="n"/>
      <c r="M742" s="6" t="n"/>
      <c r="N742" s="6" t="n"/>
      <c r="O742" s="6" t="n"/>
      <c r="P742" s="94" t="n"/>
    </row>
    <row r="743" ht="15.75" customHeight="1">
      <c r="A743" s="1" t="n"/>
      <c r="B743" s="14" t="n"/>
      <c r="C743" s="6" t="n"/>
      <c r="D743" s="93" t="n"/>
      <c r="E743" s="6" t="n"/>
      <c r="F743" s="93" t="n"/>
      <c r="G743" s="6" t="n"/>
      <c r="H743" s="6" t="n"/>
      <c r="I743" s="6" t="n"/>
      <c r="J743" s="6" t="n"/>
      <c r="K743" s="6" t="n"/>
      <c r="L743" s="93" t="n"/>
      <c r="M743" s="6" t="n"/>
      <c r="N743" s="6" t="n"/>
      <c r="O743" s="6" t="n"/>
      <c r="P743" s="94" t="n"/>
    </row>
    <row r="744" ht="15.75" customHeight="1">
      <c r="A744" s="1" t="n"/>
      <c r="B744" s="14" t="n"/>
      <c r="C744" s="6" t="n"/>
      <c r="D744" s="93" t="n"/>
      <c r="E744" s="6" t="n"/>
      <c r="F744" s="93" t="n"/>
      <c r="G744" s="6" t="n"/>
      <c r="H744" s="6" t="n"/>
      <c r="I744" s="6" t="n"/>
      <c r="J744" s="6" t="n"/>
      <c r="K744" s="6" t="n"/>
      <c r="L744" s="93" t="n"/>
      <c r="M744" s="6" t="n"/>
      <c r="N744" s="6" t="n"/>
      <c r="O744" s="6" t="n"/>
      <c r="P744" s="94" t="n"/>
    </row>
    <row r="745" ht="15.75" customHeight="1">
      <c r="A745" s="1" t="n"/>
      <c r="B745" s="14" t="n"/>
      <c r="C745" s="6" t="n"/>
      <c r="D745" s="93" t="n"/>
      <c r="E745" s="6" t="n"/>
      <c r="F745" s="93" t="n"/>
      <c r="G745" s="6" t="n"/>
      <c r="H745" s="6" t="n"/>
      <c r="I745" s="6" t="n"/>
      <c r="J745" s="6" t="n"/>
      <c r="K745" s="6" t="n"/>
      <c r="L745" s="93" t="n"/>
      <c r="M745" s="6" t="n"/>
      <c r="N745" s="6" t="n"/>
      <c r="O745" s="6" t="n"/>
      <c r="P745" s="94" t="n"/>
    </row>
    <row r="746" ht="15.75" customHeight="1">
      <c r="A746" s="1" t="n"/>
      <c r="B746" s="14" t="n"/>
      <c r="C746" s="6" t="n"/>
      <c r="D746" s="93" t="n"/>
      <c r="E746" s="6" t="n"/>
      <c r="F746" s="93" t="n"/>
      <c r="G746" s="6" t="n"/>
      <c r="H746" s="6" t="n"/>
      <c r="I746" s="6" t="n"/>
      <c r="J746" s="6" t="n"/>
      <c r="K746" s="6" t="n"/>
      <c r="L746" s="93" t="n"/>
      <c r="M746" s="6" t="n"/>
      <c r="N746" s="6" t="n"/>
      <c r="O746" s="6" t="n"/>
      <c r="P746" s="94" t="n"/>
    </row>
    <row r="747" ht="15.75" customHeight="1">
      <c r="A747" s="1" t="n"/>
      <c r="B747" s="14" t="n"/>
      <c r="C747" s="6" t="n"/>
      <c r="D747" s="93" t="n"/>
      <c r="E747" s="6" t="n"/>
      <c r="F747" s="93" t="n"/>
      <c r="G747" s="6" t="n"/>
      <c r="H747" s="6" t="n"/>
      <c r="I747" s="6" t="n"/>
      <c r="J747" s="6" t="n"/>
      <c r="K747" s="6" t="n"/>
      <c r="L747" s="93" t="n"/>
      <c r="M747" s="6" t="n"/>
      <c r="N747" s="6" t="n"/>
      <c r="O747" s="6" t="n"/>
      <c r="P747" s="94" t="n"/>
    </row>
    <row r="748" ht="15.75" customHeight="1">
      <c r="A748" s="1" t="n"/>
      <c r="B748" s="14" t="n"/>
      <c r="C748" s="6" t="n"/>
      <c r="D748" s="93" t="n"/>
      <c r="E748" s="6" t="n"/>
      <c r="F748" s="93" t="n"/>
      <c r="G748" s="6" t="n"/>
      <c r="H748" s="6" t="n"/>
      <c r="I748" s="6" t="n"/>
      <c r="J748" s="6" t="n"/>
      <c r="K748" s="6" t="n"/>
      <c r="L748" s="93" t="n"/>
      <c r="M748" s="6" t="n"/>
      <c r="N748" s="6" t="n"/>
      <c r="O748" s="6" t="n"/>
      <c r="P748" s="94" t="n"/>
    </row>
    <row r="749" ht="15.75" customHeight="1">
      <c r="A749" s="1" t="n"/>
      <c r="B749" s="14" t="n"/>
      <c r="C749" s="6" t="n"/>
      <c r="D749" s="93" t="n"/>
      <c r="E749" s="6" t="n"/>
      <c r="F749" s="93" t="n"/>
      <c r="G749" s="6" t="n"/>
      <c r="H749" s="6" t="n"/>
      <c r="I749" s="6" t="n"/>
      <c r="J749" s="6" t="n"/>
      <c r="K749" s="6" t="n"/>
      <c r="L749" s="93" t="n"/>
      <c r="M749" s="6" t="n"/>
      <c r="N749" s="6" t="n"/>
      <c r="O749" s="6" t="n"/>
      <c r="P749" s="94" t="n"/>
    </row>
    <row r="750" ht="15.75" customHeight="1">
      <c r="A750" s="1" t="n"/>
      <c r="B750" s="14" t="n"/>
      <c r="C750" s="6" t="n"/>
      <c r="D750" s="93" t="n"/>
      <c r="E750" s="6" t="n"/>
      <c r="F750" s="93" t="n"/>
      <c r="G750" s="6" t="n"/>
      <c r="H750" s="6" t="n"/>
      <c r="I750" s="6" t="n"/>
      <c r="J750" s="6" t="n"/>
      <c r="K750" s="6" t="n"/>
      <c r="L750" s="93" t="n"/>
      <c r="M750" s="6" t="n"/>
      <c r="N750" s="6" t="n"/>
      <c r="O750" s="6" t="n"/>
      <c r="P750" s="94" t="n"/>
    </row>
    <row r="751" ht="15.75" customHeight="1">
      <c r="A751" s="1" t="n"/>
      <c r="B751" s="14" t="n"/>
      <c r="C751" s="6" t="n"/>
      <c r="D751" s="93" t="n"/>
      <c r="E751" s="6" t="n"/>
      <c r="F751" s="93" t="n"/>
      <c r="G751" s="6" t="n"/>
      <c r="H751" s="6" t="n"/>
      <c r="I751" s="6" t="n"/>
      <c r="J751" s="6" t="n"/>
      <c r="K751" s="6" t="n"/>
      <c r="L751" s="93" t="n"/>
      <c r="M751" s="6" t="n"/>
      <c r="N751" s="6" t="n"/>
      <c r="O751" s="6" t="n"/>
      <c r="P751" s="94" t="n"/>
    </row>
    <row r="752" ht="15.75" customHeight="1">
      <c r="A752" s="1" t="n"/>
      <c r="B752" s="14" t="n"/>
      <c r="C752" s="6" t="n"/>
      <c r="D752" s="93" t="n"/>
      <c r="E752" s="6" t="n"/>
      <c r="F752" s="93" t="n"/>
      <c r="G752" s="6" t="n"/>
      <c r="H752" s="6" t="n"/>
      <c r="I752" s="6" t="n"/>
      <c r="J752" s="6" t="n"/>
      <c r="K752" s="6" t="n"/>
      <c r="L752" s="93" t="n"/>
      <c r="M752" s="6" t="n"/>
      <c r="N752" s="6" t="n"/>
      <c r="O752" s="6" t="n"/>
      <c r="P752" s="94" t="n"/>
    </row>
    <row r="753" ht="15.75" customHeight="1">
      <c r="A753" s="1" t="n"/>
      <c r="B753" s="14" t="n"/>
      <c r="C753" s="6" t="n"/>
      <c r="D753" s="93" t="n"/>
      <c r="E753" s="6" t="n"/>
      <c r="F753" s="93" t="n"/>
      <c r="G753" s="6" t="n"/>
      <c r="H753" s="6" t="n"/>
      <c r="I753" s="6" t="n"/>
      <c r="J753" s="6" t="n"/>
      <c r="K753" s="6" t="n"/>
      <c r="L753" s="93" t="n"/>
      <c r="M753" s="6" t="n"/>
      <c r="N753" s="6" t="n"/>
      <c r="O753" s="6" t="n"/>
      <c r="P753" s="94" t="n"/>
    </row>
    <row r="754" ht="15.75" customHeight="1">
      <c r="A754" s="1" t="n"/>
      <c r="B754" s="14" t="n"/>
      <c r="C754" s="6" t="n"/>
      <c r="D754" s="93" t="n"/>
      <c r="E754" s="6" t="n"/>
      <c r="F754" s="93" t="n"/>
      <c r="G754" s="6" t="n"/>
      <c r="H754" s="6" t="n"/>
      <c r="I754" s="6" t="n"/>
      <c r="J754" s="6" t="n"/>
      <c r="K754" s="6" t="n"/>
      <c r="L754" s="93" t="n"/>
      <c r="M754" s="6" t="n"/>
      <c r="N754" s="6" t="n"/>
      <c r="O754" s="6" t="n"/>
      <c r="P754" s="94" t="n"/>
    </row>
    <row r="755" ht="15.75" customHeight="1">
      <c r="A755" s="1" t="n"/>
      <c r="B755" s="14" t="n"/>
      <c r="C755" s="6" t="n"/>
      <c r="D755" s="93" t="n"/>
      <c r="E755" s="6" t="n"/>
      <c r="F755" s="93" t="n"/>
      <c r="G755" s="6" t="n"/>
      <c r="H755" s="6" t="n"/>
      <c r="I755" s="6" t="n"/>
      <c r="J755" s="6" t="n"/>
      <c r="K755" s="6" t="n"/>
      <c r="L755" s="93" t="n"/>
      <c r="M755" s="6" t="n"/>
      <c r="N755" s="6" t="n"/>
      <c r="O755" s="6" t="n"/>
      <c r="P755" s="94" t="n"/>
    </row>
    <row r="756" ht="15.75" customHeight="1">
      <c r="A756" s="1" t="n"/>
      <c r="B756" s="14" t="n"/>
      <c r="C756" s="6" t="n"/>
      <c r="D756" s="93" t="n"/>
      <c r="E756" s="6" t="n"/>
      <c r="F756" s="93" t="n"/>
      <c r="G756" s="6" t="n"/>
      <c r="H756" s="6" t="n"/>
      <c r="I756" s="6" t="n"/>
      <c r="J756" s="6" t="n"/>
      <c r="K756" s="6" t="n"/>
      <c r="L756" s="93" t="n"/>
      <c r="M756" s="6" t="n"/>
      <c r="N756" s="6" t="n"/>
      <c r="O756" s="6" t="n"/>
      <c r="P756" s="94" t="n"/>
    </row>
    <row r="757" ht="15.75" customHeight="1">
      <c r="A757" s="1" t="n"/>
      <c r="B757" s="14" t="n"/>
      <c r="C757" s="6" t="n"/>
      <c r="D757" s="93" t="n"/>
      <c r="E757" s="6" t="n"/>
      <c r="F757" s="93" t="n"/>
      <c r="G757" s="6" t="n"/>
      <c r="H757" s="6" t="n"/>
      <c r="I757" s="6" t="n"/>
      <c r="J757" s="6" t="n"/>
      <c r="K757" s="6" t="n"/>
      <c r="L757" s="93" t="n"/>
      <c r="M757" s="6" t="n"/>
      <c r="N757" s="6" t="n"/>
      <c r="O757" s="6" t="n"/>
      <c r="P757" s="94" t="n"/>
    </row>
    <row r="758" ht="15.75" customHeight="1">
      <c r="A758" s="1" t="n"/>
      <c r="B758" s="14" t="n"/>
      <c r="C758" s="6" t="n"/>
      <c r="D758" s="93" t="n"/>
      <c r="E758" s="6" t="n"/>
      <c r="F758" s="93" t="n"/>
      <c r="G758" s="6" t="n"/>
      <c r="H758" s="6" t="n"/>
      <c r="I758" s="6" t="n"/>
      <c r="J758" s="6" t="n"/>
      <c r="K758" s="6" t="n"/>
      <c r="L758" s="93" t="n"/>
      <c r="M758" s="6" t="n"/>
      <c r="N758" s="6" t="n"/>
      <c r="O758" s="6" t="n"/>
      <c r="P758" s="94" t="n"/>
    </row>
    <row r="759" ht="15.75" customHeight="1">
      <c r="A759" s="1" t="n"/>
      <c r="B759" s="14" t="n"/>
      <c r="C759" s="6" t="n"/>
      <c r="D759" s="93" t="n"/>
      <c r="E759" s="6" t="n"/>
      <c r="F759" s="93" t="n"/>
      <c r="G759" s="6" t="n"/>
      <c r="H759" s="6" t="n"/>
      <c r="I759" s="6" t="n"/>
      <c r="J759" s="6" t="n"/>
      <c r="K759" s="6" t="n"/>
      <c r="L759" s="93" t="n"/>
      <c r="M759" s="6" t="n"/>
      <c r="N759" s="6" t="n"/>
      <c r="O759" s="6" t="n"/>
      <c r="P759" s="94" t="n"/>
    </row>
    <row r="760" ht="15.75" customHeight="1">
      <c r="A760" s="1" t="n"/>
      <c r="B760" s="14" t="n"/>
      <c r="C760" s="6" t="n"/>
      <c r="D760" s="93" t="n"/>
      <c r="E760" s="6" t="n"/>
      <c r="F760" s="93" t="n"/>
      <c r="G760" s="6" t="n"/>
      <c r="H760" s="6" t="n"/>
      <c r="I760" s="6" t="n"/>
      <c r="J760" s="6" t="n"/>
      <c r="K760" s="6" t="n"/>
      <c r="L760" s="93" t="n"/>
      <c r="M760" s="6" t="n"/>
      <c r="N760" s="6" t="n"/>
      <c r="O760" s="6" t="n"/>
      <c r="P760" s="94" t="n"/>
    </row>
    <row r="761" ht="15.75" customHeight="1">
      <c r="A761" s="1" t="n"/>
      <c r="B761" s="14" t="n"/>
      <c r="C761" s="6" t="n"/>
      <c r="D761" s="93" t="n"/>
      <c r="E761" s="6" t="n"/>
      <c r="F761" s="93" t="n"/>
      <c r="G761" s="6" t="n"/>
      <c r="H761" s="6" t="n"/>
      <c r="I761" s="6" t="n"/>
      <c r="J761" s="6" t="n"/>
      <c r="K761" s="6" t="n"/>
      <c r="L761" s="93" t="n"/>
      <c r="M761" s="6" t="n"/>
      <c r="N761" s="6" t="n"/>
      <c r="O761" s="6" t="n"/>
      <c r="P761" s="94" t="n"/>
    </row>
    <row r="762" ht="15.75" customHeight="1">
      <c r="A762" s="1" t="n"/>
      <c r="B762" s="14" t="n"/>
      <c r="C762" s="6" t="n"/>
      <c r="D762" s="93" t="n"/>
      <c r="E762" s="6" t="n"/>
      <c r="F762" s="93" t="n"/>
      <c r="G762" s="6" t="n"/>
      <c r="H762" s="6" t="n"/>
      <c r="I762" s="6" t="n"/>
      <c r="J762" s="6" t="n"/>
      <c r="K762" s="6" t="n"/>
      <c r="L762" s="93" t="n"/>
      <c r="M762" s="6" t="n"/>
      <c r="N762" s="6" t="n"/>
      <c r="O762" s="6" t="n"/>
      <c r="P762" s="94" t="n"/>
    </row>
    <row r="763" ht="15.75" customHeight="1">
      <c r="A763" s="1" t="n"/>
      <c r="B763" s="14" t="n"/>
      <c r="C763" s="6" t="n"/>
      <c r="D763" s="93" t="n"/>
      <c r="E763" s="6" t="n"/>
      <c r="F763" s="93" t="n"/>
      <c r="G763" s="6" t="n"/>
      <c r="H763" s="6" t="n"/>
      <c r="I763" s="6" t="n"/>
      <c r="J763" s="6" t="n"/>
      <c r="K763" s="6" t="n"/>
      <c r="L763" s="93" t="n"/>
      <c r="M763" s="6" t="n"/>
      <c r="N763" s="6" t="n"/>
      <c r="O763" s="6" t="n"/>
      <c r="P763" s="94" t="n"/>
    </row>
    <row r="764" ht="15.75" customHeight="1">
      <c r="A764" s="1" t="n"/>
      <c r="B764" s="14" t="n"/>
      <c r="C764" s="6" t="n"/>
      <c r="D764" s="93" t="n"/>
      <c r="E764" s="6" t="n"/>
      <c r="F764" s="93" t="n"/>
      <c r="G764" s="6" t="n"/>
      <c r="H764" s="6" t="n"/>
      <c r="I764" s="6" t="n"/>
      <c r="J764" s="6" t="n"/>
      <c r="K764" s="6" t="n"/>
      <c r="L764" s="93" t="n"/>
      <c r="M764" s="6" t="n"/>
      <c r="N764" s="6" t="n"/>
      <c r="O764" s="6" t="n"/>
      <c r="P764" s="94" t="n"/>
    </row>
    <row r="765" ht="15.75" customHeight="1">
      <c r="A765" s="1" t="n"/>
      <c r="B765" s="14" t="n"/>
      <c r="C765" s="6" t="n"/>
      <c r="D765" s="93" t="n"/>
      <c r="E765" s="6" t="n"/>
      <c r="F765" s="93" t="n"/>
      <c r="G765" s="6" t="n"/>
      <c r="H765" s="6" t="n"/>
      <c r="I765" s="6" t="n"/>
      <c r="J765" s="6" t="n"/>
      <c r="K765" s="6" t="n"/>
      <c r="L765" s="93" t="n"/>
      <c r="M765" s="6" t="n"/>
      <c r="N765" s="6" t="n"/>
      <c r="O765" s="6" t="n"/>
      <c r="P765" s="94" t="n"/>
    </row>
    <row r="766" ht="15.75" customHeight="1">
      <c r="A766" s="1" t="n"/>
      <c r="B766" s="14" t="n"/>
      <c r="C766" s="6" t="n"/>
      <c r="D766" s="93" t="n"/>
      <c r="E766" s="6" t="n"/>
      <c r="F766" s="93" t="n"/>
      <c r="G766" s="6" t="n"/>
      <c r="H766" s="6" t="n"/>
      <c r="I766" s="6" t="n"/>
      <c r="J766" s="6" t="n"/>
      <c r="K766" s="6" t="n"/>
      <c r="L766" s="93" t="n"/>
      <c r="M766" s="6" t="n"/>
      <c r="N766" s="6" t="n"/>
      <c r="O766" s="6" t="n"/>
      <c r="P766" s="94" t="n"/>
    </row>
    <row r="767" ht="15.75" customHeight="1">
      <c r="A767" s="1" t="n"/>
      <c r="B767" s="14" t="n"/>
      <c r="C767" s="6" t="n"/>
      <c r="D767" s="93" t="n"/>
      <c r="E767" s="6" t="n"/>
      <c r="F767" s="93" t="n"/>
      <c r="G767" s="6" t="n"/>
      <c r="H767" s="6" t="n"/>
      <c r="I767" s="6" t="n"/>
      <c r="J767" s="6" t="n"/>
      <c r="K767" s="6" t="n"/>
      <c r="L767" s="93" t="n"/>
      <c r="M767" s="6" t="n"/>
      <c r="N767" s="6" t="n"/>
      <c r="O767" s="6" t="n"/>
      <c r="P767" s="94" t="n"/>
    </row>
    <row r="768" ht="15.75" customHeight="1">
      <c r="A768" s="1" t="n"/>
      <c r="B768" s="14" t="n"/>
      <c r="C768" s="6" t="n"/>
      <c r="D768" s="93" t="n"/>
      <c r="E768" s="6" t="n"/>
      <c r="F768" s="93" t="n"/>
      <c r="G768" s="6" t="n"/>
      <c r="H768" s="6" t="n"/>
      <c r="I768" s="6" t="n"/>
      <c r="J768" s="6" t="n"/>
      <c r="K768" s="6" t="n"/>
      <c r="L768" s="93" t="n"/>
      <c r="M768" s="6" t="n"/>
      <c r="N768" s="6" t="n"/>
      <c r="O768" s="6" t="n"/>
      <c r="P768" s="94" t="n"/>
    </row>
    <row r="769" ht="15.75" customHeight="1">
      <c r="A769" s="1" t="n"/>
      <c r="B769" s="14" t="n"/>
      <c r="C769" s="6" t="n"/>
      <c r="D769" s="93" t="n"/>
      <c r="E769" s="6" t="n"/>
      <c r="F769" s="93" t="n"/>
      <c r="G769" s="6" t="n"/>
      <c r="H769" s="6" t="n"/>
      <c r="I769" s="6" t="n"/>
      <c r="J769" s="6" t="n"/>
      <c r="K769" s="6" t="n"/>
      <c r="L769" s="93" t="n"/>
      <c r="M769" s="6" t="n"/>
      <c r="N769" s="6" t="n"/>
      <c r="O769" s="6" t="n"/>
      <c r="P769" s="94" t="n"/>
    </row>
    <row r="770" ht="15.75" customHeight="1">
      <c r="A770" s="1" t="n"/>
      <c r="B770" s="14" t="n"/>
      <c r="C770" s="6" t="n"/>
      <c r="D770" s="93" t="n"/>
      <c r="E770" s="6" t="n"/>
      <c r="F770" s="93" t="n"/>
      <c r="G770" s="6" t="n"/>
      <c r="H770" s="6" t="n"/>
      <c r="I770" s="6" t="n"/>
      <c r="J770" s="6" t="n"/>
      <c r="K770" s="6" t="n"/>
      <c r="L770" s="93" t="n"/>
      <c r="M770" s="6" t="n"/>
      <c r="N770" s="6" t="n"/>
      <c r="O770" s="6" t="n"/>
      <c r="P770" s="94" t="n"/>
    </row>
    <row r="771" ht="15.75" customHeight="1">
      <c r="A771" s="1" t="n"/>
      <c r="B771" s="14" t="n"/>
      <c r="C771" s="6" t="n"/>
      <c r="D771" s="93" t="n"/>
      <c r="E771" s="6" t="n"/>
      <c r="F771" s="93" t="n"/>
      <c r="G771" s="6" t="n"/>
      <c r="H771" s="6" t="n"/>
      <c r="I771" s="6" t="n"/>
      <c r="J771" s="6" t="n"/>
      <c r="K771" s="6" t="n"/>
      <c r="L771" s="93" t="n"/>
      <c r="M771" s="6" t="n"/>
      <c r="N771" s="6" t="n"/>
      <c r="O771" s="6" t="n"/>
      <c r="P771" s="94" t="n"/>
    </row>
    <row r="772" ht="15.75" customHeight="1">
      <c r="A772" s="1" t="n"/>
      <c r="B772" s="14" t="n"/>
      <c r="C772" s="6" t="n"/>
      <c r="D772" s="93" t="n"/>
      <c r="E772" s="6" t="n"/>
      <c r="F772" s="93" t="n"/>
      <c r="G772" s="6" t="n"/>
      <c r="H772" s="6" t="n"/>
      <c r="I772" s="6" t="n"/>
      <c r="J772" s="6" t="n"/>
      <c r="K772" s="6" t="n"/>
      <c r="L772" s="93" t="n"/>
      <c r="M772" s="6" t="n"/>
      <c r="N772" s="6" t="n"/>
      <c r="O772" s="6" t="n"/>
      <c r="P772" s="94" t="n"/>
    </row>
    <row r="773" ht="15.75" customHeight="1">
      <c r="A773" s="1" t="n"/>
      <c r="B773" s="14" t="n"/>
      <c r="C773" s="6" t="n"/>
      <c r="D773" s="93" t="n"/>
      <c r="E773" s="6" t="n"/>
      <c r="F773" s="93" t="n"/>
      <c r="G773" s="6" t="n"/>
      <c r="H773" s="6" t="n"/>
      <c r="I773" s="6" t="n"/>
      <c r="J773" s="6" t="n"/>
      <c r="K773" s="6" t="n"/>
      <c r="L773" s="93" t="n"/>
      <c r="M773" s="6" t="n"/>
      <c r="N773" s="6" t="n"/>
      <c r="O773" s="6" t="n"/>
      <c r="P773" s="94" t="n"/>
    </row>
    <row r="774" ht="15.75" customHeight="1">
      <c r="A774" s="1" t="n"/>
      <c r="B774" s="14" t="n"/>
      <c r="C774" s="6" t="n"/>
      <c r="D774" s="93" t="n"/>
      <c r="E774" s="6" t="n"/>
      <c r="F774" s="93" t="n"/>
      <c r="G774" s="6" t="n"/>
      <c r="H774" s="6" t="n"/>
      <c r="I774" s="6" t="n"/>
      <c r="J774" s="6" t="n"/>
      <c r="K774" s="6" t="n"/>
      <c r="L774" s="93" t="n"/>
      <c r="M774" s="6" t="n"/>
      <c r="N774" s="6" t="n"/>
      <c r="O774" s="6" t="n"/>
      <c r="P774" s="94" t="n"/>
    </row>
    <row r="775" ht="15.75" customHeight="1">
      <c r="A775" s="1" t="n"/>
      <c r="B775" s="14" t="n"/>
      <c r="C775" s="6" t="n"/>
      <c r="D775" s="93" t="n"/>
      <c r="E775" s="6" t="n"/>
      <c r="F775" s="93" t="n"/>
      <c r="G775" s="6" t="n"/>
      <c r="H775" s="6" t="n"/>
      <c r="I775" s="6" t="n"/>
      <c r="J775" s="6" t="n"/>
      <c r="K775" s="6" t="n"/>
      <c r="L775" s="93" t="n"/>
      <c r="M775" s="6" t="n"/>
      <c r="N775" s="6" t="n"/>
      <c r="O775" s="6" t="n"/>
      <c r="P775" s="94" t="n"/>
    </row>
    <row r="776" ht="15.75" customHeight="1">
      <c r="A776" s="1" t="n"/>
      <c r="B776" s="14" t="n"/>
      <c r="C776" s="6" t="n"/>
      <c r="D776" s="93" t="n"/>
      <c r="E776" s="6" t="n"/>
      <c r="F776" s="93" t="n"/>
      <c r="G776" s="6" t="n"/>
      <c r="H776" s="6" t="n"/>
      <c r="I776" s="6" t="n"/>
      <c r="J776" s="6" t="n"/>
      <c r="K776" s="6" t="n"/>
      <c r="L776" s="93" t="n"/>
      <c r="M776" s="6" t="n"/>
      <c r="N776" s="6" t="n"/>
      <c r="O776" s="6" t="n"/>
      <c r="P776" s="94" t="n"/>
    </row>
    <row r="777" ht="15.75" customHeight="1">
      <c r="A777" s="1" t="n"/>
      <c r="B777" s="14" t="n"/>
      <c r="C777" s="6" t="n"/>
      <c r="D777" s="93" t="n"/>
      <c r="E777" s="6" t="n"/>
      <c r="F777" s="93" t="n"/>
      <c r="G777" s="6" t="n"/>
      <c r="H777" s="6" t="n"/>
      <c r="I777" s="6" t="n"/>
      <c r="J777" s="6" t="n"/>
      <c r="K777" s="6" t="n"/>
      <c r="L777" s="93" t="n"/>
      <c r="M777" s="6" t="n"/>
      <c r="N777" s="6" t="n"/>
      <c r="O777" s="6" t="n"/>
      <c r="P777" s="94" t="n"/>
    </row>
    <row r="778" ht="15.75" customHeight="1">
      <c r="A778" s="1" t="n"/>
      <c r="B778" s="14" t="n"/>
      <c r="C778" s="6" t="n"/>
      <c r="D778" s="93" t="n"/>
      <c r="E778" s="6" t="n"/>
      <c r="F778" s="93" t="n"/>
      <c r="G778" s="6" t="n"/>
      <c r="H778" s="6" t="n"/>
      <c r="I778" s="6" t="n"/>
      <c r="J778" s="6" t="n"/>
      <c r="K778" s="6" t="n"/>
      <c r="L778" s="93" t="n"/>
      <c r="M778" s="6" t="n"/>
      <c r="N778" s="6" t="n"/>
      <c r="O778" s="6" t="n"/>
      <c r="P778" s="94" t="n"/>
    </row>
    <row r="779" ht="15.75" customHeight="1">
      <c r="A779" s="1" t="n"/>
      <c r="B779" s="14" t="n"/>
      <c r="C779" s="6" t="n"/>
      <c r="D779" s="93" t="n"/>
      <c r="E779" s="6" t="n"/>
      <c r="F779" s="93" t="n"/>
      <c r="G779" s="6" t="n"/>
      <c r="H779" s="6" t="n"/>
      <c r="I779" s="6" t="n"/>
      <c r="J779" s="6" t="n"/>
      <c r="K779" s="6" t="n"/>
      <c r="L779" s="93" t="n"/>
      <c r="M779" s="6" t="n"/>
      <c r="N779" s="6" t="n"/>
      <c r="O779" s="6" t="n"/>
      <c r="P779" s="94" t="n"/>
    </row>
    <row r="780" ht="15.75" customHeight="1">
      <c r="A780" s="1" t="n"/>
      <c r="B780" s="14" t="n"/>
      <c r="C780" s="6" t="n"/>
      <c r="D780" s="93" t="n"/>
      <c r="E780" s="6" t="n"/>
      <c r="F780" s="93" t="n"/>
      <c r="G780" s="6" t="n"/>
      <c r="H780" s="6" t="n"/>
      <c r="I780" s="6" t="n"/>
      <c r="J780" s="6" t="n"/>
      <c r="K780" s="6" t="n"/>
      <c r="L780" s="93" t="n"/>
      <c r="M780" s="6" t="n"/>
      <c r="N780" s="6" t="n"/>
      <c r="O780" s="6" t="n"/>
      <c r="P780" s="94" t="n"/>
    </row>
    <row r="781" ht="15.75" customHeight="1">
      <c r="A781" s="1" t="n"/>
      <c r="B781" s="14" t="n"/>
      <c r="C781" s="6" t="n"/>
      <c r="D781" s="93" t="n"/>
      <c r="E781" s="6" t="n"/>
      <c r="F781" s="93" t="n"/>
      <c r="G781" s="6" t="n"/>
      <c r="H781" s="6" t="n"/>
      <c r="I781" s="6" t="n"/>
      <c r="J781" s="6" t="n"/>
      <c r="K781" s="6" t="n"/>
      <c r="L781" s="93" t="n"/>
      <c r="M781" s="6" t="n"/>
      <c r="N781" s="6" t="n"/>
      <c r="O781" s="6" t="n"/>
      <c r="P781" s="94" t="n"/>
    </row>
    <row r="782" ht="15.75" customHeight="1">
      <c r="A782" s="1" t="n"/>
      <c r="B782" s="14" t="n"/>
      <c r="C782" s="6" t="n"/>
      <c r="D782" s="93" t="n"/>
      <c r="E782" s="6" t="n"/>
      <c r="F782" s="93" t="n"/>
      <c r="G782" s="6" t="n"/>
      <c r="H782" s="6" t="n"/>
      <c r="I782" s="6" t="n"/>
      <c r="J782" s="6" t="n"/>
      <c r="K782" s="6" t="n"/>
      <c r="L782" s="93" t="n"/>
      <c r="M782" s="6" t="n"/>
      <c r="N782" s="6" t="n"/>
      <c r="O782" s="6" t="n"/>
      <c r="P782" s="94" t="n"/>
    </row>
    <row r="783" ht="15.75" customHeight="1">
      <c r="A783" s="1" t="n"/>
      <c r="B783" s="14" t="n"/>
      <c r="C783" s="6" t="n"/>
      <c r="D783" s="93" t="n"/>
      <c r="E783" s="6" t="n"/>
      <c r="F783" s="93" t="n"/>
      <c r="G783" s="6" t="n"/>
      <c r="H783" s="6" t="n"/>
      <c r="I783" s="6" t="n"/>
      <c r="J783" s="6" t="n"/>
      <c r="K783" s="6" t="n"/>
      <c r="L783" s="93" t="n"/>
      <c r="M783" s="6" t="n"/>
      <c r="N783" s="6" t="n"/>
      <c r="O783" s="6" t="n"/>
      <c r="P783" s="94" t="n"/>
    </row>
    <row r="784" ht="15.75" customHeight="1">
      <c r="A784" s="1" t="n"/>
      <c r="B784" s="14" t="n"/>
      <c r="C784" s="6" t="n"/>
      <c r="D784" s="93" t="n"/>
      <c r="E784" s="6" t="n"/>
      <c r="F784" s="93" t="n"/>
      <c r="G784" s="6" t="n"/>
      <c r="H784" s="6" t="n"/>
      <c r="I784" s="6" t="n"/>
      <c r="J784" s="6" t="n"/>
      <c r="K784" s="6" t="n"/>
      <c r="L784" s="93" t="n"/>
      <c r="M784" s="6" t="n"/>
      <c r="N784" s="6" t="n"/>
      <c r="O784" s="6" t="n"/>
      <c r="P784" s="94" t="n"/>
    </row>
    <row r="785" ht="15.75" customHeight="1">
      <c r="A785" s="1" t="n"/>
      <c r="B785" s="14" t="n"/>
      <c r="C785" s="6" t="n"/>
      <c r="D785" s="93" t="n"/>
      <c r="E785" s="6" t="n"/>
      <c r="F785" s="93" t="n"/>
      <c r="G785" s="6" t="n"/>
      <c r="H785" s="6" t="n"/>
      <c r="I785" s="6" t="n"/>
      <c r="J785" s="6" t="n"/>
      <c r="K785" s="6" t="n"/>
      <c r="L785" s="93" t="n"/>
      <c r="M785" s="6" t="n"/>
      <c r="N785" s="6" t="n"/>
      <c r="O785" s="6" t="n"/>
      <c r="P785" s="94" t="n"/>
    </row>
    <row r="786" ht="15.75" customHeight="1">
      <c r="A786" s="1" t="n"/>
      <c r="B786" s="14" t="n"/>
      <c r="C786" s="6" t="n"/>
      <c r="D786" s="93" t="n"/>
      <c r="E786" s="6" t="n"/>
      <c r="F786" s="93" t="n"/>
      <c r="G786" s="6" t="n"/>
      <c r="H786" s="6" t="n"/>
      <c r="I786" s="6" t="n"/>
      <c r="J786" s="6" t="n"/>
      <c r="K786" s="6" t="n"/>
      <c r="L786" s="93" t="n"/>
      <c r="M786" s="6" t="n"/>
      <c r="N786" s="6" t="n"/>
      <c r="O786" s="6" t="n"/>
      <c r="P786" s="94" t="n"/>
    </row>
    <row r="787" ht="15.75" customHeight="1">
      <c r="A787" s="1" t="n"/>
      <c r="B787" s="14" t="n"/>
      <c r="C787" s="6" t="n"/>
      <c r="D787" s="93" t="n"/>
      <c r="E787" s="6" t="n"/>
      <c r="F787" s="93" t="n"/>
      <c r="G787" s="6" t="n"/>
      <c r="H787" s="6" t="n"/>
      <c r="I787" s="6" t="n"/>
      <c r="J787" s="6" t="n"/>
      <c r="K787" s="6" t="n"/>
      <c r="L787" s="93" t="n"/>
      <c r="M787" s="6" t="n"/>
      <c r="N787" s="6" t="n"/>
      <c r="O787" s="6" t="n"/>
      <c r="P787" s="94" t="n"/>
    </row>
    <row r="788" ht="15.75" customHeight="1">
      <c r="A788" s="1" t="n"/>
      <c r="B788" s="14" t="n"/>
      <c r="C788" s="6" t="n"/>
      <c r="D788" s="93" t="n"/>
      <c r="E788" s="6" t="n"/>
      <c r="F788" s="93" t="n"/>
      <c r="G788" s="6" t="n"/>
      <c r="H788" s="6" t="n"/>
      <c r="I788" s="6" t="n"/>
      <c r="J788" s="6" t="n"/>
      <c r="K788" s="6" t="n"/>
      <c r="L788" s="93" t="n"/>
      <c r="M788" s="6" t="n"/>
      <c r="N788" s="6" t="n"/>
      <c r="O788" s="6" t="n"/>
      <c r="P788" s="94" t="n"/>
    </row>
    <row r="789" ht="15.75" customHeight="1">
      <c r="A789" s="1" t="n"/>
      <c r="B789" s="14" t="n"/>
      <c r="C789" s="6" t="n"/>
      <c r="D789" s="93" t="n"/>
      <c r="E789" s="6" t="n"/>
      <c r="F789" s="93" t="n"/>
      <c r="G789" s="6" t="n"/>
      <c r="H789" s="6" t="n"/>
      <c r="I789" s="6" t="n"/>
      <c r="J789" s="6" t="n"/>
      <c r="K789" s="6" t="n"/>
      <c r="L789" s="93" t="n"/>
      <c r="M789" s="6" t="n"/>
      <c r="N789" s="6" t="n"/>
      <c r="O789" s="6" t="n"/>
      <c r="P789" s="94" t="n"/>
    </row>
    <row r="790" ht="15.75" customHeight="1">
      <c r="A790" s="1" t="n"/>
      <c r="B790" s="14" t="n"/>
      <c r="C790" s="6" t="n"/>
      <c r="D790" s="93" t="n"/>
      <c r="E790" s="6" t="n"/>
      <c r="F790" s="93" t="n"/>
      <c r="G790" s="6" t="n"/>
      <c r="H790" s="6" t="n"/>
      <c r="I790" s="6" t="n"/>
      <c r="J790" s="6" t="n"/>
      <c r="K790" s="6" t="n"/>
      <c r="L790" s="93" t="n"/>
      <c r="M790" s="6" t="n"/>
      <c r="N790" s="6" t="n"/>
      <c r="O790" s="6" t="n"/>
      <c r="P790" s="94" t="n"/>
    </row>
    <row r="791" ht="15.75" customHeight="1">
      <c r="A791" s="1" t="n"/>
      <c r="B791" s="14" t="n"/>
      <c r="C791" s="6" t="n"/>
      <c r="D791" s="93" t="n"/>
      <c r="E791" s="6" t="n"/>
      <c r="F791" s="93" t="n"/>
      <c r="G791" s="6" t="n"/>
      <c r="H791" s="6" t="n"/>
      <c r="I791" s="6" t="n"/>
      <c r="J791" s="6" t="n"/>
      <c r="K791" s="6" t="n"/>
      <c r="L791" s="93" t="n"/>
      <c r="M791" s="6" t="n"/>
      <c r="N791" s="6" t="n"/>
      <c r="O791" s="6" t="n"/>
      <c r="P791" s="94" t="n"/>
    </row>
    <row r="792" ht="15.75" customHeight="1">
      <c r="A792" s="1" t="n"/>
      <c r="B792" s="14" t="n"/>
      <c r="C792" s="6" t="n"/>
      <c r="D792" s="93" t="n"/>
      <c r="E792" s="6" t="n"/>
      <c r="F792" s="93" t="n"/>
      <c r="G792" s="6" t="n"/>
      <c r="H792" s="6" t="n"/>
      <c r="I792" s="6" t="n"/>
      <c r="J792" s="6" t="n"/>
      <c r="K792" s="6" t="n"/>
      <c r="L792" s="93" t="n"/>
      <c r="M792" s="6" t="n"/>
      <c r="N792" s="6" t="n"/>
      <c r="O792" s="6" t="n"/>
      <c r="P792" s="94" t="n"/>
    </row>
    <row r="793" ht="15.75" customHeight="1">
      <c r="A793" s="1" t="n"/>
      <c r="B793" s="14" t="n"/>
      <c r="C793" s="6" t="n"/>
      <c r="D793" s="93" t="n"/>
      <c r="E793" s="6" t="n"/>
      <c r="F793" s="93" t="n"/>
      <c r="G793" s="6" t="n"/>
      <c r="H793" s="6" t="n"/>
      <c r="I793" s="6" t="n"/>
      <c r="J793" s="6" t="n"/>
      <c r="K793" s="6" t="n"/>
      <c r="L793" s="93" t="n"/>
      <c r="M793" s="6" t="n"/>
      <c r="N793" s="6" t="n"/>
      <c r="O793" s="6" t="n"/>
      <c r="P793" s="94" t="n"/>
    </row>
    <row r="794" ht="15.75" customHeight="1">
      <c r="A794" s="1" t="n"/>
      <c r="B794" s="14" t="n"/>
      <c r="C794" s="6" t="n"/>
      <c r="D794" s="93" t="n"/>
      <c r="E794" s="6" t="n"/>
      <c r="F794" s="93" t="n"/>
      <c r="G794" s="6" t="n"/>
      <c r="H794" s="6" t="n"/>
      <c r="I794" s="6" t="n"/>
      <c r="J794" s="6" t="n"/>
      <c r="K794" s="6" t="n"/>
      <c r="L794" s="93" t="n"/>
      <c r="M794" s="6" t="n"/>
      <c r="N794" s="6" t="n"/>
      <c r="O794" s="6" t="n"/>
      <c r="P794" s="94" t="n"/>
    </row>
    <row r="795" ht="15.75" customHeight="1">
      <c r="A795" s="1" t="n"/>
      <c r="B795" s="14" t="n"/>
      <c r="C795" s="6" t="n"/>
      <c r="D795" s="93" t="n"/>
      <c r="E795" s="6" t="n"/>
      <c r="F795" s="93" t="n"/>
      <c r="G795" s="6" t="n"/>
      <c r="H795" s="6" t="n"/>
      <c r="I795" s="6" t="n"/>
      <c r="J795" s="6" t="n"/>
      <c r="K795" s="6" t="n"/>
      <c r="L795" s="93" t="n"/>
      <c r="M795" s="6" t="n"/>
      <c r="N795" s="6" t="n"/>
      <c r="O795" s="6" t="n"/>
      <c r="P795" s="94" t="n"/>
    </row>
    <row r="796" ht="15.75" customHeight="1">
      <c r="A796" s="1" t="n"/>
      <c r="B796" s="14" t="n"/>
      <c r="C796" s="6" t="n"/>
      <c r="D796" s="93" t="n"/>
      <c r="E796" s="6" t="n"/>
      <c r="F796" s="93" t="n"/>
      <c r="G796" s="6" t="n"/>
      <c r="H796" s="6" t="n"/>
      <c r="I796" s="6" t="n"/>
      <c r="J796" s="6" t="n"/>
      <c r="K796" s="6" t="n"/>
      <c r="L796" s="93" t="n"/>
      <c r="M796" s="6" t="n"/>
      <c r="N796" s="6" t="n"/>
      <c r="O796" s="6" t="n"/>
      <c r="P796" s="94" t="n"/>
    </row>
    <row r="797" ht="15.75" customHeight="1">
      <c r="A797" s="1" t="n"/>
      <c r="B797" s="14" t="n"/>
      <c r="C797" s="6" t="n"/>
      <c r="D797" s="93" t="n"/>
      <c r="E797" s="6" t="n"/>
      <c r="F797" s="93" t="n"/>
      <c r="G797" s="6" t="n"/>
      <c r="H797" s="6" t="n"/>
      <c r="I797" s="6" t="n"/>
      <c r="J797" s="6" t="n"/>
      <c r="K797" s="6" t="n"/>
      <c r="L797" s="93" t="n"/>
      <c r="M797" s="6" t="n"/>
      <c r="N797" s="6" t="n"/>
      <c r="O797" s="6" t="n"/>
      <c r="P797" s="94" t="n"/>
    </row>
    <row r="798" ht="15.75" customHeight="1">
      <c r="A798" s="1" t="n"/>
      <c r="B798" s="14" t="n"/>
      <c r="C798" s="6" t="n"/>
      <c r="D798" s="93" t="n"/>
      <c r="E798" s="6" t="n"/>
      <c r="F798" s="93" t="n"/>
      <c r="G798" s="6" t="n"/>
      <c r="H798" s="6" t="n"/>
      <c r="I798" s="6" t="n"/>
      <c r="J798" s="6" t="n"/>
      <c r="K798" s="6" t="n"/>
      <c r="L798" s="93" t="n"/>
      <c r="M798" s="6" t="n"/>
      <c r="N798" s="6" t="n"/>
      <c r="O798" s="6" t="n"/>
      <c r="P798" s="94" t="n"/>
    </row>
    <row r="799" ht="15.75" customHeight="1">
      <c r="A799" s="1" t="n"/>
      <c r="B799" s="14" t="n"/>
      <c r="C799" s="6" t="n"/>
      <c r="D799" s="93" t="n"/>
      <c r="E799" s="6" t="n"/>
      <c r="F799" s="93" t="n"/>
      <c r="G799" s="6" t="n"/>
      <c r="H799" s="6" t="n"/>
      <c r="I799" s="6" t="n"/>
      <c r="J799" s="6" t="n"/>
      <c r="K799" s="6" t="n"/>
      <c r="L799" s="93" t="n"/>
      <c r="M799" s="6" t="n"/>
      <c r="N799" s="6" t="n"/>
      <c r="O799" s="6" t="n"/>
      <c r="P799" s="94" t="n"/>
    </row>
    <row r="800" ht="15.75" customHeight="1">
      <c r="A800" s="1" t="n"/>
      <c r="B800" s="14" t="n"/>
      <c r="C800" s="6" t="n"/>
      <c r="D800" s="93" t="n"/>
      <c r="E800" s="6" t="n"/>
      <c r="F800" s="93" t="n"/>
      <c r="G800" s="6" t="n"/>
      <c r="H800" s="6" t="n"/>
      <c r="I800" s="6" t="n"/>
      <c r="J800" s="6" t="n"/>
      <c r="K800" s="6" t="n"/>
      <c r="L800" s="93" t="n"/>
      <c r="M800" s="6" t="n"/>
      <c r="N800" s="6" t="n"/>
      <c r="O800" s="6" t="n"/>
      <c r="P800" s="94" t="n"/>
    </row>
    <row r="801" ht="15.75" customHeight="1">
      <c r="A801" s="1" t="n"/>
      <c r="B801" s="14" t="n"/>
      <c r="C801" s="6" t="n"/>
      <c r="D801" s="93" t="n"/>
      <c r="E801" s="6" t="n"/>
      <c r="F801" s="93" t="n"/>
      <c r="G801" s="6" t="n"/>
      <c r="H801" s="6" t="n"/>
      <c r="I801" s="6" t="n"/>
      <c r="J801" s="6" t="n"/>
      <c r="K801" s="6" t="n"/>
      <c r="L801" s="93" t="n"/>
      <c r="M801" s="6" t="n"/>
      <c r="N801" s="6" t="n"/>
      <c r="O801" s="6" t="n"/>
      <c r="P801" s="94" t="n"/>
    </row>
    <row r="802" ht="15.75" customHeight="1">
      <c r="A802" s="1" t="n"/>
      <c r="B802" s="14" t="n"/>
      <c r="C802" s="6" t="n"/>
      <c r="D802" s="93" t="n"/>
      <c r="E802" s="6" t="n"/>
      <c r="F802" s="93" t="n"/>
      <c r="G802" s="6" t="n"/>
      <c r="H802" s="6" t="n"/>
      <c r="I802" s="6" t="n"/>
      <c r="J802" s="6" t="n"/>
      <c r="K802" s="6" t="n"/>
      <c r="L802" s="93" t="n"/>
      <c r="M802" s="6" t="n"/>
      <c r="N802" s="6" t="n"/>
      <c r="O802" s="6" t="n"/>
      <c r="P802" s="94" t="n"/>
    </row>
    <row r="803" ht="15.75" customHeight="1">
      <c r="A803" s="1" t="n"/>
      <c r="B803" s="14" t="n"/>
      <c r="C803" s="6" t="n"/>
      <c r="D803" s="93" t="n"/>
      <c r="E803" s="6" t="n"/>
      <c r="F803" s="93" t="n"/>
      <c r="G803" s="6" t="n"/>
      <c r="H803" s="6" t="n"/>
      <c r="I803" s="6" t="n"/>
      <c r="J803" s="6" t="n"/>
      <c r="K803" s="6" t="n"/>
      <c r="L803" s="93" t="n"/>
      <c r="M803" s="6" t="n"/>
      <c r="N803" s="6" t="n"/>
      <c r="O803" s="6" t="n"/>
      <c r="P803" s="94" t="n"/>
    </row>
    <row r="804" ht="15.75" customHeight="1">
      <c r="A804" s="1" t="n"/>
      <c r="B804" s="14" t="n"/>
      <c r="C804" s="6" t="n"/>
      <c r="D804" s="93" t="n"/>
      <c r="E804" s="6" t="n"/>
      <c r="F804" s="93" t="n"/>
      <c r="G804" s="6" t="n"/>
      <c r="H804" s="6" t="n"/>
      <c r="I804" s="6" t="n"/>
      <c r="J804" s="6" t="n"/>
      <c r="K804" s="6" t="n"/>
      <c r="L804" s="93" t="n"/>
      <c r="M804" s="6" t="n"/>
      <c r="N804" s="6" t="n"/>
      <c r="O804" s="6" t="n"/>
      <c r="P804" s="94" t="n"/>
    </row>
    <row r="805" ht="15.75" customHeight="1">
      <c r="A805" s="1" t="n"/>
      <c r="B805" s="14" t="n"/>
      <c r="C805" s="6" t="n"/>
      <c r="D805" s="93" t="n"/>
      <c r="E805" s="6" t="n"/>
      <c r="F805" s="93" t="n"/>
      <c r="G805" s="6" t="n"/>
      <c r="H805" s="6" t="n"/>
      <c r="I805" s="6" t="n"/>
      <c r="J805" s="6" t="n"/>
      <c r="K805" s="6" t="n"/>
      <c r="L805" s="93" t="n"/>
      <c r="M805" s="6" t="n"/>
      <c r="N805" s="6" t="n"/>
      <c r="O805" s="6" t="n"/>
      <c r="P805" s="94" t="n"/>
    </row>
    <row r="806" ht="15.75" customHeight="1">
      <c r="A806" s="1" t="n"/>
      <c r="B806" s="14" t="n"/>
      <c r="C806" s="6" t="n"/>
      <c r="D806" s="93" t="n"/>
      <c r="E806" s="6" t="n"/>
      <c r="F806" s="93" t="n"/>
      <c r="G806" s="6" t="n"/>
      <c r="H806" s="6" t="n"/>
      <c r="I806" s="6" t="n"/>
      <c r="J806" s="6" t="n"/>
      <c r="K806" s="6" t="n"/>
      <c r="L806" s="93" t="n"/>
      <c r="M806" s="6" t="n"/>
      <c r="N806" s="6" t="n"/>
      <c r="O806" s="6" t="n"/>
      <c r="P806" s="94" t="n"/>
    </row>
    <row r="807" ht="15.75" customHeight="1">
      <c r="A807" s="1" t="n"/>
      <c r="B807" s="14" t="n"/>
      <c r="C807" s="6" t="n"/>
      <c r="D807" s="93" t="n"/>
      <c r="E807" s="6" t="n"/>
      <c r="F807" s="93" t="n"/>
      <c r="G807" s="6" t="n"/>
      <c r="H807" s="6" t="n"/>
      <c r="I807" s="6" t="n"/>
      <c r="J807" s="6" t="n"/>
      <c r="K807" s="6" t="n"/>
      <c r="L807" s="93" t="n"/>
      <c r="M807" s="6" t="n"/>
      <c r="N807" s="6" t="n"/>
      <c r="O807" s="6" t="n"/>
      <c r="P807" s="94" t="n"/>
    </row>
    <row r="808" ht="15.75" customHeight="1">
      <c r="A808" s="1" t="n"/>
      <c r="B808" s="14" t="n"/>
      <c r="C808" s="6" t="n"/>
      <c r="D808" s="93" t="n"/>
      <c r="E808" s="6" t="n"/>
      <c r="F808" s="93" t="n"/>
      <c r="G808" s="6" t="n"/>
      <c r="H808" s="6" t="n"/>
      <c r="I808" s="6" t="n"/>
      <c r="J808" s="6" t="n"/>
      <c r="K808" s="6" t="n"/>
      <c r="L808" s="93" t="n"/>
      <c r="M808" s="6" t="n"/>
      <c r="N808" s="6" t="n"/>
      <c r="O808" s="6" t="n"/>
      <c r="P808" s="94" t="n"/>
    </row>
    <row r="809" ht="15.75" customHeight="1">
      <c r="A809" s="1" t="n"/>
      <c r="B809" s="14" t="n"/>
      <c r="C809" s="6" t="n"/>
      <c r="D809" s="93" t="n"/>
      <c r="E809" s="6" t="n"/>
      <c r="F809" s="93" t="n"/>
      <c r="G809" s="6" t="n"/>
      <c r="H809" s="6" t="n"/>
      <c r="I809" s="6" t="n"/>
      <c r="J809" s="6" t="n"/>
      <c r="K809" s="6" t="n"/>
      <c r="L809" s="93" t="n"/>
      <c r="M809" s="6" t="n"/>
      <c r="N809" s="6" t="n"/>
      <c r="O809" s="6" t="n"/>
      <c r="P809" s="94" t="n"/>
    </row>
    <row r="810" ht="15.75" customHeight="1">
      <c r="A810" s="1" t="n"/>
      <c r="B810" s="14" t="n"/>
      <c r="C810" s="6" t="n"/>
      <c r="D810" s="93" t="n"/>
      <c r="E810" s="6" t="n"/>
      <c r="F810" s="93" t="n"/>
      <c r="G810" s="6" t="n"/>
      <c r="H810" s="6" t="n"/>
      <c r="I810" s="6" t="n"/>
      <c r="J810" s="6" t="n"/>
      <c r="K810" s="6" t="n"/>
      <c r="L810" s="93" t="n"/>
      <c r="M810" s="6" t="n"/>
      <c r="N810" s="6" t="n"/>
      <c r="O810" s="6" t="n"/>
      <c r="P810" s="94" t="n"/>
    </row>
    <row r="811" ht="15.75" customHeight="1">
      <c r="A811" s="1" t="n"/>
      <c r="B811" s="14" t="n"/>
      <c r="C811" s="6" t="n"/>
      <c r="D811" s="93" t="n"/>
      <c r="E811" s="6" t="n"/>
      <c r="F811" s="93" t="n"/>
      <c r="G811" s="6" t="n"/>
      <c r="H811" s="6" t="n"/>
      <c r="I811" s="6" t="n"/>
      <c r="J811" s="6" t="n"/>
      <c r="K811" s="6" t="n"/>
      <c r="L811" s="93" t="n"/>
      <c r="M811" s="6" t="n"/>
      <c r="N811" s="6" t="n"/>
      <c r="O811" s="6" t="n"/>
      <c r="P811" s="94" t="n"/>
    </row>
    <row r="812" ht="15.75" customHeight="1">
      <c r="A812" s="1" t="n"/>
      <c r="B812" s="14" t="n"/>
      <c r="C812" s="6" t="n"/>
      <c r="D812" s="93" t="n"/>
      <c r="E812" s="6" t="n"/>
      <c r="F812" s="93" t="n"/>
      <c r="G812" s="6" t="n"/>
      <c r="H812" s="6" t="n"/>
      <c r="I812" s="6" t="n"/>
      <c r="J812" s="6" t="n"/>
      <c r="K812" s="6" t="n"/>
      <c r="L812" s="93" t="n"/>
      <c r="M812" s="6" t="n"/>
      <c r="N812" s="6" t="n"/>
      <c r="O812" s="6" t="n"/>
      <c r="P812" s="94" t="n"/>
    </row>
    <row r="813" ht="15.75" customHeight="1">
      <c r="A813" s="1" t="n"/>
      <c r="B813" s="14" t="n"/>
      <c r="C813" s="6" t="n"/>
      <c r="D813" s="93" t="n"/>
      <c r="E813" s="6" t="n"/>
      <c r="F813" s="93" t="n"/>
      <c r="G813" s="6" t="n"/>
      <c r="H813" s="6" t="n"/>
      <c r="I813" s="6" t="n"/>
      <c r="J813" s="6" t="n"/>
      <c r="K813" s="6" t="n"/>
      <c r="L813" s="93" t="n"/>
      <c r="M813" s="6" t="n"/>
      <c r="N813" s="6" t="n"/>
      <c r="O813" s="6" t="n"/>
      <c r="P813" s="94" t="n"/>
    </row>
    <row r="814" ht="15.75" customHeight="1">
      <c r="A814" s="1" t="n"/>
      <c r="B814" s="14" t="n"/>
      <c r="C814" s="6" t="n"/>
      <c r="D814" s="93" t="n"/>
      <c r="E814" s="6" t="n"/>
      <c r="F814" s="93" t="n"/>
      <c r="G814" s="6" t="n"/>
      <c r="H814" s="6" t="n"/>
      <c r="I814" s="6" t="n"/>
      <c r="J814" s="6" t="n"/>
      <c r="K814" s="6" t="n"/>
      <c r="L814" s="93" t="n"/>
      <c r="M814" s="6" t="n"/>
      <c r="N814" s="6" t="n"/>
      <c r="O814" s="6" t="n"/>
      <c r="P814" s="94" t="n"/>
    </row>
    <row r="815" ht="15.75" customHeight="1">
      <c r="A815" s="1" t="n"/>
      <c r="B815" s="14" t="n"/>
      <c r="C815" s="6" t="n"/>
      <c r="D815" s="93" t="n"/>
      <c r="E815" s="6" t="n"/>
      <c r="F815" s="93" t="n"/>
      <c r="G815" s="6" t="n"/>
      <c r="H815" s="6" t="n"/>
      <c r="I815" s="6" t="n"/>
      <c r="J815" s="6" t="n"/>
      <c r="K815" s="6" t="n"/>
      <c r="L815" s="93" t="n"/>
      <c r="M815" s="6" t="n"/>
      <c r="N815" s="6" t="n"/>
      <c r="O815" s="6" t="n"/>
      <c r="P815" s="94" t="n"/>
    </row>
    <row r="816" ht="15.75" customHeight="1">
      <c r="A816" s="1" t="n"/>
      <c r="B816" s="14" t="n"/>
      <c r="C816" s="6" t="n"/>
      <c r="D816" s="93" t="n"/>
      <c r="E816" s="6" t="n"/>
      <c r="F816" s="93" t="n"/>
      <c r="G816" s="6" t="n"/>
      <c r="H816" s="6" t="n"/>
      <c r="I816" s="6" t="n"/>
      <c r="J816" s="6" t="n"/>
      <c r="K816" s="6" t="n"/>
      <c r="L816" s="93" t="n"/>
      <c r="M816" s="6" t="n"/>
      <c r="N816" s="6" t="n"/>
      <c r="O816" s="6" t="n"/>
      <c r="P816" s="94" t="n"/>
    </row>
    <row r="817" ht="15.75" customHeight="1">
      <c r="A817" s="1" t="n"/>
      <c r="B817" s="14" t="n"/>
      <c r="C817" s="6" t="n"/>
      <c r="D817" s="93" t="n"/>
      <c r="E817" s="6" t="n"/>
      <c r="F817" s="93" t="n"/>
      <c r="G817" s="6" t="n"/>
      <c r="H817" s="6" t="n"/>
      <c r="I817" s="6" t="n"/>
      <c r="J817" s="6" t="n"/>
      <c r="K817" s="6" t="n"/>
      <c r="L817" s="93" t="n"/>
      <c r="M817" s="6" t="n"/>
      <c r="N817" s="6" t="n"/>
      <c r="O817" s="6" t="n"/>
      <c r="P817" s="94" t="n"/>
    </row>
    <row r="818" ht="15.75" customHeight="1">
      <c r="A818" s="1" t="n"/>
      <c r="B818" s="14" t="n"/>
      <c r="C818" s="6" t="n"/>
      <c r="D818" s="93" t="n"/>
      <c r="E818" s="6" t="n"/>
      <c r="F818" s="93" t="n"/>
      <c r="G818" s="6" t="n"/>
      <c r="H818" s="6" t="n"/>
      <c r="I818" s="6" t="n"/>
      <c r="J818" s="6" t="n"/>
      <c r="K818" s="6" t="n"/>
      <c r="L818" s="93" t="n"/>
      <c r="M818" s="6" t="n"/>
      <c r="N818" s="6" t="n"/>
      <c r="O818" s="6" t="n"/>
      <c r="P818" s="94" t="n"/>
    </row>
    <row r="819" ht="15.75" customHeight="1">
      <c r="A819" s="1" t="n"/>
      <c r="B819" s="14" t="n"/>
      <c r="C819" s="6" t="n"/>
      <c r="D819" s="93" t="n"/>
      <c r="E819" s="6" t="n"/>
      <c r="F819" s="93" t="n"/>
      <c r="G819" s="6" t="n"/>
      <c r="H819" s="6" t="n"/>
      <c r="I819" s="6" t="n"/>
      <c r="J819" s="6" t="n"/>
      <c r="K819" s="6" t="n"/>
      <c r="L819" s="93" t="n"/>
      <c r="M819" s="6" t="n"/>
      <c r="N819" s="6" t="n"/>
      <c r="O819" s="6" t="n"/>
      <c r="P819" s="94" t="n"/>
    </row>
    <row r="820" ht="15.75" customHeight="1">
      <c r="A820" s="1" t="n"/>
      <c r="B820" s="14" t="n"/>
      <c r="C820" s="6" t="n"/>
      <c r="D820" s="93" t="n"/>
      <c r="E820" s="6" t="n"/>
      <c r="F820" s="93" t="n"/>
      <c r="G820" s="6" t="n"/>
      <c r="H820" s="6" t="n"/>
      <c r="I820" s="6" t="n"/>
      <c r="J820" s="6" t="n"/>
      <c r="K820" s="6" t="n"/>
      <c r="L820" s="93" t="n"/>
      <c r="M820" s="6" t="n"/>
      <c r="N820" s="6" t="n"/>
      <c r="O820" s="6" t="n"/>
      <c r="P820" s="94" t="n"/>
    </row>
    <row r="821" ht="15.75" customHeight="1">
      <c r="A821" s="1" t="n"/>
      <c r="B821" s="14" t="n"/>
      <c r="C821" s="6" t="n"/>
      <c r="D821" s="93" t="n"/>
      <c r="E821" s="6" t="n"/>
      <c r="F821" s="93" t="n"/>
      <c r="G821" s="6" t="n"/>
      <c r="H821" s="6" t="n"/>
      <c r="I821" s="6" t="n"/>
      <c r="J821" s="6" t="n"/>
      <c r="K821" s="6" t="n"/>
      <c r="L821" s="93" t="n"/>
      <c r="M821" s="6" t="n"/>
      <c r="N821" s="6" t="n"/>
      <c r="O821" s="6" t="n"/>
      <c r="P821" s="94" t="n"/>
    </row>
    <row r="822" ht="15.75" customHeight="1">
      <c r="A822" s="1" t="n"/>
      <c r="B822" s="14" t="n"/>
      <c r="C822" s="6" t="n"/>
      <c r="D822" s="93" t="n"/>
      <c r="E822" s="6" t="n"/>
      <c r="F822" s="93" t="n"/>
      <c r="G822" s="6" t="n"/>
      <c r="H822" s="6" t="n"/>
      <c r="I822" s="6" t="n"/>
      <c r="J822" s="6" t="n"/>
      <c r="K822" s="6" t="n"/>
      <c r="L822" s="93" t="n"/>
      <c r="M822" s="6" t="n"/>
      <c r="N822" s="6" t="n"/>
      <c r="O822" s="6" t="n"/>
      <c r="P822" s="94" t="n"/>
    </row>
    <row r="823" ht="15.75" customHeight="1">
      <c r="A823" s="1" t="n"/>
      <c r="B823" s="14" t="n"/>
      <c r="C823" s="6" t="n"/>
      <c r="D823" s="93" t="n"/>
      <c r="E823" s="6" t="n"/>
      <c r="F823" s="93" t="n"/>
      <c r="G823" s="6" t="n"/>
      <c r="H823" s="6" t="n"/>
      <c r="I823" s="6" t="n"/>
      <c r="J823" s="6" t="n"/>
      <c r="K823" s="6" t="n"/>
      <c r="L823" s="93" t="n"/>
      <c r="M823" s="6" t="n"/>
      <c r="N823" s="6" t="n"/>
      <c r="O823" s="6" t="n"/>
      <c r="P823" s="94" t="n"/>
    </row>
    <row r="824" ht="15.75" customHeight="1">
      <c r="A824" s="1" t="n"/>
      <c r="B824" s="14" t="n"/>
      <c r="C824" s="6" t="n"/>
      <c r="D824" s="93" t="n"/>
      <c r="E824" s="6" t="n"/>
      <c r="F824" s="93" t="n"/>
      <c r="G824" s="6" t="n"/>
      <c r="H824" s="6" t="n"/>
      <c r="I824" s="6" t="n"/>
      <c r="J824" s="6" t="n"/>
      <c r="K824" s="6" t="n"/>
      <c r="L824" s="93" t="n"/>
      <c r="M824" s="6" t="n"/>
      <c r="N824" s="6" t="n"/>
      <c r="O824" s="6" t="n"/>
      <c r="P824" s="94" t="n"/>
    </row>
    <row r="825" ht="15.75" customHeight="1">
      <c r="A825" s="1" t="n"/>
      <c r="B825" s="14" t="n"/>
      <c r="C825" s="6" t="n"/>
      <c r="D825" s="93" t="n"/>
      <c r="E825" s="6" t="n"/>
      <c r="F825" s="93" t="n"/>
      <c r="G825" s="6" t="n"/>
      <c r="H825" s="6" t="n"/>
      <c r="I825" s="6" t="n"/>
      <c r="J825" s="6" t="n"/>
      <c r="K825" s="6" t="n"/>
      <c r="L825" s="93" t="n"/>
      <c r="M825" s="6" t="n"/>
      <c r="N825" s="6" t="n"/>
      <c r="O825" s="6" t="n"/>
      <c r="P825" s="94" t="n"/>
    </row>
    <row r="826" ht="15.75" customHeight="1">
      <c r="A826" s="1" t="n"/>
      <c r="B826" s="14" t="n"/>
      <c r="C826" s="6" t="n"/>
      <c r="D826" s="93" t="n"/>
      <c r="E826" s="6" t="n"/>
      <c r="F826" s="93" t="n"/>
      <c r="G826" s="6" t="n"/>
      <c r="H826" s="6" t="n"/>
      <c r="I826" s="6" t="n"/>
      <c r="J826" s="6" t="n"/>
      <c r="K826" s="6" t="n"/>
      <c r="L826" s="93" t="n"/>
      <c r="M826" s="6" t="n"/>
      <c r="N826" s="6" t="n"/>
      <c r="O826" s="6" t="n"/>
      <c r="P826" s="94" t="n"/>
    </row>
    <row r="827" ht="15.75" customHeight="1">
      <c r="A827" s="1" t="n"/>
      <c r="B827" s="14" t="n"/>
      <c r="C827" s="6" t="n"/>
      <c r="D827" s="93" t="n"/>
      <c r="E827" s="6" t="n"/>
      <c r="F827" s="93" t="n"/>
      <c r="G827" s="6" t="n"/>
      <c r="H827" s="6" t="n"/>
      <c r="I827" s="6" t="n"/>
      <c r="J827" s="6" t="n"/>
      <c r="K827" s="6" t="n"/>
      <c r="L827" s="93" t="n"/>
      <c r="M827" s="6" t="n"/>
      <c r="N827" s="6" t="n"/>
      <c r="O827" s="6" t="n"/>
      <c r="P827" s="94" t="n"/>
    </row>
    <row r="828" ht="15.75" customHeight="1">
      <c r="A828" s="1" t="n"/>
      <c r="B828" s="14" t="n"/>
      <c r="C828" s="6" t="n"/>
      <c r="D828" s="93" t="n"/>
      <c r="E828" s="6" t="n"/>
      <c r="F828" s="93" t="n"/>
      <c r="G828" s="6" t="n"/>
      <c r="H828" s="6" t="n"/>
      <c r="I828" s="6" t="n"/>
      <c r="J828" s="6" t="n"/>
      <c r="K828" s="6" t="n"/>
      <c r="L828" s="93" t="n"/>
      <c r="M828" s="6" t="n"/>
      <c r="N828" s="6" t="n"/>
      <c r="O828" s="6" t="n"/>
      <c r="P828" s="94" t="n"/>
    </row>
    <row r="829" ht="15.75" customHeight="1">
      <c r="A829" s="1" t="n"/>
      <c r="B829" s="14" t="n"/>
      <c r="C829" s="6" t="n"/>
      <c r="D829" s="93" t="n"/>
      <c r="E829" s="6" t="n"/>
      <c r="F829" s="93" t="n"/>
      <c r="G829" s="6" t="n"/>
      <c r="H829" s="6" t="n"/>
      <c r="I829" s="6" t="n"/>
      <c r="J829" s="6" t="n"/>
      <c r="K829" s="6" t="n"/>
      <c r="L829" s="93" t="n"/>
      <c r="M829" s="6" t="n"/>
      <c r="N829" s="6" t="n"/>
      <c r="O829" s="6" t="n"/>
      <c r="P829" s="94" t="n"/>
    </row>
    <row r="830" ht="15.75" customHeight="1">
      <c r="A830" s="1" t="n"/>
      <c r="B830" s="14" t="n"/>
      <c r="C830" s="6" t="n"/>
      <c r="D830" s="93" t="n"/>
      <c r="E830" s="6" t="n"/>
      <c r="F830" s="93" t="n"/>
      <c r="G830" s="6" t="n"/>
      <c r="H830" s="6" t="n"/>
      <c r="I830" s="6" t="n"/>
      <c r="J830" s="6" t="n"/>
      <c r="K830" s="6" t="n"/>
      <c r="L830" s="93" t="n"/>
      <c r="M830" s="6" t="n"/>
      <c r="N830" s="6" t="n"/>
      <c r="O830" s="6" t="n"/>
      <c r="P830" s="94" t="n"/>
    </row>
    <row r="831" ht="15.75" customHeight="1">
      <c r="A831" s="1" t="n"/>
      <c r="B831" s="14" t="n"/>
      <c r="C831" s="6" t="n"/>
      <c r="D831" s="93" t="n"/>
      <c r="E831" s="6" t="n"/>
      <c r="F831" s="93" t="n"/>
      <c r="G831" s="6" t="n"/>
      <c r="H831" s="6" t="n"/>
      <c r="I831" s="6" t="n"/>
      <c r="J831" s="6" t="n"/>
      <c r="K831" s="6" t="n"/>
      <c r="L831" s="93" t="n"/>
      <c r="M831" s="6" t="n"/>
      <c r="N831" s="6" t="n"/>
      <c r="O831" s="6" t="n"/>
      <c r="P831" s="94" t="n"/>
    </row>
    <row r="832" ht="15.75" customHeight="1">
      <c r="A832" s="1" t="n"/>
      <c r="B832" s="14" t="n"/>
      <c r="C832" s="6" t="n"/>
      <c r="D832" s="93" t="n"/>
      <c r="E832" s="6" t="n"/>
      <c r="F832" s="93" t="n"/>
      <c r="G832" s="6" t="n"/>
      <c r="H832" s="6" t="n"/>
      <c r="I832" s="6" t="n"/>
      <c r="J832" s="6" t="n"/>
      <c r="K832" s="6" t="n"/>
      <c r="L832" s="93" t="n"/>
      <c r="M832" s="6" t="n"/>
      <c r="N832" s="6" t="n"/>
      <c r="O832" s="6" t="n"/>
      <c r="P832" s="94" t="n"/>
    </row>
    <row r="833" ht="15.75" customHeight="1">
      <c r="A833" s="1" t="n"/>
      <c r="B833" s="14" t="n"/>
      <c r="C833" s="6" t="n"/>
      <c r="D833" s="93" t="n"/>
      <c r="E833" s="6" t="n"/>
      <c r="F833" s="93" t="n"/>
      <c r="G833" s="6" t="n"/>
      <c r="H833" s="6" t="n"/>
      <c r="I833" s="6" t="n"/>
      <c r="J833" s="6" t="n"/>
      <c r="K833" s="6" t="n"/>
      <c r="L833" s="93" t="n"/>
      <c r="M833" s="6" t="n"/>
      <c r="N833" s="6" t="n"/>
      <c r="O833" s="6" t="n"/>
      <c r="P833" s="94" t="n"/>
    </row>
    <row r="834" ht="15.75" customHeight="1">
      <c r="A834" s="1" t="n"/>
      <c r="B834" s="14" t="n"/>
      <c r="C834" s="6" t="n"/>
      <c r="D834" s="93" t="n"/>
      <c r="E834" s="6" t="n"/>
      <c r="F834" s="93" t="n"/>
      <c r="G834" s="6" t="n"/>
      <c r="H834" s="6" t="n"/>
      <c r="I834" s="6" t="n"/>
      <c r="J834" s="6" t="n"/>
      <c r="K834" s="6" t="n"/>
      <c r="L834" s="93" t="n"/>
      <c r="M834" s="6" t="n"/>
      <c r="N834" s="6" t="n"/>
      <c r="O834" s="6" t="n"/>
      <c r="P834" s="94" t="n"/>
    </row>
    <row r="835" ht="15.75" customHeight="1">
      <c r="A835" s="1" t="n"/>
      <c r="B835" s="14" t="n"/>
      <c r="C835" s="6" t="n"/>
      <c r="D835" s="93" t="n"/>
      <c r="E835" s="6" t="n"/>
      <c r="F835" s="93" t="n"/>
      <c r="G835" s="6" t="n"/>
      <c r="H835" s="6" t="n"/>
      <c r="I835" s="6" t="n"/>
      <c r="J835" s="6" t="n"/>
      <c r="K835" s="6" t="n"/>
      <c r="L835" s="93" t="n"/>
      <c r="M835" s="6" t="n"/>
      <c r="N835" s="6" t="n"/>
      <c r="O835" s="6" t="n"/>
      <c r="P835" s="94" t="n"/>
    </row>
    <row r="836" ht="15.75" customHeight="1">
      <c r="A836" s="1" t="n"/>
      <c r="B836" s="14" t="n"/>
      <c r="C836" s="6" t="n"/>
      <c r="D836" s="93" t="n"/>
      <c r="E836" s="6" t="n"/>
      <c r="F836" s="93" t="n"/>
      <c r="G836" s="6" t="n"/>
      <c r="H836" s="6" t="n"/>
      <c r="I836" s="6" t="n"/>
      <c r="J836" s="6" t="n"/>
      <c r="K836" s="6" t="n"/>
      <c r="L836" s="93" t="n"/>
      <c r="M836" s="6" t="n"/>
      <c r="N836" s="6" t="n"/>
      <c r="O836" s="6" t="n"/>
      <c r="P836" s="94" t="n"/>
    </row>
    <row r="837" ht="15.75" customHeight="1">
      <c r="A837" s="1" t="n"/>
      <c r="B837" s="14" t="n"/>
      <c r="C837" s="6" t="n"/>
      <c r="D837" s="93" t="n"/>
      <c r="E837" s="6" t="n"/>
      <c r="F837" s="93" t="n"/>
      <c r="G837" s="6" t="n"/>
      <c r="H837" s="6" t="n"/>
      <c r="I837" s="6" t="n"/>
      <c r="J837" s="6" t="n"/>
      <c r="K837" s="6" t="n"/>
      <c r="L837" s="93" t="n"/>
      <c r="M837" s="6" t="n"/>
      <c r="N837" s="6" t="n"/>
      <c r="O837" s="6" t="n"/>
      <c r="P837" s="94" t="n"/>
    </row>
    <row r="838" ht="15.75" customHeight="1">
      <c r="A838" s="1" t="n"/>
      <c r="B838" s="14" t="n"/>
      <c r="C838" s="6" t="n"/>
      <c r="D838" s="93" t="n"/>
      <c r="E838" s="6" t="n"/>
      <c r="F838" s="93" t="n"/>
      <c r="G838" s="6" t="n"/>
      <c r="H838" s="6" t="n"/>
      <c r="I838" s="6" t="n"/>
      <c r="J838" s="6" t="n"/>
      <c r="K838" s="6" t="n"/>
      <c r="L838" s="93" t="n"/>
      <c r="M838" s="6" t="n"/>
      <c r="N838" s="6" t="n"/>
      <c r="O838" s="6" t="n"/>
      <c r="P838" s="94" t="n"/>
    </row>
    <row r="839" ht="15.75" customHeight="1">
      <c r="A839" s="1" t="n"/>
      <c r="B839" s="14" t="n"/>
      <c r="C839" s="6" t="n"/>
      <c r="D839" s="93" t="n"/>
      <c r="E839" s="6" t="n"/>
      <c r="F839" s="93" t="n"/>
      <c r="G839" s="6" t="n"/>
      <c r="H839" s="6" t="n"/>
      <c r="I839" s="6" t="n"/>
      <c r="J839" s="6" t="n"/>
      <c r="K839" s="6" t="n"/>
      <c r="L839" s="93" t="n"/>
      <c r="M839" s="6" t="n"/>
      <c r="N839" s="6" t="n"/>
      <c r="O839" s="6" t="n"/>
      <c r="P839" s="94" t="n"/>
    </row>
    <row r="840" ht="15.75" customHeight="1">
      <c r="A840" s="1" t="n"/>
      <c r="B840" s="14" t="n"/>
      <c r="C840" s="6" t="n"/>
      <c r="D840" s="93" t="n"/>
      <c r="E840" s="6" t="n"/>
      <c r="F840" s="93" t="n"/>
      <c r="G840" s="6" t="n"/>
      <c r="H840" s="6" t="n"/>
      <c r="I840" s="6" t="n"/>
      <c r="J840" s="6" t="n"/>
      <c r="K840" s="6" t="n"/>
      <c r="L840" s="93" t="n"/>
      <c r="M840" s="6" t="n"/>
      <c r="N840" s="6" t="n"/>
      <c r="O840" s="6" t="n"/>
      <c r="P840" s="94" t="n"/>
    </row>
    <row r="841" ht="15.75" customHeight="1">
      <c r="A841" s="1" t="n"/>
      <c r="B841" s="14" t="n"/>
      <c r="C841" s="6" t="n"/>
      <c r="D841" s="93" t="n"/>
      <c r="E841" s="6" t="n"/>
      <c r="F841" s="93" t="n"/>
      <c r="G841" s="6" t="n"/>
      <c r="H841" s="6" t="n"/>
      <c r="I841" s="6" t="n"/>
      <c r="J841" s="6" t="n"/>
      <c r="K841" s="6" t="n"/>
      <c r="L841" s="93" t="n"/>
      <c r="M841" s="6" t="n"/>
      <c r="N841" s="6" t="n"/>
      <c r="O841" s="6" t="n"/>
      <c r="P841" s="94" t="n"/>
    </row>
    <row r="842" ht="15.75" customHeight="1">
      <c r="A842" s="1" t="n"/>
      <c r="B842" s="14" t="n"/>
      <c r="C842" s="6" t="n"/>
      <c r="D842" s="93" t="n"/>
      <c r="E842" s="6" t="n"/>
      <c r="F842" s="93" t="n"/>
      <c r="G842" s="6" t="n"/>
      <c r="H842" s="6" t="n"/>
      <c r="I842" s="6" t="n"/>
      <c r="J842" s="6" t="n"/>
      <c r="K842" s="6" t="n"/>
      <c r="L842" s="93" t="n"/>
      <c r="M842" s="6" t="n"/>
      <c r="N842" s="6" t="n"/>
      <c r="O842" s="6" t="n"/>
      <c r="P842" s="94" t="n"/>
    </row>
    <row r="843" ht="15.75" customHeight="1">
      <c r="A843" s="1" t="n"/>
      <c r="B843" s="14" t="n"/>
      <c r="C843" s="6" t="n"/>
      <c r="D843" s="93" t="n"/>
      <c r="E843" s="6" t="n"/>
      <c r="F843" s="93" t="n"/>
      <c r="G843" s="6" t="n"/>
      <c r="H843" s="6" t="n"/>
      <c r="I843" s="6" t="n"/>
      <c r="J843" s="6" t="n"/>
      <c r="K843" s="6" t="n"/>
      <c r="L843" s="93" t="n"/>
      <c r="M843" s="6" t="n"/>
      <c r="N843" s="6" t="n"/>
      <c r="O843" s="6" t="n"/>
      <c r="P843" s="94" t="n"/>
    </row>
    <row r="844" ht="15.75" customHeight="1">
      <c r="A844" s="1" t="n"/>
      <c r="B844" s="14" t="n"/>
      <c r="C844" s="6" t="n"/>
      <c r="D844" s="93" t="n"/>
      <c r="E844" s="6" t="n"/>
      <c r="F844" s="93" t="n"/>
      <c r="G844" s="6" t="n"/>
      <c r="H844" s="6" t="n"/>
      <c r="I844" s="6" t="n"/>
      <c r="J844" s="6" t="n"/>
      <c r="K844" s="6" t="n"/>
      <c r="L844" s="93" t="n"/>
      <c r="M844" s="6" t="n"/>
      <c r="N844" s="6" t="n"/>
      <c r="O844" s="6" t="n"/>
      <c r="P844" s="94" t="n"/>
    </row>
    <row r="845" ht="15.75" customHeight="1">
      <c r="A845" s="1" t="n"/>
      <c r="B845" s="14" t="n"/>
      <c r="C845" s="6" t="n"/>
      <c r="D845" s="93" t="n"/>
      <c r="E845" s="6" t="n"/>
      <c r="F845" s="93" t="n"/>
      <c r="G845" s="6" t="n"/>
      <c r="H845" s="6" t="n"/>
      <c r="I845" s="6" t="n"/>
      <c r="J845" s="6" t="n"/>
      <c r="K845" s="6" t="n"/>
      <c r="L845" s="93" t="n"/>
      <c r="M845" s="6" t="n"/>
      <c r="N845" s="6" t="n"/>
      <c r="O845" s="6" t="n"/>
      <c r="P845" s="94" t="n"/>
    </row>
    <row r="846" ht="15.75" customHeight="1">
      <c r="A846" s="1" t="n"/>
      <c r="B846" s="14" t="n"/>
      <c r="C846" s="6" t="n"/>
      <c r="D846" s="93" t="n"/>
      <c r="E846" s="6" t="n"/>
      <c r="F846" s="93" t="n"/>
      <c r="G846" s="6" t="n"/>
      <c r="H846" s="6" t="n"/>
      <c r="I846" s="6" t="n"/>
      <c r="J846" s="6" t="n"/>
      <c r="K846" s="6" t="n"/>
      <c r="L846" s="93" t="n"/>
      <c r="M846" s="6" t="n"/>
      <c r="N846" s="6" t="n"/>
      <c r="O846" s="6" t="n"/>
      <c r="P846" s="94" t="n"/>
    </row>
    <row r="847" ht="15.75" customHeight="1">
      <c r="A847" s="1" t="n"/>
      <c r="B847" s="14" t="n"/>
      <c r="C847" s="6" t="n"/>
      <c r="D847" s="93" t="n"/>
      <c r="E847" s="6" t="n"/>
      <c r="F847" s="93" t="n"/>
      <c r="G847" s="6" t="n"/>
      <c r="H847" s="6" t="n"/>
      <c r="I847" s="6" t="n"/>
      <c r="J847" s="6" t="n"/>
      <c r="K847" s="6" t="n"/>
      <c r="L847" s="93" t="n"/>
      <c r="M847" s="6" t="n"/>
      <c r="N847" s="6" t="n"/>
      <c r="O847" s="6" t="n"/>
      <c r="P847" s="94" t="n"/>
    </row>
    <row r="848" ht="15.75" customHeight="1">
      <c r="A848" s="1" t="n"/>
      <c r="B848" s="14" t="n"/>
      <c r="C848" s="6" t="n"/>
      <c r="D848" s="93" t="n"/>
      <c r="E848" s="6" t="n"/>
      <c r="F848" s="93" t="n"/>
      <c r="G848" s="6" t="n"/>
      <c r="H848" s="6" t="n"/>
      <c r="I848" s="6" t="n"/>
      <c r="J848" s="6" t="n"/>
      <c r="K848" s="6" t="n"/>
      <c r="L848" s="93" t="n"/>
      <c r="M848" s="6" t="n"/>
      <c r="N848" s="6" t="n"/>
      <c r="O848" s="6" t="n"/>
      <c r="P848" s="94" t="n"/>
    </row>
    <row r="849" ht="15.75" customHeight="1">
      <c r="A849" s="1" t="n"/>
      <c r="B849" s="14" t="n"/>
      <c r="C849" s="6" t="n"/>
      <c r="D849" s="93" t="n"/>
      <c r="E849" s="6" t="n"/>
      <c r="F849" s="93" t="n"/>
      <c r="G849" s="6" t="n"/>
      <c r="H849" s="6" t="n"/>
      <c r="I849" s="6" t="n"/>
      <c r="J849" s="6" t="n"/>
      <c r="K849" s="6" t="n"/>
      <c r="L849" s="93" t="n"/>
      <c r="M849" s="6" t="n"/>
      <c r="N849" s="6" t="n"/>
      <c r="O849" s="6" t="n"/>
      <c r="P849" s="94" t="n"/>
    </row>
    <row r="850" ht="15.75" customHeight="1">
      <c r="A850" s="1" t="n"/>
      <c r="B850" s="14" t="n"/>
      <c r="C850" s="6" t="n"/>
      <c r="D850" s="93" t="n"/>
      <c r="E850" s="6" t="n"/>
      <c r="F850" s="93" t="n"/>
      <c r="G850" s="6" t="n"/>
      <c r="H850" s="6" t="n"/>
      <c r="I850" s="6" t="n"/>
      <c r="J850" s="6" t="n"/>
      <c r="K850" s="6" t="n"/>
      <c r="L850" s="93" t="n"/>
      <c r="M850" s="6" t="n"/>
      <c r="N850" s="6" t="n"/>
      <c r="O850" s="6" t="n"/>
      <c r="P850" s="94" t="n"/>
    </row>
    <row r="851" ht="15.75" customHeight="1">
      <c r="A851" s="1" t="n"/>
      <c r="B851" s="14" t="n"/>
      <c r="C851" s="6" t="n"/>
      <c r="D851" s="93" t="n"/>
      <c r="E851" s="6" t="n"/>
      <c r="F851" s="93" t="n"/>
      <c r="G851" s="6" t="n"/>
      <c r="H851" s="6" t="n"/>
      <c r="I851" s="6" t="n"/>
      <c r="J851" s="6" t="n"/>
      <c r="K851" s="6" t="n"/>
      <c r="L851" s="93" t="n"/>
      <c r="M851" s="6" t="n"/>
      <c r="N851" s="6" t="n"/>
      <c r="O851" s="6" t="n"/>
      <c r="P851" s="94" t="n"/>
    </row>
    <row r="852" ht="15.75" customHeight="1">
      <c r="A852" s="1" t="n"/>
      <c r="B852" s="14" t="n"/>
      <c r="C852" s="6" t="n"/>
      <c r="D852" s="93" t="n"/>
      <c r="E852" s="6" t="n"/>
      <c r="F852" s="93" t="n"/>
      <c r="G852" s="6" t="n"/>
      <c r="H852" s="6" t="n"/>
      <c r="I852" s="6" t="n"/>
      <c r="J852" s="6" t="n"/>
      <c r="K852" s="6" t="n"/>
      <c r="L852" s="93" t="n"/>
      <c r="M852" s="6" t="n"/>
      <c r="N852" s="6" t="n"/>
      <c r="O852" s="6" t="n"/>
      <c r="P852" s="94" t="n"/>
    </row>
    <row r="853" ht="15.75" customHeight="1">
      <c r="A853" s="1" t="n"/>
      <c r="B853" s="14" t="n"/>
      <c r="C853" s="6" t="n"/>
      <c r="D853" s="93" t="n"/>
      <c r="E853" s="6" t="n"/>
      <c r="F853" s="93" t="n"/>
      <c r="G853" s="6" t="n"/>
      <c r="H853" s="6" t="n"/>
      <c r="I853" s="6" t="n"/>
      <c r="J853" s="6" t="n"/>
      <c r="K853" s="6" t="n"/>
      <c r="L853" s="93" t="n"/>
      <c r="M853" s="6" t="n"/>
      <c r="N853" s="6" t="n"/>
      <c r="O853" s="6" t="n"/>
      <c r="P853" s="94" t="n"/>
    </row>
    <row r="854" ht="15.75" customHeight="1">
      <c r="A854" s="1" t="n"/>
      <c r="B854" s="14" t="n"/>
      <c r="C854" s="6" t="n"/>
      <c r="D854" s="93" t="n"/>
      <c r="E854" s="6" t="n"/>
      <c r="F854" s="93" t="n"/>
      <c r="G854" s="6" t="n"/>
      <c r="H854" s="6" t="n"/>
      <c r="I854" s="6" t="n"/>
      <c r="J854" s="6" t="n"/>
      <c r="K854" s="6" t="n"/>
      <c r="L854" s="93" t="n"/>
      <c r="M854" s="6" t="n"/>
      <c r="N854" s="6" t="n"/>
      <c r="O854" s="6" t="n"/>
      <c r="P854" s="94" t="n"/>
    </row>
    <row r="855" ht="15.75" customHeight="1">
      <c r="A855" s="1" t="n"/>
      <c r="B855" s="14" t="n"/>
      <c r="C855" s="6" t="n"/>
      <c r="D855" s="93" t="n"/>
      <c r="E855" s="6" t="n"/>
      <c r="F855" s="93" t="n"/>
      <c r="G855" s="6" t="n"/>
      <c r="H855" s="6" t="n"/>
      <c r="I855" s="6" t="n"/>
      <c r="J855" s="6" t="n"/>
      <c r="K855" s="6" t="n"/>
      <c r="L855" s="93" t="n"/>
      <c r="M855" s="6" t="n"/>
      <c r="N855" s="6" t="n"/>
      <c r="O855" s="6" t="n"/>
      <c r="P855" s="94" t="n"/>
    </row>
    <row r="856" ht="15.75" customHeight="1">
      <c r="A856" s="1" t="n"/>
      <c r="B856" s="14" t="n"/>
      <c r="C856" s="6" t="n"/>
      <c r="D856" s="93" t="n"/>
      <c r="E856" s="6" t="n"/>
      <c r="F856" s="93" t="n"/>
      <c r="G856" s="6" t="n"/>
      <c r="H856" s="6" t="n"/>
      <c r="I856" s="6" t="n"/>
      <c r="J856" s="6" t="n"/>
      <c r="K856" s="6" t="n"/>
      <c r="L856" s="93" t="n"/>
      <c r="M856" s="6" t="n"/>
      <c r="N856" s="6" t="n"/>
      <c r="O856" s="6" t="n"/>
      <c r="P856" s="94" t="n"/>
    </row>
    <row r="857" ht="15.75" customHeight="1">
      <c r="A857" s="1" t="n"/>
      <c r="B857" s="14" t="n"/>
      <c r="C857" s="6" t="n"/>
      <c r="D857" s="93" t="n"/>
      <c r="E857" s="6" t="n"/>
      <c r="F857" s="93" t="n"/>
      <c r="G857" s="6" t="n"/>
      <c r="H857" s="6" t="n"/>
      <c r="I857" s="6" t="n"/>
      <c r="J857" s="6" t="n"/>
      <c r="K857" s="6" t="n"/>
      <c r="L857" s="93" t="n"/>
      <c r="M857" s="6" t="n"/>
      <c r="N857" s="6" t="n"/>
      <c r="O857" s="6" t="n"/>
      <c r="P857" s="94" t="n"/>
    </row>
    <row r="858" ht="15.75" customHeight="1">
      <c r="A858" s="1" t="n"/>
      <c r="B858" s="14" t="n"/>
      <c r="C858" s="6" t="n"/>
      <c r="D858" s="93" t="n"/>
      <c r="E858" s="6" t="n"/>
      <c r="F858" s="93" t="n"/>
      <c r="G858" s="6" t="n"/>
      <c r="H858" s="6" t="n"/>
      <c r="I858" s="6" t="n"/>
      <c r="J858" s="6" t="n"/>
      <c r="K858" s="6" t="n"/>
      <c r="L858" s="93" t="n"/>
      <c r="M858" s="6" t="n"/>
      <c r="N858" s="6" t="n"/>
      <c r="O858" s="6" t="n"/>
      <c r="P858" s="94" t="n"/>
    </row>
    <row r="859" ht="15.75" customHeight="1">
      <c r="A859" s="1" t="n"/>
      <c r="B859" s="14" t="n"/>
      <c r="C859" s="6" t="n"/>
      <c r="D859" s="93" t="n"/>
      <c r="E859" s="6" t="n"/>
      <c r="F859" s="93" t="n"/>
      <c r="G859" s="6" t="n"/>
      <c r="H859" s="6" t="n"/>
      <c r="I859" s="6" t="n"/>
      <c r="J859" s="6" t="n"/>
      <c r="K859" s="6" t="n"/>
      <c r="L859" s="93" t="n"/>
      <c r="M859" s="6" t="n"/>
      <c r="N859" s="6" t="n"/>
      <c r="O859" s="6" t="n"/>
      <c r="P859" s="94" t="n"/>
    </row>
    <row r="860" ht="15.75" customHeight="1">
      <c r="A860" s="1" t="n"/>
      <c r="B860" s="14" t="n"/>
      <c r="C860" s="6" t="n"/>
      <c r="D860" s="93" t="n"/>
      <c r="E860" s="6" t="n"/>
      <c r="F860" s="93" t="n"/>
      <c r="G860" s="6" t="n"/>
      <c r="H860" s="6" t="n"/>
      <c r="I860" s="6" t="n"/>
      <c r="J860" s="6" t="n"/>
      <c r="K860" s="6" t="n"/>
      <c r="L860" s="93" t="n"/>
      <c r="M860" s="6" t="n"/>
      <c r="N860" s="6" t="n"/>
      <c r="O860" s="6" t="n"/>
      <c r="P860" s="94" t="n"/>
    </row>
    <row r="861" ht="15.75" customHeight="1">
      <c r="A861" s="1" t="n"/>
      <c r="B861" s="14" t="n"/>
      <c r="C861" s="6" t="n"/>
      <c r="D861" s="93" t="n"/>
      <c r="E861" s="6" t="n"/>
      <c r="F861" s="93" t="n"/>
      <c r="G861" s="6" t="n"/>
      <c r="H861" s="6" t="n"/>
      <c r="I861" s="6" t="n"/>
      <c r="J861" s="6" t="n"/>
      <c r="K861" s="6" t="n"/>
      <c r="L861" s="93" t="n"/>
      <c r="M861" s="6" t="n"/>
      <c r="N861" s="6" t="n"/>
      <c r="O861" s="6" t="n"/>
      <c r="P861" s="94" t="n"/>
    </row>
    <row r="862" ht="15.75" customHeight="1">
      <c r="A862" s="1" t="n"/>
      <c r="B862" s="14" t="n"/>
      <c r="C862" s="6" t="n"/>
      <c r="D862" s="93" t="n"/>
      <c r="E862" s="6" t="n"/>
      <c r="F862" s="93" t="n"/>
      <c r="G862" s="6" t="n"/>
      <c r="H862" s="6" t="n"/>
      <c r="I862" s="6" t="n"/>
      <c r="J862" s="6" t="n"/>
      <c r="K862" s="6" t="n"/>
      <c r="L862" s="93" t="n"/>
      <c r="M862" s="6" t="n"/>
      <c r="N862" s="6" t="n"/>
      <c r="O862" s="6" t="n"/>
      <c r="P862" s="94" t="n"/>
    </row>
    <row r="863" ht="15.75" customHeight="1">
      <c r="A863" s="1" t="n"/>
      <c r="B863" s="14" t="n"/>
      <c r="C863" s="6" t="n"/>
      <c r="D863" s="93" t="n"/>
      <c r="E863" s="6" t="n"/>
      <c r="F863" s="93" t="n"/>
      <c r="G863" s="6" t="n"/>
      <c r="H863" s="6" t="n"/>
      <c r="I863" s="6" t="n"/>
      <c r="J863" s="6" t="n"/>
      <c r="K863" s="6" t="n"/>
      <c r="L863" s="93" t="n"/>
      <c r="M863" s="6" t="n"/>
      <c r="N863" s="6" t="n"/>
      <c r="O863" s="6" t="n"/>
      <c r="P863" s="94" t="n"/>
    </row>
    <row r="864" ht="15.75" customHeight="1">
      <c r="A864" s="1" t="n"/>
      <c r="B864" s="14" t="n"/>
      <c r="C864" s="6" t="n"/>
      <c r="D864" s="93" t="n"/>
      <c r="E864" s="6" t="n"/>
      <c r="F864" s="93" t="n"/>
      <c r="G864" s="6" t="n"/>
      <c r="H864" s="6" t="n"/>
      <c r="I864" s="6" t="n"/>
      <c r="J864" s="6" t="n"/>
      <c r="K864" s="6" t="n"/>
      <c r="L864" s="93" t="n"/>
      <c r="M864" s="6" t="n"/>
      <c r="N864" s="6" t="n"/>
      <c r="O864" s="6" t="n"/>
      <c r="P864" s="94" t="n"/>
    </row>
    <row r="865" ht="15.75" customHeight="1">
      <c r="A865" s="1" t="n"/>
      <c r="B865" s="14" t="n"/>
      <c r="C865" s="6" t="n"/>
      <c r="D865" s="93" t="n"/>
      <c r="E865" s="6" t="n"/>
      <c r="F865" s="93" t="n"/>
      <c r="G865" s="6" t="n"/>
      <c r="H865" s="6" t="n"/>
      <c r="I865" s="6" t="n"/>
      <c r="J865" s="6" t="n"/>
      <c r="K865" s="6" t="n"/>
      <c r="L865" s="93" t="n"/>
      <c r="M865" s="6" t="n"/>
      <c r="N865" s="6" t="n"/>
      <c r="O865" s="6" t="n"/>
      <c r="P865" s="94" t="n"/>
    </row>
    <row r="866" ht="15.75" customHeight="1">
      <c r="A866" s="1" t="n"/>
      <c r="B866" s="14" t="n"/>
      <c r="C866" s="6" t="n"/>
      <c r="D866" s="93" t="n"/>
      <c r="E866" s="6" t="n"/>
      <c r="F866" s="93" t="n"/>
      <c r="G866" s="6" t="n"/>
      <c r="H866" s="6" t="n"/>
      <c r="I866" s="6" t="n"/>
      <c r="J866" s="6" t="n"/>
      <c r="K866" s="6" t="n"/>
      <c r="L866" s="93" t="n"/>
      <c r="M866" s="6" t="n"/>
      <c r="N866" s="6" t="n"/>
      <c r="O866" s="6" t="n"/>
      <c r="P866" s="94" t="n"/>
    </row>
    <row r="867" ht="15.75" customHeight="1">
      <c r="A867" s="1" t="n"/>
      <c r="B867" s="14" t="n"/>
      <c r="C867" s="6" t="n"/>
      <c r="D867" s="93" t="n"/>
      <c r="E867" s="6" t="n"/>
      <c r="F867" s="93" t="n"/>
      <c r="G867" s="6" t="n"/>
      <c r="H867" s="6" t="n"/>
      <c r="I867" s="6" t="n"/>
      <c r="J867" s="6" t="n"/>
      <c r="K867" s="6" t="n"/>
      <c r="L867" s="93" t="n"/>
      <c r="M867" s="6" t="n"/>
      <c r="N867" s="6" t="n"/>
      <c r="O867" s="6" t="n"/>
      <c r="P867" s="94" t="n"/>
    </row>
    <row r="868" ht="15.75" customHeight="1">
      <c r="A868" s="1" t="n"/>
      <c r="B868" s="14" t="n"/>
      <c r="C868" s="6" t="n"/>
      <c r="D868" s="93" t="n"/>
      <c r="E868" s="6" t="n"/>
      <c r="F868" s="93" t="n"/>
      <c r="G868" s="6" t="n"/>
      <c r="H868" s="6" t="n"/>
      <c r="I868" s="6" t="n"/>
      <c r="J868" s="6" t="n"/>
      <c r="K868" s="6" t="n"/>
      <c r="L868" s="93" t="n"/>
      <c r="M868" s="6" t="n"/>
      <c r="N868" s="6" t="n"/>
      <c r="O868" s="6" t="n"/>
      <c r="P868" s="94" t="n"/>
    </row>
    <row r="869" ht="15.75" customHeight="1">
      <c r="A869" s="1" t="n"/>
      <c r="B869" s="14" t="n"/>
      <c r="C869" s="6" t="n"/>
      <c r="D869" s="93" t="n"/>
      <c r="E869" s="6" t="n"/>
      <c r="F869" s="93" t="n"/>
      <c r="G869" s="6" t="n"/>
      <c r="H869" s="6" t="n"/>
      <c r="I869" s="6" t="n"/>
      <c r="J869" s="6" t="n"/>
      <c r="K869" s="6" t="n"/>
      <c r="L869" s="93" t="n"/>
      <c r="M869" s="6" t="n"/>
      <c r="N869" s="6" t="n"/>
      <c r="O869" s="6" t="n"/>
      <c r="P869" s="94" t="n"/>
    </row>
    <row r="870" ht="15.75" customHeight="1">
      <c r="A870" s="1" t="n"/>
      <c r="B870" s="14" t="n"/>
      <c r="C870" s="6" t="n"/>
      <c r="D870" s="93" t="n"/>
      <c r="E870" s="6" t="n"/>
      <c r="F870" s="93" t="n"/>
      <c r="G870" s="6" t="n"/>
      <c r="H870" s="6" t="n"/>
      <c r="I870" s="6" t="n"/>
      <c r="J870" s="6" t="n"/>
      <c r="K870" s="6" t="n"/>
      <c r="L870" s="93" t="n"/>
      <c r="M870" s="6" t="n"/>
      <c r="N870" s="6" t="n"/>
      <c r="O870" s="6" t="n"/>
      <c r="P870" s="94" t="n"/>
    </row>
    <row r="871" ht="15.75" customHeight="1">
      <c r="A871" s="1" t="n"/>
      <c r="B871" s="14" t="n"/>
      <c r="C871" s="6" t="n"/>
      <c r="D871" s="93" t="n"/>
      <c r="E871" s="6" t="n"/>
      <c r="F871" s="93" t="n"/>
      <c r="G871" s="6" t="n"/>
      <c r="H871" s="6" t="n"/>
      <c r="I871" s="6" t="n"/>
      <c r="J871" s="6" t="n"/>
      <c r="K871" s="6" t="n"/>
      <c r="L871" s="93" t="n"/>
      <c r="M871" s="6" t="n"/>
      <c r="N871" s="6" t="n"/>
      <c r="O871" s="6" t="n"/>
      <c r="P871" s="94" t="n"/>
    </row>
    <row r="872" ht="15.75" customHeight="1">
      <c r="A872" s="1" t="n"/>
      <c r="B872" s="14" t="n"/>
      <c r="C872" s="6" t="n"/>
      <c r="D872" s="93" t="n"/>
      <c r="E872" s="6" t="n"/>
      <c r="F872" s="93" t="n"/>
      <c r="G872" s="6" t="n"/>
      <c r="H872" s="6" t="n"/>
      <c r="I872" s="6" t="n"/>
      <c r="J872" s="6" t="n"/>
      <c r="K872" s="6" t="n"/>
      <c r="L872" s="93" t="n"/>
      <c r="M872" s="6" t="n"/>
      <c r="N872" s="6" t="n"/>
      <c r="O872" s="6" t="n"/>
      <c r="P872" s="94" t="n"/>
    </row>
    <row r="873" ht="15.75" customHeight="1">
      <c r="A873" s="1" t="n"/>
      <c r="B873" s="14" t="n"/>
      <c r="C873" s="6" t="n"/>
      <c r="D873" s="93" t="n"/>
      <c r="E873" s="6" t="n"/>
      <c r="F873" s="93" t="n"/>
      <c r="G873" s="6" t="n"/>
      <c r="H873" s="6" t="n"/>
      <c r="I873" s="6" t="n"/>
      <c r="J873" s="6" t="n"/>
      <c r="K873" s="6" t="n"/>
      <c r="L873" s="93" t="n"/>
      <c r="M873" s="6" t="n"/>
      <c r="N873" s="6" t="n"/>
      <c r="O873" s="6" t="n"/>
      <c r="P873" s="94" t="n"/>
    </row>
    <row r="874" ht="15.75" customHeight="1">
      <c r="A874" s="1" t="n"/>
      <c r="B874" s="14" t="n"/>
      <c r="C874" s="6" t="n"/>
      <c r="D874" s="93" t="n"/>
      <c r="E874" s="6" t="n"/>
      <c r="F874" s="93" t="n"/>
      <c r="G874" s="6" t="n"/>
      <c r="H874" s="6" t="n"/>
      <c r="I874" s="6" t="n"/>
      <c r="J874" s="6" t="n"/>
      <c r="K874" s="6" t="n"/>
      <c r="L874" s="93" t="n"/>
      <c r="M874" s="6" t="n"/>
      <c r="N874" s="6" t="n"/>
      <c r="O874" s="6" t="n"/>
      <c r="P874" s="94" t="n"/>
    </row>
    <row r="875" ht="15.75" customHeight="1">
      <c r="A875" s="1" t="n"/>
      <c r="B875" s="14" t="n"/>
      <c r="C875" s="6" t="n"/>
      <c r="D875" s="93" t="n"/>
      <c r="E875" s="6" t="n"/>
      <c r="F875" s="93" t="n"/>
      <c r="G875" s="6" t="n"/>
      <c r="H875" s="6" t="n"/>
      <c r="I875" s="6" t="n"/>
      <c r="J875" s="6" t="n"/>
      <c r="K875" s="6" t="n"/>
      <c r="L875" s="93" t="n"/>
      <c r="M875" s="6" t="n"/>
      <c r="N875" s="6" t="n"/>
      <c r="O875" s="6" t="n"/>
      <c r="P875" s="94" t="n"/>
    </row>
    <row r="876" ht="15.75" customHeight="1">
      <c r="A876" s="1" t="n"/>
      <c r="B876" s="14" t="n"/>
      <c r="C876" s="6" t="n"/>
      <c r="D876" s="93" t="n"/>
      <c r="E876" s="6" t="n"/>
      <c r="F876" s="93" t="n"/>
      <c r="G876" s="6" t="n"/>
      <c r="H876" s="6" t="n"/>
      <c r="I876" s="6" t="n"/>
      <c r="J876" s="6" t="n"/>
      <c r="K876" s="6" t="n"/>
      <c r="L876" s="93" t="n"/>
      <c r="M876" s="6" t="n"/>
      <c r="N876" s="6" t="n"/>
      <c r="O876" s="6" t="n"/>
      <c r="P876" s="94" t="n"/>
    </row>
    <row r="877" ht="15.75" customHeight="1">
      <c r="A877" s="1" t="n"/>
      <c r="B877" s="14" t="n"/>
      <c r="C877" s="6" t="n"/>
      <c r="D877" s="93" t="n"/>
      <c r="E877" s="6" t="n"/>
      <c r="F877" s="93" t="n"/>
      <c r="G877" s="6" t="n"/>
      <c r="H877" s="6" t="n"/>
      <c r="I877" s="6" t="n"/>
      <c r="J877" s="6" t="n"/>
      <c r="K877" s="6" t="n"/>
      <c r="L877" s="93" t="n"/>
      <c r="M877" s="6" t="n"/>
      <c r="N877" s="6" t="n"/>
      <c r="O877" s="6" t="n"/>
      <c r="P877" s="94" t="n"/>
    </row>
    <row r="878" ht="15.75" customHeight="1">
      <c r="A878" s="1" t="n"/>
      <c r="B878" s="14" t="n"/>
      <c r="C878" s="6" t="n"/>
      <c r="D878" s="93" t="n"/>
      <c r="E878" s="6" t="n"/>
      <c r="F878" s="93" t="n"/>
      <c r="G878" s="6" t="n"/>
      <c r="H878" s="6" t="n"/>
      <c r="I878" s="6" t="n"/>
      <c r="J878" s="6" t="n"/>
      <c r="K878" s="6" t="n"/>
      <c r="L878" s="93" t="n"/>
      <c r="M878" s="6" t="n"/>
      <c r="N878" s="6" t="n"/>
      <c r="O878" s="6" t="n"/>
      <c r="P878" s="94" t="n"/>
    </row>
    <row r="879" ht="15.75" customHeight="1">
      <c r="A879" s="1" t="n"/>
      <c r="B879" s="14" t="n"/>
      <c r="C879" s="6" t="n"/>
      <c r="D879" s="93" t="n"/>
      <c r="E879" s="6" t="n"/>
      <c r="F879" s="93" t="n"/>
      <c r="G879" s="6" t="n"/>
      <c r="H879" s="6" t="n"/>
      <c r="I879" s="6" t="n"/>
      <c r="J879" s="6" t="n"/>
      <c r="K879" s="6" t="n"/>
      <c r="L879" s="93" t="n"/>
      <c r="M879" s="6" t="n"/>
      <c r="N879" s="6" t="n"/>
      <c r="O879" s="6" t="n"/>
      <c r="P879" s="94" t="n"/>
    </row>
    <row r="880" ht="15.75" customHeight="1">
      <c r="A880" s="1" t="n"/>
      <c r="B880" s="14" t="n"/>
      <c r="C880" s="6" t="n"/>
      <c r="D880" s="93" t="n"/>
      <c r="E880" s="6" t="n"/>
      <c r="F880" s="93" t="n"/>
      <c r="G880" s="6" t="n"/>
      <c r="H880" s="6" t="n"/>
      <c r="I880" s="6" t="n"/>
      <c r="J880" s="6" t="n"/>
      <c r="K880" s="6" t="n"/>
      <c r="L880" s="93" t="n"/>
      <c r="M880" s="6" t="n"/>
      <c r="N880" s="6" t="n"/>
      <c r="O880" s="6" t="n"/>
      <c r="P880" s="94" t="n"/>
    </row>
    <row r="881" ht="15.75" customHeight="1">
      <c r="A881" s="1" t="n"/>
      <c r="B881" s="14" t="n"/>
      <c r="C881" s="6" t="n"/>
      <c r="D881" s="93" t="n"/>
      <c r="E881" s="6" t="n"/>
      <c r="F881" s="93" t="n"/>
      <c r="G881" s="6" t="n"/>
      <c r="H881" s="6" t="n"/>
      <c r="I881" s="6" t="n"/>
      <c r="J881" s="6" t="n"/>
      <c r="K881" s="6" t="n"/>
      <c r="L881" s="93" t="n"/>
      <c r="M881" s="6" t="n"/>
      <c r="N881" s="6" t="n"/>
      <c r="O881" s="6" t="n"/>
      <c r="P881" s="94" t="n"/>
    </row>
    <row r="882" ht="15.75" customHeight="1">
      <c r="A882" s="1" t="n"/>
      <c r="B882" s="14" t="n"/>
      <c r="C882" s="6" t="n"/>
      <c r="D882" s="93" t="n"/>
      <c r="E882" s="6" t="n"/>
      <c r="F882" s="93" t="n"/>
      <c r="G882" s="6" t="n"/>
      <c r="H882" s="6" t="n"/>
      <c r="I882" s="6" t="n"/>
      <c r="J882" s="6" t="n"/>
      <c r="K882" s="6" t="n"/>
      <c r="L882" s="93" t="n"/>
      <c r="M882" s="6" t="n"/>
      <c r="N882" s="6" t="n"/>
      <c r="O882" s="6" t="n"/>
      <c r="P882" s="94" t="n"/>
    </row>
    <row r="883" ht="15.75" customHeight="1">
      <c r="A883" s="1" t="n"/>
      <c r="B883" s="14" t="n"/>
      <c r="C883" s="6" t="n"/>
      <c r="D883" s="93" t="n"/>
      <c r="E883" s="6" t="n"/>
      <c r="F883" s="93" t="n"/>
      <c r="G883" s="6" t="n"/>
      <c r="H883" s="6" t="n"/>
      <c r="I883" s="6" t="n"/>
      <c r="J883" s="6" t="n"/>
      <c r="K883" s="6" t="n"/>
      <c r="L883" s="93" t="n"/>
      <c r="M883" s="6" t="n"/>
      <c r="N883" s="6" t="n"/>
      <c r="O883" s="6" t="n"/>
      <c r="P883" s="94" t="n"/>
    </row>
    <row r="884" ht="15.75" customHeight="1">
      <c r="A884" s="1" t="n"/>
      <c r="B884" s="14" t="n"/>
      <c r="C884" s="6" t="n"/>
      <c r="D884" s="93" t="n"/>
      <c r="E884" s="6" t="n"/>
      <c r="F884" s="93" t="n"/>
      <c r="G884" s="6" t="n"/>
      <c r="H884" s="6" t="n"/>
      <c r="I884" s="6" t="n"/>
      <c r="J884" s="6" t="n"/>
      <c r="K884" s="6" t="n"/>
      <c r="L884" s="93" t="n"/>
      <c r="M884" s="6" t="n"/>
      <c r="N884" s="6" t="n"/>
      <c r="O884" s="6" t="n"/>
      <c r="P884" s="94" t="n"/>
    </row>
    <row r="885" ht="15.75" customHeight="1">
      <c r="A885" s="1" t="n"/>
      <c r="B885" s="14" t="n"/>
      <c r="C885" s="6" t="n"/>
      <c r="D885" s="93" t="n"/>
      <c r="E885" s="6" t="n"/>
      <c r="F885" s="93" t="n"/>
      <c r="G885" s="6" t="n"/>
      <c r="H885" s="6" t="n"/>
      <c r="I885" s="6" t="n"/>
      <c r="J885" s="6" t="n"/>
      <c r="K885" s="6" t="n"/>
      <c r="L885" s="93" t="n"/>
      <c r="M885" s="6" t="n"/>
      <c r="N885" s="6" t="n"/>
      <c r="O885" s="6" t="n"/>
      <c r="P885" s="94" t="n"/>
    </row>
    <row r="886" ht="15.75" customHeight="1">
      <c r="A886" s="1" t="n"/>
      <c r="B886" s="14" t="n"/>
      <c r="C886" s="6" t="n"/>
      <c r="D886" s="93" t="n"/>
      <c r="E886" s="6" t="n"/>
      <c r="F886" s="93" t="n"/>
      <c r="G886" s="6" t="n"/>
      <c r="H886" s="6" t="n"/>
      <c r="I886" s="6" t="n"/>
      <c r="J886" s="6" t="n"/>
      <c r="K886" s="6" t="n"/>
      <c r="L886" s="93" t="n"/>
      <c r="M886" s="6" t="n"/>
      <c r="N886" s="6" t="n"/>
      <c r="O886" s="6" t="n"/>
      <c r="P886" s="94" t="n"/>
    </row>
    <row r="887" ht="15.75" customHeight="1">
      <c r="A887" s="1" t="n"/>
      <c r="B887" s="14" t="n"/>
      <c r="C887" s="6" t="n"/>
      <c r="D887" s="93" t="n"/>
      <c r="E887" s="6" t="n"/>
      <c r="F887" s="93" t="n"/>
      <c r="G887" s="6" t="n"/>
      <c r="H887" s="6" t="n"/>
      <c r="I887" s="6" t="n"/>
      <c r="J887" s="6" t="n"/>
      <c r="K887" s="6" t="n"/>
      <c r="L887" s="93" t="n"/>
      <c r="M887" s="6" t="n"/>
      <c r="N887" s="6" t="n"/>
      <c r="O887" s="6" t="n"/>
      <c r="P887" s="94" t="n"/>
    </row>
    <row r="888" ht="15.75" customHeight="1">
      <c r="A888" s="1" t="n"/>
      <c r="B888" s="14" t="n"/>
      <c r="C888" s="6" t="n"/>
      <c r="D888" s="93" t="n"/>
      <c r="E888" s="6" t="n"/>
      <c r="F888" s="93" t="n"/>
      <c r="G888" s="6" t="n"/>
      <c r="H888" s="6" t="n"/>
      <c r="I888" s="6" t="n"/>
      <c r="J888" s="6" t="n"/>
      <c r="K888" s="6" t="n"/>
      <c r="L888" s="93" t="n"/>
      <c r="M888" s="6" t="n"/>
      <c r="N888" s="6" t="n"/>
      <c r="O888" s="6" t="n"/>
      <c r="P888" s="94" t="n"/>
    </row>
    <row r="889" ht="15.75" customHeight="1">
      <c r="A889" s="1" t="n"/>
      <c r="B889" s="14" t="n"/>
      <c r="C889" s="6" t="n"/>
      <c r="D889" s="93" t="n"/>
      <c r="E889" s="6" t="n"/>
      <c r="F889" s="93" t="n"/>
      <c r="G889" s="6" t="n"/>
      <c r="H889" s="6" t="n"/>
      <c r="I889" s="6" t="n"/>
      <c r="J889" s="6" t="n"/>
      <c r="K889" s="6" t="n"/>
      <c r="L889" s="93" t="n"/>
      <c r="M889" s="6" t="n"/>
      <c r="N889" s="6" t="n"/>
      <c r="O889" s="6" t="n"/>
      <c r="P889" s="94" t="n"/>
    </row>
    <row r="890" ht="15.75" customHeight="1">
      <c r="A890" s="1" t="n"/>
      <c r="B890" s="14" t="n"/>
      <c r="C890" s="6" t="n"/>
      <c r="D890" s="93" t="n"/>
      <c r="E890" s="6" t="n"/>
      <c r="F890" s="93" t="n"/>
      <c r="G890" s="6" t="n"/>
      <c r="H890" s="6" t="n"/>
      <c r="I890" s="6" t="n"/>
      <c r="J890" s="6" t="n"/>
      <c r="K890" s="6" t="n"/>
      <c r="L890" s="93" t="n"/>
      <c r="M890" s="6" t="n"/>
      <c r="N890" s="6" t="n"/>
      <c r="O890" s="6" t="n"/>
      <c r="P890" s="94" t="n"/>
    </row>
    <row r="891" ht="15.75" customHeight="1">
      <c r="A891" s="1" t="n"/>
      <c r="B891" s="14" t="n"/>
      <c r="C891" s="6" t="n"/>
      <c r="D891" s="93" t="n"/>
      <c r="E891" s="6" t="n"/>
      <c r="F891" s="93" t="n"/>
      <c r="G891" s="6" t="n"/>
      <c r="H891" s="6" t="n"/>
      <c r="I891" s="6" t="n"/>
      <c r="J891" s="6" t="n"/>
      <c r="K891" s="6" t="n"/>
      <c r="L891" s="93" t="n"/>
      <c r="M891" s="6" t="n"/>
      <c r="N891" s="6" t="n"/>
      <c r="O891" s="6" t="n"/>
      <c r="P891" s="94" t="n"/>
    </row>
    <row r="892" ht="15.75" customHeight="1">
      <c r="A892" s="1" t="n"/>
      <c r="B892" s="14" t="n"/>
      <c r="C892" s="6" t="n"/>
      <c r="D892" s="93" t="n"/>
      <c r="E892" s="6" t="n"/>
      <c r="F892" s="93" t="n"/>
      <c r="G892" s="6" t="n"/>
      <c r="H892" s="6" t="n"/>
      <c r="I892" s="6" t="n"/>
      <c r="J892" s="6" t="n"/>
      <c r="K892" s="6" t="n"/>
      <c r="L892" s="93" t="n"/>
      <c r="M892" s="6" t="n"/>
      <c r="N892" s="6" t="n"/>
      <c r="O892" s="6" t="n"/>
      <c r="P892" s="94" t="n"/>
    </row>
    <row r="893" ht="15.75" customHeight="1">
      <c r="A893" s="1" t="n"/>
      <c r="B893" s="14" t="n"/>
      <c r="C893" s="6" t="n"/>
      <c r="D893" s="93" t="n"/>
      <c r="E893" s="6" t="n"/>
      <c r="F893" s="93" t="n"/>
      <c r="G893" s="6" t="n"/>
      <c r="H893" s="6" t="n"/>
      <c r="I893" s="6" t="n"/>
      <c r="J893" s="6" t="n"/>
      <c r="K893" s="6" t="n"/>
      <c r="L893" s="93" t="n"/>
      <c r="M893" s="6" t="n"/>
      <c r="N893" s="6" t="n"/>
      <c r="O893" s="6" t="n"/>
      <c r="P893" s="94" t="n"/>
    </row>
    <row r="894" ht="15.75" customHeight="1">
      <c r="A894" s="1" t="n"/>
      <c r="B894" s="14" t="n"/>
      <c r="C894" s="6" t="n"/>
      <c r="D894" s="93" t="n"/>
      <c r="E894" s="6" t="n"/>
      <c r="F894" s="93" t="n"/>
      <c r="G894" s="6" t="n"/>
      <c r="H894" s="6" t="n"/>
      <c r="I894" s="6" t="n"/>
      <c r="J894" s="6" t="n"/>
      <c r="K894" s="6" t="n"/>
      <c r="L894" s="93" t="n"/>
      <c r="M894" s="6" t="n"/>
      <c r="N894" s="6" t="n"/>
      <c r="O894" s="6" t="n"/>
      <c r="P894" s="94" t="n"/>
    </row>
    <row r="895" ht="15.75" customHeight="1">
      <c r="A895" s="1" t="n"/>
      <c r="B895" s="14" t="n"/>
      <c r="C895" s="6" t="n"/>
      <c r="D895" s="93" t="n"/>
      <c r="E895" s="6" t="n"/>
      <c r="F895" s="93" t="n"/>
      <c r="G895" s="6" t="n"/>
      <c r="H895" s="6" t="n"/>
      <c r="I895" s="6" t="n"/>
      <c r="J895" s="6" t="n"/>
      <c r="K895" s="6" t="n"/>
      <c r="L895" s="93" t="n"/>
      <c r="M895" s="6" t="n"/>
      <c r="N895" s="6" t="n"/>
      <c r="O895" s="6" t="n"/>
      <c r="P895" s="94" t="n"/>
    </row>
    <row r="896" ht="15.75" customHeight="1">
      <c r="A896" s="1" t="n"/>
      <c r="B896" s="14" t="n"/>
      <c r="C896" s="6" t="n"/>
      <c r="D896" s="93" t="n"/>
      <c r="E896" s="6" t="n"/>
      <c r="F896" s="93" t="n"/>
      <c r="G896" s="6" t="n"/>
      <c r="H896" s="6" t="n"/>
      <c r="I896" s="6" t="n"/>
      <c r="J896" s="6" t="n"/>
      <c r="K896" s="6" t="n"/>
      <c r="L896" s="93" t="n"/>
      <c r="M896" s="6" t="n"/>
      <c r="N896" s="6" t="n"/>
      <c r="O896" s="6" t="n"/>
      <c r="P896" s="94" t="n"/>
    </row>
    <row r="897" ht="15.75" customHeight="1">
      <c r="A897" s="1" t="n"/>
      <c r="B897" s="14" t="n"/>
      <c r="C897" s="6" t="n"/>
      <c r="D897" s="93" t="n"/>
      <c r="E897" s="6" t="n"/>
      <c r="F897" s="93" t="n"/>
      <c r="G897" s="6" t="n"/>
      <c r="H897" s="6" t="n"/>
      <c r="I897" s="6" t="n"/>
      <c r="J897" s="6" t="n"/>
      <c r="K897" s="6" t="n"/>
      <c r="L897" s="93" t="n"/>
      <c r="M897" s="6" t="n"/>
      <c r="N897" s="6" t="n"/>
      <c r="O897" s="6" t="n"/>
      <c r="P897" s="94" t="n"/>
    </row>
    <row r="898" ht="15.75" customHeight="1">
      <c r="A898" s="1" t="n"/>
      <c r="B898" s="14" t="n"/>
      <c r="C898" s="6" t="n"/>
      <c r="D898" s="93" t="n"/>
      <c r="E898" s="6" t="n"/>
      <c r="F898" s="93" t="n"/>
      <c r="G898" s="6" t="n"/>
      <c r="H898" s="6" t="n"/>
      <c r="I898" s="6" t="n"/>
      <c r="J898" s="6" t="n"/>
      <c r="K898" s="6" t="n"/>
      <c r="L898" s="93" t="n"/>
      <c r="M898" s="6" t="n"/>
      <c r="N898" s="6" t="n"/>
      <c r="O898" s="6" t="n"/>
      <c r="P898" s="94" t="n"/>
    </row>
    <row r="899" ht="15.75" customHeight="1">
      <c r="A899" s="1" t="n"/>
      <c r="B899" s="14" t="n"/>
      <c r="C899" s="6" t="n"/>
      <c r="D899" s="93" t="n"/>
      <c r="E899" s="6" t="n"/>
      <c r="F899" s="93" t="n"/>
      <c r="G899" s="6" t="n"/>
      <c r="H899" s="6" t="n"/>
      <c r="I899" s="6" t="n"/>
      <c r="J899" s="6" t="n"/>
      <c r="K899" s="6" t="n"/>
      <c r="L899" s="93" t="n"/>
      <c r="M899" s="6" t="n"/>
      <c r="N899" s="6" t="n"/>
      <c r="O899" s="6" t="n"/>
      <c r="P899" s="94" t="n"/>
    </row>
    <row r="900" ht="15.75" customHeight="1">
      <c r="A900" s="1" t="n"/>
      <c r="B900" s="14" t="n"/>
      <c r="C900" s="6" t="n"/>
      <c r="D900" s="93" t="n"/>
      <c r="E900" s="6" t="n"/>
      <c r="F900" s="93" t="n"/>
      <c r="G900" s="6" t="n"/>
      <c r="H900" s="6" t="n"/>
      <c r="I900" s="6" t="n"/>
      <c r="J900" s="6" t="n"/>
      <c r="K900" s="6" t="n"/>
      <c r="L900" s="93" t="n"/>
      <c r="M900" s="6" t="n"/>
      <c r="N900" s="6" t="n"/>
      <c r="O900" s="6" t="n"/>
      <c r="P900" s="94" t="n"/>
    </row>
    <row r="901" ht="15.75" customHeight="1">
      <c r="A901" s="1" t="n"/>
      <c r="B901" s="14" t="n"/>
      <c r="C901" s="6" t="n"/>
      <c r="D901" s="93" t="n"/>
      <c r="E901" s="6" t="n"/>
      <c r="F901" s="93" t="n"/>
      <c r="G901" s="6" t="n"/>
      <c r="H901" s="6" t="n"/>
      <c r="I901" s="6" t="n"/>
      <c r="J901" s="6" t="n"/>
      <c r="K901" s="6" t="n"/>
      <c r="L901" s="93" t="n"/>
      <c r="M901" s="6" t="n"/>
      <c r="N901" s="6" t="n"/>
      <c r="O901" s="6" t="n"/>
      <c r="P901" s="94" t="n"/>
    </row>
    <row r="902" ht="15.75" customHeight="1">
      <c r="A902" s="1" t="n"/>
      <c r="B902" s="14" t="n"/>
      <c r="C902" s="6" t="n"/>
      <c r="D902" s="93" t="n"/>
      <c r="E902" s="6" t="n"/>
      <c r="F902" s="93" t="n"/>
      <c r="G902" s="6" t="n"/>
      <c r="H902" s="6" t="n"/>
      <c r="I902" s="6" t="n"/>
      <c r="J902" s="6" t="n"/>
      <c r="K902" s="6" t="n"/>
      <c r="L902" s="93" t="n"/>
      <c r="M902" s="6" t="n"/>
      <c r="N902" s="6" t="n"/>
      <c r="O902" s="6" t="n"/>
      <c r="P902" s="94" t="n"/>
    </row>
    <row r="903" ht="15.75" customHeight="1">
      <c r="A903" s="1" t="n"/>
      <c r="B903" s="14" t="n"/>
      <c r="C903" s="6" t="n"/>
      <c r="D903" s="93" t="n"/>
      <c r="E903" s="6" t="n"/>
      <c r="F903" s="93" t="n"/>
      <c r="G903" s="6" t="n"/>
      <c r="H903" s="6" t="n"/>
      <c r="I903" s="6" t="n"/>
      <c r="J903" s="6" t="n"/>
      <c r="K903" s="6" t="n"/>
      <c r="L903" s="93" t="n"/>
      <c r="M903" s="6" t="n"/>
      <c r="N903" s="6" t="n"/>
      <c r="O903" s="6" t="n"/>
      <c r="P903" s="94" t="n"/>
    </row>
    <row r="904" ht="15.75" customHeight="1">
      <c r="A904" s="1" t="n"/>
      <c r="B904" s="14" t="n"/>
      <c r="C904" s="6" t="n"/>
      <c r="D904" s="93" t="n"/>
      <c r="E904" s="6" t="n"/>
      <c r="F904" s="93" t="n"/>
      <c r="G904" s="6" t="n"/>
      <c r="H904" s="6" t="n"/>
      <c r="I904" s="6" t="n"/>
      <c r="J904" s="6" t="n"/>
      <c r="K904" s="6" t="n"/>
      <c r="L904" s="93" t="n"/>
      <c r="M904" s="6" t="n"/>
      <c r="N904" s="6" t="n"/>
      <c r="O904" s="6" t="n"/>
      <c r="P904" s="94" t="n"/>
    </row>
    <row r="905" ht="15.75" customHeight="1">
      <c r="A905" s="1" t="n"/>
      <c r="B905" s="14" t="n"/>
      <c r="C905" s="6" t="n"/>
      <c r="D905" s="93" t="n"/>
      <c r="E905" s="6" t="n"/>
      <c r="F905" s="93" t="n"/>
      <c r="G905" s="6" t="n"/>
      <c r="H905" s="6" t="n"/>
      <c r="I905" s="6" t="n"/>
      <c r="J905" s="6" t="n"/>
      <c r="K905" s="6" t="n"/>
      <c r="L905" s="93" t="n"/>
      <c r="M905" s="6" t="n"/>
      <c r="N905" s="6" t="n"/>
      <c r="O905" s="6" t="n"/>
      <c r="P905" s="94" t="n"/>
    </row>
    <row r="906" ht="15.75" customHeight="1">
      <c r="A906" s="1" t="n"/>
      <c r="B906" s="14" t="n"/>
      <c r="C906" s="6" t="n"/>
      <c r="D906" s="93" t="n"/>
      <c r="E906" s="6" t="n"/>
      <c r="F906" s="93" t="n"/>
      <c r="G906" s="6" t="n"/>
      <c r="H906" s="6" t="n"/>
      <c r="I906" s="6" t="n"/>
      <c r="J906" s="6" t="n"/>
      <c r="K906" s="6" t="n"/>
      <c r="L906" s="93" t="n"/>
      <c r="M906" s="6" t="n"/>
      <c r="N906" s="6" t="n"/>
      <c r="O906" s="6" t="n"/>
      <c r="P906" s="94" t="n"/>
    </row>
    <row r="907" ht="15.75" customHeight="1">
      <c r="A907" s="1" t="n"/>
      <c r="B907" s="14" t="n"/>
      <c r="C907" s="6" t="n"/>
      <c r="D907" s="93" t="n"/>
      <c r="E907" s="6" t="n"/>
      <c r="F907" s="93" t="n"/>
      <c r="G907" s="6" t="n"/>
      <c r="H907" s="6" t="n"/>
      <c r="I907" s="6" t="n"/>
      <c r="J907" s="6" t="n"/>
      <c r="K907" s="6" t="n"/>
      <c r="L907" s="93" t="n"/>
      <c r="M907" s="6" t="n"/>
      <c r="N907" s="6" t="n"/>
      <c r="O907" s="6" t="n"/>
      <c r="P907" s="94" t="n"/>
    </row>
    <row r="908" ht="15.75" customHeight="1">
      <c r="A908" s="1" t="n"/>
      <c r="B908" s="14" t="n"/>
      <c r="C908" s="6" t="n"/>
      <c r="D908" s="93" t="n"/>
      <c r="E908" s="6" t="n"/>
      <c r="F908" s="93" t="n"/>
      <c r="G908" s="6" t="n"/>
      <c r="H908" s="6" t="n"/>
      <c r="I908" s="6" t="n"/>
      <c r="J908" s="6" t="n"/>
      <c r="K908" s="6" t="n"/>
      <c r="L908" s="93" t="n"/>
      <c r="M908" s="6" t="n"/>
      <c r="N908" s="6" t="n"/>
      <c r="O908" s="6" t="n"/>
      <c r="P908" s="94" t="n"/>
    </row>
    <row r="909" ht="15.75" customHeight="1">
      <c r="A909" s="1" t="n"/>
      <c r="B909" s="14" t="n"/>
      <c r="C909" s="6" t="n"/>
      <c r="D909" s="93" t="n"/>
      <c r="E909" s="6" t="n"/>
      <c r="F909" s="93" t="n"/>
      <c r="G909" s="6" t="n"/>
      <c r="H909" s="6" t="n"/>
      <c r="I909" s="6" t="n"/>
      <c r="J909" s="6" t="n"/>
      <c r="K909" s="6" t="n"/>
      <c r="L909" s="93" t="n"/>
      <c r="M909" s="6" t="n"/>
      <c r="N909" s="6" t="n"/>
      <c r="O909" s="6" t="n"/>
      <c r="P909" s="94" t="n"/>
    </row>
    <row r="910" ht="15.75" customHeight="1">
      <c r="A910" s="1" t="n"/>
      <c r="B910" s="14" t="n"/>
      <c r="C910" s="6" t="n"/>
      <c r="D910" s="93" t="n"/>
      <c r="E910" s="6" t="n"/>
      <c r="F910" s="93" t="n"/>
      <c r="G910" s="6" t="n"/>
      <c r="H910" s="6" t="n"/>
      <c r="I910" s="6" t="n"/>
      <c r="J910" s="6" t="n"/>
      <c r="K910" s="6" t="n"/>
      <c r="L910" s="93" t="n"/>
      <c r="M910" s="6" t="n"/>
      <c r="N910" s="6" t="n"/>
      <c r="O910" s="6" t="n"/>
      <c r="P910" s="94" t="n"/>
    </row>
    <row r="911" ht="15.75" customHeight="1">
      <c r="A911" s="1" t="n"/>
      <c r="B911" s="14" t="n"/>
      <c r="C911" s="6" t="n"/>
      <c r="D911" s="93" t="n"/>
      <c r="E911" s="6" t="n"/>
      <c r="F911" s="93" t="n"/>
      <c r="G911" s="6" t="n"/>
      <c r="H911" s="6" t="n"/>
      <c r="I911" s="6" t="n"/>
      <c r="J911" s="6" t="n"/>
      <c r="K911" s="6" t="n"/>
      <c r="L911" s="93" t="n"/>
      <c r="M911" s="6" t="n"/>
      <c r="N911" s="6" t="n"/>
      <c r="O911" s="6" t="n"/>
      <c r="P911" s="94" t="n"/>
    </row>
    <row r="912" ht="15.75" customHeight="1">
      <c r="A912" s="1" t="n"/>
      <c r="B912" s="14" t="n"/>
      <c r="C912" s="6" t="n"/>
      <c r="D912" s="93" t="n"/>
      <c r="E912" s="6" t="n"/>
      <c r="F912" s="93" t="n"/>
      <c r="G912" s="6" t="n"/>
      <c r="H912" s="6" t="n"/>
      <c r="I912" s="6" t="n"/>
      <c r="J912" s="6" t="n"/>
      <c r="K912" s="6" t="n"/>
      <c r="L912" s="93" t="n"/>
      <c r="M912" s="6" t="n"/>
      <c r="N912" s="6" t="n"/>
      <c r="O912" s="6" t="n"/>
      <c r="P912" s="94" t="n"/>
    </row>
    <row r="913" ht="15.75" customHeight="1">
      <c r="A913" s="1" t="n"/>
      <c r="B913" s="14" t="n"/>
      <c r="C913" s="6" t="n"/>
      <c r="D913" s="93" t="n"/>
      <c r="E913" s="6" t="n"/>
      <c r="F913" s="93" t="n"/>
      <c r="G913" s="6" t="n"/>
      <c r="H913" s="6" t="n"/>
      <c r="I913" s="6" t="n"/>
      <c r="J913" s="6" t="n"/>
      <c r="K913" s="6" t="n"/>
      <c r="L913" s="93" t="n"/>
      <c r="M913" s="6" t="n"/>
      <c r="N913" s="6" t="n"/>
      <c r="O913" s="6" t="n"/>
      <c r="P913" s="94" t="n"/>
    </row>
    <row r="914" ht="15.75" customHeight="1">
      <c r="A914" s="1" t="n"/>
      <c r="B914" s="14" t="n"/>
      <c r="C914" s="6" t="n"/>
      <c r="D914" s="93" t="n"/>
      <c r="E914" s="6" t="n"/>
      <c r="F914" s="93" t="n"/>
      <c r="G914" s="6" t="n"/>
      <c r="H914" s="6" t="n"/>
      <c r="I914" s="6" t="n"/>
      <c r="J914" s="6" t="n"/>
      <c r="K914" s="6" t="n"/>
      <c r="L914" s="93" t="n"/>
      <c r="M914" s="6" t="n"/>
      <c r="N914" s="6" t="n"/>
      <c r="O914" s="6" t="n"/>
      <c r="P914" s="94" t="n"/>
    </row>
    <row r="915" ht="15.75" customHeight="1">
      <c r="A915" s="1" t="n"/>
      <c r="B915" s="14" t="n"/>
      <c r="C915" s="6" t="n"/>
      <c r="D915" s="93" t="n"/>
      <c r="E915" s="6" t="n"/>
      <c r="F915" s="93" t="n"/>
      <c r="G915" s="6" t="n"/>
      <c r="H915" s="6" t="n"/>
      <c r="I915" s="6" t="n"/>
      <c r="J915" s="6" t="n"/>
      <c r="K915" s="6" t="n"/>
      <c r="L915" s="93" t="n"/>
      <c r="M915" s="6" t="n"/>
      <c r="N915" s="6" t="n"/>
      <c r="O915" s="6" t="n"/>
      <c r="P915" s="94" t="n"/>
    </row>
    <row r="916" ht="15.75" customHeight="1">
      <c r="A916" s="1" t="n"/>
      <c r="B916" s="14" t="n"/>
      <c r="C916" s="6" t="n"/>
      <c r="D916" s="93" t="n"/>
      <c r="E916" s="6" t="n"/>
      <c r="F916" s="93" t="n"/>
      <c r="G916" s="6" t="n"/>
      <c r="H916" s="6" t="n"/>
      <c r="I916" s="6" t="n"/>
      <c r="J916" s="6" t="n"/>
      <c r="K916" s="6" t="n"/>
      <c r="L916" s="93" t="n"/>
      <c r="M916" s="6" t="n"/>
      <c r="N916" s="6" t="n"/>
      <c r="O916" s="6" t="n"/>
      <c r="P916" s="94" t="n"/>
    </row>
    <row r="917" ht="15.75" customHeight="1">
      <c r="A917" s="1" t="n"/>
      <c r="B917" s="14" t="n"/>
      <c r="C917" s="6" t="n"/>
      <c r="D917" s="93" t="n"/>
      <c r="E917" s="6" t="n"/>
      <c r="F917" s="93" t="n"/>
      <c r="G917" s="6" t="n"/>
      <c r="H917" s="6" t="n"/>
      <c r="I917" s="6" t="n"/>
      <c r="J917" s="6" t="n"/>
      <c r="K917" s="6" t="n"/>
      <c r="L917" s="93" t="n"/>
      <c r="M917" s="6" t="n"/>
      <c r="N917" s="6" t="n"/>
      <c r="O917" s="6" t="n"/>
      <c r="P917" s="94" t="n"/>
    </row>
    <row r="918" ht="15.75" customHeight="1">
      <c r="A918" s="1" t="n"/>
      <c r="B918" s="14" t="n"/>
      <c r="C918" s="6" t="n"/>
      <c r="D918" s="93" t="n"/>
      <c r="E918" s="6" t="n"/>
      <c r="F918" s="93" t="n"/>
      <c r="G918" s="6" t="n"/>
      <c r="H918" s="6" t="n"/>
      <c r="I918" s="6" t="n"/>
      <c r="J918" s="6" t="n"/>
      <c r="K918" s="6" t="n"/>
      <c r="L918" s="93" t="n"/>
      <c r="M918" s="6" t="n"/>
      <c r="N918" s="6" t="n"/>
      <c r="O918" s="6" t="n"/>
      <c r="P918" s="94" t="n"/>
    </row>
    <row r="919" ht="15.75" customHeight="1">
      <c r="A919" s="1" t="n"/>
      <c r="B919" s="14" t="n"/>
      <c r="C919" s="6" t="n"/>
      <c r="D919" s="93" t="n"/>
      <c r="E919" s="6" t="n"/>
      <c r="F919" s="93" t="n"/>
      <c r="G919" s="6" t="n"/>
      <c r="H919" s="6" t="n"/>
      <c r="I919" s="6" t="n"/>
      <c r="J919" s="6" t="n"/>
      <c r="K919" s="6" t="n"/>
      <c r="L919" s="93" t="n"/>
      <c r="M919" s="6" t="n"/>
      <c r="N919" s="6" t="n"/>
      <c r="O919" s="6" t="n"/>
      <c r="P919" s="94" t="n"/>
    </row>
    <row r="920" ht="15.75" customHeight="1">
      <c r="A920" s="1" t="n"/>
      <c r="B920" s="14" t="n"/>
      <c r="C920" s="6" t="n"/>
      <c r="D920" s="93" t="n"/>
      <c r="E920" s="6" t="n"/>
      <c r="F920" s="93" t="n"/>
      <c r="G920" s="6" t="n"/>
      <c r="H920" s="6" t="n"/>
      <c r="I920" s="6" t="n"/>
      <c r="J920" s="6" t="n"/>
      <c r="K920" s="6" t="n"/>
      <c r="L920" s="93" t="n"/>
      <c r="M920" s="6" t="n"/>
      <c r="N920" s="6" t="n"/>
      <c r="O920" s="6" t="n"/>
      <c r="P920" s="94" t="n"/>
    </row>
    <row r="921" ht="15.75" customHeight="1">
      <c r="A921" s="1" t="n"/>
      <c r="B921" s="14" t="n"/>
      <c r="C921" s="6" t="n"/>
      <c r="D921" s="93" t="n"/>
      <c r="E921" s="6" t="n"/>
      <c r="F921" s="93" t="n"/>
      <c r="G921" s="6" t="n"/>
      <c r="H921" s="6" t="n"/>
      <c r="I921" s="6" t="n"/>
      <c r="J921" s="6" t="n"/>
      <c r="K921" s="6" t="n"/>
      <c r="L921" s="93" t="n"/>
      <c r="M921" s="6" t="n"/>
      <c r="N921" s="6" t="n"/>
      <c r="O921" s="6" t="n"/>
      <c r="P921" s="94" t="n"/>
    </row>
    <row r="922" ht="15.75" customHeight="1">
      <c r="A922" s="1" t="n"/>
      <c r="B922" s="14" t="n"/>
      <c r="C922" s="6" t="n"/>
      <c r="D922" s="93" t="n"/>
      <c r="E922" s="6" t="n"/>
      <c r="F922" s="93" t="n"/>
      <c r="G922" s="6" t="n"/>
      <c r="H922" s="6" t="n"/>
      <c r="I922" s="6" t="n"/>
      <c r="J922" s="6" t="n"/>
      <c r="K922" s="6" t="n"/>
      <c r="L922" s="93" t="n"/>
      <c r="M922" s="6" t="n"/>
      <c r="N922" s="6" t="n"/>
      <c r="O922" s="6" t="n"/>
      <c r="P922" s="94" t="n"/>
    </row>
    <row r="923" ht="15.75" customHeight="1">
      <c r="A923" s="1" t="n"/>
      <c r="B923" s="14" t="n"/>
      <c r="C923" s="6" t="n"/>
      <c r="D923" s="93" t="n"/>
      <c r="E923" s="6" t="n"/>
      <c r="F923" s="93" t="n"/>
      <c r="G923" s="6" t="n"/>
      <c r="H923" s="6" t="n"/>
      <c r="I923" s="6" t="n"/>
      <c r="J923" s="6" t="n"/>
      <c r="K923" s="6" t="n"/>
      <c r="L923" s="93" t="n"/>
      <c r="M923" s="6" t="n"/>
      <c r="N923" s="6" t="n"/>
      <c r="O923" s="6" t="n"/>
      <c r="P923" s="94" t="n"/>
    </row>
    <row r="924" ht="15.75" customHeight="1">
      <c r="A924" s="1" t="n"/>
      <c r="B924" s="14" t="n"/>
      <c r="C924" s="6" t="n"/>
      <c r="D924" s="93" t="n"/>
      <c r="E924" s="6" t="n"/>
      <c r="F924" s="93" t="n"/>
      <c r="G924" s="6" t="n"/>
      <c r="H924" s="6" t="n"/>
      <c r="I924" s="6" t="n"/>
      <c r="J924" s="6" t="n"/>
      <c r="K924" s="6" t="n"/>
      <c r="L924" s="93" t="n"/>
      <c r="M924" s="6" t="n"/>
      <c r="N924" s="6" t="n"/>
      <c r="O924" s="6" t="n"/>
      <c r="P924" s="94" t="n"/>
    </row>
    <row r="925" ht="15.75" customHeight="1">
      <c r="A925" s="1" t="n"/>
      <c r="B925" s="14" t="n"/>
      <c r="C925" s="6" t="n"/>
      <c r="D925" s="93" t="n"/>
      <c r="E925" s="6" t="n"/>
      <c r="F925" s="93" t="n"/>
      <c r="G925" s="6" t="n"/>
      <c r="H925" s="6" t="n"/>
      <c r="I925" s="6" t="n"/>
      <c r="J925" s="6" t="n"/>
      <c r="K925" s="6" t="n"/>
      <c r="L925" s="93" t="n"/>
      <c r="M925" s="6" t="n"/>
      <c r="N925" s="6" t="n"/>
      <c r="O925" s="6" t="n"/>
      <c r="P925" s="94" t="n"/>
    </row>
    <row r="926" ht="15.75" customHeight="1">
      <c r="A926" s="1" t="n"/>
      <c r="B926" s="14" t="n"/>
      <c r="C926" s="6" t="n"/>
      <c r="D926" s="93" t="n"/>
      <c r="E926" s="6" t="n"/>
      <c r="F926" s="93" t="n"/>
      <c r="G926" s="6" t="n"/>
      <c r="H926" s="6" t="n"/>
      <c r="I926" s="6" t="n"/>
      <c r="J926" s="6" t="n"/>
      <c r="K926" s="6" t="n"/>
      <c r="L926" s="93" t="n"/>
      <c r="M926" s="6" t="n"/>
      <c r="N926" s="6" t="n"/>
      <c r="O926" s="6" t="n"/>
      <c r="P926" s="94" t="n"/>
    </row>
    <row r="927" ht="15.75" customHeight="1">
      <c r="A927" s="1" t="n"/>
      <c r="B927" s="14" t="n"/>
      <c r="C927" s="6" t="n"/>
      <c r="D927" s="93" t="n"/>
      <c r="E927" s="6" t="n"/>
      <c r="F927" s="93" t="n"/>
      <c r="G927" s="6" t="n"/>
      <c r="H927" s="6" t="n"/>
      <c r="I927" s="6" t="n"/>
      <c r="J927" s="6" t="n"/>
      <c r="K927" s="6" t="n"/>
      <c r="L927" s="93" t="n"/>
      <c r="M927" s="6" t="n"/>
      <c r="N927" s="6" t="n"/>
      <c r="O927" s="6" t="n"/>
      <c r="P927" s="94" t="n"/>
    </row>
    <row r="928" ht="15.75" customHeight="1">
      <c r="A928" s="1" t="n"/>
      <c r="B928" s="14" t="n"/>
      <c r="C928" s="6" t="n"/>
      <c r="D928" s="93" t="n"/>
      <c r="E928" s="6" t="n"/>
      <c r="F928" s="93" t="n"/>
      <c r="G928" s="6" t="n"/>
      <c r="H928" s="6" t="n"/>
      <c r="I928" s="6" t="n"/>
      <c r="J928" s="6" t="n"/>
      <c r="K928" s="6" t="n"/>
      <c r="L928" s="93" t="n"/>
      <c r="M928" s="6" t="n"/>
      <c r="N928" s="6" t="n"/>
      <c r="O928" s="6" t="n"/>
      <c r="P928" s="94" t="n"/>
    </row>
    <row r="929" ht="15.75" customHeight="1">
      <c r="A929" s="1" t="n"/>
      <c r="B929" s="14" t="n"/>
      <c r="C929" s="6" t="n"/>
      <c r="D929" s="93" t="n"/>
      <c r="E929" s="6" t="n"/>
      <c r="F929" s="93" t="n"/>
      <c r="G929" s="6" t="n"/>
      <c r="H929" s="6" t="n"/>
      <c r="I929" s="6" t="n"/>
      <c r="J929" s="6" t="n"/>
      <c r="K929" s="6" t="n"/>
      <c r="L929" s="93" t="n"/>
      <c r="M929" s="6" t="n"/>
      <c r="N929" s="6" t="n"/>
      <c r="O929" s="6" t="n"/>
      <c r="P929" s="94" t="n"/>
    </row>
    <row r="930" ht="15.75" customHeight="1">
      <c r="A930" s="1" t="n"/>
      <c r="B930" s="14" t="n"/>
      <c r="C930" s="6" t="n"/>
      <c r="D930" s="93" t="n"/>
      <c r="E930" s="6" t="n"/>
      <c r="F930" s="93" t="n"/>
      <c r="G930" s="6" t="n"/>
      <c r="H930" s="6" t="n"/>
      <c r="I930" s="6" t="n"/>
      <c r="J930" s="6" t="n"/>
      <c r="K930" s="6" t="n"/>
      <c r="L930" s="93" t="n"/>
      <c r="M930" s="6" t="n"/>
      <c r="N930" s="6" t="n"/>
      <c r="O930" s="6" t="n"/>
      <c r="P930" s="94" t="n"/>
    </row>
    <row r="931" ht="15.75" customHeight="1">
      <c r="A931" s="1" t="n"/>
      <c r="B931" s="14" t="n"/>
      <c r="C931" s="6" t="n"/>
      <c r="D931" s="93" t="n"/>
      <c r="E931" s="6" t="n"/>
      <c r="F931" s="93" t="n"/>
      <c r="G931" s="6" t="n"/>
      <c r="H931" s="6" t="n"/>
      <c r="I931" s="6" t="n"/>
      <c r="J931" s="6" t="n"/>
      <c r="K931" s="6" t="n"/>
      <c r="L931" s="93" t="n"/>
      <c r="M931" s="6" t="n"/>
      <c r="N931" s="6" t="n"/>
      <c r="O931" s="6" t="n"/>
      <c r="P931" s="94" t="n"/>
    </row>
    <row r="932" ht="15.75" customHeight="1">
      <c r="A932" s="1" t="n"/>
      <c r="B932" s="14" t="n"/>
      <c r="C932" s="6" t="n"/>
      <c r="D932" s="93" t="n"/>
      <c r="E932" s="6" t="n"/>
      <c r="F932" s="93" t="n"/>
      <c r="G932" s="6" t="n"/>
      <c r="H932" s="6" t="n"/>
      <c r="I932" s="6" t="n"/>
      <c r="J932" s="6" t="n"/>
      <c r="K932" s="6" t="n"/>
      <c r="L932" s="93" t="n"/>
      <c r="M932" s="6" t="n"/>
      <c r="N932" s="6" t="n"/>
      <c r="O932" s="6" t="n"/>
      <c r="P932" s="94" t="n"/>
    </row>
    <row r="933" ht="15.75" customHeight="1">
      <c r="A933" s="1" t="n"/>
      <c r="B933" s="14" t="n"/>
      <c r="C933" s="6" t="n"/>
      <c r="D933" s="93" t="n"/>
      <c r="E933" s="6" t="n"/>
      <c r="F933" s="93" t="n"/>
      <c r="G933" s="6" t="n"/>
      <c r="H933" s="6" t="n"/>
      <c r="I933" s="6" t="n"/>
      <c r="J933" s="6" t="n"/>
      <c r="K933" s="6" t="n"/>
      <c r="L933" s="93" t="n"/>
      <c r="M933" s="6" t="n"/>
      <c r="N933" s="6" t="n"/>
      <c r="O933" s="6" t="n"/>
      <c r="P933" s="94" t="n"/>
    </row>
    <row r="934" ht="15.75" customHeight="1">
      <c r="A934" s="1" t="n"/>
      <c r="B934" s="14" t="n"/>
      <c r="C934" s="6" t="n"/>
      <c r="D934" s="93" t="n"/>
      <c r="E934" s="6" t="n"/>
      <c r="F934" s="93" t="n"/>
      <c r="G934" s="6" t="n"/>
      <c r="H934" s="6" t="n"/>
      <c r="I934" s="6" t="n"/>
      <c r="J934" s="6" t="n"/>
      <c r="K934" s="6" t="n"/>
      <c r="L934" s="93" t="n"/>
      <c r="M934" s="6" t="n"/>
      <c r="N934" s="6" t="n"/>
      <c r="O934" s="6" t="n"/>
      <c r="P934" s="94" t="n"/>
    </row>
    <row r="935" ht="15.75" customHeight="1">
      <c r="A935" s="1" t="n"/>
      <c r="B935" s="14" t="n"/>
      <c r="C935" s="6" t="n"/>
      <c r="D935" s="93" t="n"/>
      <c r="E935" s="6" t="n"/>
      <c r="F935" s="93" t="n"/>
      <c r="G935" s="6" t="n"/>
      <c r="H935" s="6" t="n"/>
      <c r="I935" s="6" t="n"/>
      <c r="J935" s="6" t="n"/>
      <c r="K935" s="6" t="n"/>
      <c r="L935" s="93" t="n"/>
      <c r="M935" s="6" t="n"/>
      <c r="N935" s="6" t="n"/>
      <c r="O935" s="6" t="n"/>
      <c r="P935" s="94" t="n"/>
    </row>
    <row r="936" ht="15.75" customHeight="1">
      <c r="A936" s="1" t="n"/>
      <c r="B936" s="14" t="n"/>
      <c r="C936" s="6" t="n"/>
      <c r="D936" s="93" t="n"/>
      <c r="E936" s="6" t="n"/>
      <c r="F936" s="93" t="n"/>
      <c r="G936" s="6" t="n"/>
      <c r="H936" s="6" t="n"/>
      <c r="I936" s="6" t="n"/>
      <c r="J936" s="6" t="n"/>
      <c r="K936" s="6" t="n"/>
      <c r="L936" s="93" t="n"/>
      <c r="M936" s="6" t="n"/>
      <c r="N936" s="6" t="n"/>
      <c r="O936" s="6" t="n"/>
      <c r="P936" s="94" t="n"/>
    </row>
    <row r="937" ht="15.75" customHeight="1">
      <c r="A937" s="1" t="n"/>
      <c r="B937" s="14" t="n"/>
      <c r="C937" s="6" t="n"/>
      <c r="D937" s="93" t="n"/>
      <c r="E937" s="6" t="n"/>
      <c r="F937" s="93" t="n"/>
      <c r="G937" s="6" t="n"/>
      <c r="H937" s="6" t="n"/>
      <c r="I937" s="6" t="n"/>
      <c r="J937" s="6" t="n"/>
      <c r="K937" s="6" t="n"/>
      <c r="L937" s="93" t="n"/>
      <c r="M937" s="6" t="n"/>
      <c r="N937" s="6" t="n"/>
      <c r="O937" s="6" t="n"/>
      <c r="P937" s="94" t="n"/>
    </row>
    <row r="938" ht="15.75" customHeight="1">
      <c r="A938" s="1" t="n"/>
      <c r="B938" s="14" t="n"/>
      <c r="C938" s="6" t="n"/>
      <c r="D938" s="93" t="n"/>
      <c r="E938" s="6" t="n"/>
      <c r="F938" s="93" t="n"/>
      <c r="G938" s="6" t="n"/>
      <c r="H938" s="6" t="n"/>
      <c r="I938" s="6" t="n"/>
      <c r="J938" s="6" t="n"/>
      <c r="K938" s="6" t="n"/>
      <c r="L938" s="93" t="n"/>
      <c r="M938" s="6" t="n"/>
      <c r="N938" s="6" t="n"/>
      <c r="O938" s="6" t="n"/>
      <c r="P938" s="94" t="n"/>
    </row>
    <row r="939" ht="15.75" customHeight="1">
      <c r="A939" s="1" t="n"/>
      <c r="B939" s="14" t="n"/>
      <c r="C939" s="6" t="n"/>
      <c r="D939" s="93" t="n"/>
      <c r="E939" s="6" t="n"/>
      <c r="F939" s="93" t="n"/>
      <c r="G939" s="6" t="n"/>
      <c r="H939" s="6" t="n"/>
      <c r="I939" s="6" t="n"/>
      <c r="J939" s="6" t="n"/>
      <c r="K939" s="6" t="n"/>
      <c r="L939" s="93" t="n"/>
      <c r="M939" s="6" t="n"/>
      <c r="N939" s="6" t="n"/>
      <c r="O939" s="6" t="n"/>
      <c r="P939" s="94" t="n"/>
    </row>
    <row r="940" ht="15.75" customHeight="1">
      <c r="A940" s="1" t="n"/>
      <c r="B940" s="14" t="n"/>
      <c r="C940" s="6" t="n"/>
      <c r="D940" s="93" t="n"/>
      <c r="E940" s="6" t="n"/>
      <c r="F940" s="93" t="n"/>
      <c r="G940" s="6" t="n"/>
      <c r="H940" s="6" t="n"/>
      <c r="I940" s="6" t="n"/>
      <c r="J940" s="6" t="n"/>
      <c r="K940" s="6" t="n"/>
      <c r="L940" s="93" t="n"/>
      <c r="M940" s="6" t="n"/>
      <c r="N940" s="6" t="n"/>
      <c r="O940" s="6" t="n"/>
      <c r="P940" s="94" t="n"/>
    </row>
    <row r="941" ht="15.75" customHeight="1">
      <c r="A941" s="1" t="n"/>
      <c r="B941" s="14" t="n"/>
      <c r="C941" s="6" t="n"/>
      <c r="D941" s="93" t="n"/>
      <c r="E941" s="6" t="n"/>
      <c r="F941" s="93" t="n"/>
      <c r="G941" s="6" t="n"/>
      <c r="H941" s="6" t="n"/>
      <c r="I941" s="6" t="n"/>
      <c r="J941" s="6" t="n"/>
      <c r="K941" s="6" t="n"/>
      <c r="L941" s="93" t="n"/>
      <c r="M941" s="6" t="n"/>
      <c r="N941" s="6" t="n"/>
      <c r="O941" s="6" t="n"/>
      <c r="P941" s="94" t="n"/>
    </row>
    <row r="942" ht="15.75" customHeight="1">
      <c r="A942" s="1" t="n"/>
      <c r="B942" s="14" t="n"/>
      <c r="C942" s="6" t="n"/>
      <c r="D942" s="93" t="n"/>
      <c r="E942" s="6" t="n"/>
      <c r="F942" s="93" t="n"/>
      <c r="G942" s="6" t="n"/>
      <c r="H942" s="6" t="n"/>
      <c r="I942" s="6" t="n"/>
      <c r="J942" s="6" t="n"/>
      <c r="K942" s="6" t="n"/>
      <c r="L942" s="93" t="n"/>
      <c r="M942" s="6" t="n"/>
      <c r="N942" s="6" t="n"/>
      <c r="O942" s="6" t="n"/>
      <c r="P942" s="94" t="n"/>
    </row>
    <row r="943" ht="15.75" customHeight="1">
      <c r="A943" s="1" t="n"/>
      <c r="B943" s="14" t="n"/>
      <c r="C943" s="6" t="n"/>
      <c r="D943" s="93" t="n"/>
      <c r="E943" s="6" t="n"/>
      <c r="F943" s="93" t="n"/>
      <c r="G943" s="6" t="n"/>
      <c r="H943" s="6" t="n"/>
      <c r="I943" s="6" t="n"/>
      <c r="J943" s="6" t="n"/>
      <c r="K943" s="6" t="n"/>
      <c r="L943" s="93" t="n"/>
      <c r="M943" s="6" t="n"/>
      <c r="N943" s="6" t="n"/>
      <c r="O943" s="6" t="n"/>
      <c r="P943" s="94" t="n"/>
    </row>
    <row r="944" ht="15.75" customHeight="1">
      <c r="A944" s="1" t="n"/>
      <c r="B944" s="14" t="n"/>
      <c r="C944" s="6" t="n"/>
      <c r="D944" s="93" t="n"/>
      <c r="E944" s="6" t="n"/>
      <c r="F944" s="93" t="n"/>
      <c r="G944" s="6" t="n"/>
      <c r="H944" s="6" t="n"/>
      <c r="I944" s="6" t="n"/>
      <c r="J944" s="6" t="n"/>
      <c r="K944" s="6" t="n"/>
      <c r="L944" s="93" t="n"/>
      <c r="M944" s="6" t="n"/>
      <c r="N944" s="6" t="n"/>
      <c r="O944" s="6" t="n"/>
      <c r="P944" s="94" t="n"/>
    </row>
    <row r="945" ht="15.75" customHeight="1">
      <c r="A945" s="1" t="n"/>
      <c r="B945" s="14" t="n"/>
      <c r="C945" s="6" t="n"/>
      <c r="D945" s="93" t="n"/>
      <c r="E945" s="6" t="n"/>
      <c r="F945" s="93" t="n"/>
      <c r="G945" s="6" t="n"/>
      <c r="H945" s="6" t="n"/>
      <c r="I945" s="6" t="n"/>
      <c r="J945" s="6" t="n"/>
      <c r="K945" s="6" t="n"/>
      <c r="L945" s="93" t="n"/>
      <c r="M945" s="6" t="n"/>
      <c r="N945" s="6" t="n"/>
      <c r="O945" s="6" t="n"/>
      <c r="P945" s="94" t="n"/>
    </row>
    <row r="946" ht="15.75" customHeight="1">
      <c r="A946" s="1" t="n"/>
      <c r="B946" s="14" t="n"/>
      <c r="C946" s="6" t="n"/>
      <c r="D946" s="93" t="n"/>
      <c r="E946" s="6" t="n"/>
      <c r="F946" s="93" t="n"/>
      <c r="G946" s="6" t="n"/>
      <c r="H946" s="6" t="n"/>
      <c r="I946" s="6" t="n"/>
      <c r="J946" s="6" t="n"/>
      <c r="K946" s="6" t="n"/>
      <c r="L946" s="93" t="n"/>
      <c r="M946" s="6" t="n"/>
      <c r="N946" s="6" t="n"/>
      <c r="O946" s="6" t="n"/>
      <c r="P946" s="94" t="n"/>
    </row>
    <row r="947" ht="15.75" customHeight="1">
      <c r="A947" s="1" t="n"/>
      <c r="B947" s="14" t="n"/>
      <c r="C947" s="6" t="n"/>
      <c r="D947" s="93" t="n"/>
      <c r="E947" s="6" t="n"/>
      <c r="F947" s="93" t="n"/>
      <c r="G947" s="6" t="n"/>
      <c r="H947" s="6" t="n"/>
      <c r="I947" s="6" t="n"/>
      <c r="J947" s="6" t="n"/>
      <c r="K947" s="6" t="n"/>
      <c r="L947" s="93" t="n"/>
      <c r="M947" s="6" t="n"/>
      <c r="N947" s="6" t="n"/>
      <c r="O947" s="6" t="n"/>
      <c r="P947" s="94" t="n"/>
    </row>
    <row r="948" ht="15.75" customHeight="1">
      <c r="A948" s="1" t="n"/>
      <c r="B948" s="14" t="n"/>
      <c r="C948" s="6" t="n"/>
      <c r="D948" s="93" t="n"/>
      <c r="E948" s="6" t="n"/>
      <c r="F948" s="93" t="n"/>
      <c r="G948" s="6" t="n"/>
      <c r="H948" s="6" t="n"/>
      <c r="I948" s="6" t="n"/>
      <c r="J948" s="6" t="n"/>
      <c r="K948" s="6" t="n"/>
      <c r="L948" s="93" t="n"/>
      <c r="M948" s="6" t="n"/>
      <c r="N948" s="6" t="n"/>
      <c r="O948" s="6" t="n"/>
      <c r="P948" s="94" t="n"/>
    </row>
    <row r="949" ht="15.75" customHeight="1">
      <c r="A949" s="1" t="n"/>
      <c r="B949" s="14" t="n"/>
      <c r="C949" s="6" t="n"/>
      <c r="D949" s="93" t="n"/>
      <c r="E949" s="6" t="n"/>
      <c r="F949" s="93" t="n"/>
      <c r="G949" s="6" t="n"/>
      <c r="H949" s="6" t="n"/>
      <c r="I949" s="6" t="n"/>
      <c r="J949" s="6" t="n"/>
      <c r="K949" s="6" t="n"/>
      <c r="L949" s="93" t="n"/>
      <c r="M949" s="6" t="n"/>
      <c r="N949" s="6" t="n"/>
      <c r="O949" s="6" t="n"/>
      <c r="P949" s="94" t="n"/>
    </row>
    <row r="950" ht="15.75" customHeight="1">
      <c r="A950" s="1" t="n"/>
      <c r="B950" s="14" t="n"/>
      <c r="C950" s="6" t="n"/>
      <c r="D950" s="93" t="n"/>
      <c r="E950" s="6" t="n"/>
      <c r="F950" s="93" t="n"/>
      <c r="G950" s="6" t="n"/>
      <c r="H950" s="6" t="n"/>
      <c r="I950" s="6" t="n"/>
      <c r="J950" s="6" t="n"/>
      <c r="K950" s="6" t="n"/>
      <c r="L950" s="93" t="n"/>
      <c r="M950" s="6" t="n"/>
      <c r="N950" s="6" t="n"/>
      <c r="O950" s="6" t="n"/>
      <c r="P950" s="94" t="n"/>
    </row>
    <row r="951" ht="15.75" customHeight="1">
      <c r="A951" s="1" t="n"/>
      <c r="B951" s="14" t="n"/>
      <c r="C951" s="6" t="n"/>
      <c r="D951" s="93" t="n"/>
      <c r="E951" s="6" t="n"/>
      <c r="F951" s="93" t="n"/>
      <c r="G951" s="6" t="n"/>
      <c r="H951" s="6" t="n"/>
      <c r="I951" s="6" t="n"/>
      <c r="J951" s="6" t="n"/>
      <c r="K951" s="6" t="n"/>
      <c r="L951" s="93" t="n"/>
      <c r="M951" s="6" t="n"/>
      <c r="N951" s="6" t="n"/>
      <c r="O951" s="6" t="n"/>
      <c r="P951" s="94" t="n"/>
    </row>
    <row r="952" ht="15.75" customHeight="1">
      <c r="A952" s="1" t="n"/>
      <c r="B952" s="14" t="n"/>
      <c r="C952" s="6" t="n"/>
      <c r="D952" s="93" t="n"/>
      <c r="E952" s="6" t="n"/>
      <c r="F952" s="93" t="n"/>
      <c r="G952" s="6" t="n"/>
      <c r="H952" s="6" t="n"/>
      <c r="I952" s="6" t="n"/>
      <c r="J952" s="6" t="n"/>
      <c r="K952" s="6" t="n"/>
      <c r="L952" s="93" t="n"/>
      <c r="M952" s="6" t="n"/>
      <c r="N952" s="6" t="n"/>
      <c r="O952" s="6" t="n"/>
      <c r="P952" s="94" t="n"/>
    </row>
    <row r="953" ht="15.75" customHeight="1">
      <c r="A953" s="1" t="n"/>
      <c r="B953" s="14" t="n"/>
      <c r="C953" s="6" t="n"/>
      <c r="D953" s="93" t="n"/>
      <c r="E953" s="6" t="n"/>
      <c r="F953" s="93" t="n"/>
      <c r="G953" s="6" t="n"/>
      <c r="H953" s="6" t="n"/>
      <c r="I953" s="6" t="n"/>
      <c r="J953" s="6" t="n"/>
      <c r="K953" s="6" t="n"/>
      <c r="L953" s="93" t="n"/>
      <c r="M953" s="6" t="n"/>
      <c r="N953" s="6" t="n"/>
      <c r="O953" s="6" t="n"/>
      <c r="P953" s="94" t="n"/>
    </row>
    <row r="954" ht="15.75" customHeight="1">
      <c r="A954" s="1" t="n"/>
      <c r="B954" s="14" t="n"/>
      <c r="C954" s="6" t="n"/>
      <c r="D954" s="93" t="n"/>
      <c r="E954" s="6" t="n"/>
      <c r="F954" s="93" t="n"/>
      <c r="G954" s="6" t="n"/>
      <c r="H954" s="6" t="n"/>
      <c r="I954" s="6" t="n"/>
      <c r="J954" s="6" t="n"/>
      <c r="K954" s="6" t="n"/>
      <c r="L954" s="93" t="n"/>
      <c r="M954" s="6" t="n"/>
      <c r="N954" s="6" t="n"/>
      <c r="O954" s="6" t="n"/>
      <c r="P954" s="94" t="n"/>
    </row>
    <row r="955" ht="15.75" customHeight="1">
      <c r="A955" s="1" t="n"/>
      <c r="B955" s="14" t="n"/>
      <c r="C955" s="6" t="n"/>
      <c r="D955" s="93" t="n"/>
      <c r="E955" s="6" t="n"/>
      <c r="F955" s="93" t="n"/>
      <c r="G955" s="6" t="n"/>
      <c r="H955" s="6" t="n"/>
      <c r="I955" s="6" t="n"/>
      <c r="J955" s="6" t="n"/>
      <c r="K955" s="6" t="n"/>
      <c r="L955" s="93" t="n"/>
      <c r="M955" s="6" t="n"/>
      <c r="N955" s="6" t="n"/>
      <c r="O955" s="6" t="n"/>
      <c r="P955" s="94" t="n"/>
    </row>
    <row r="956" ht="15.75" customHeight="1">
      <c r="A956" s="1" t="n"/>
      <c r="B956" s="14" t="n"/>
      <c r="C956" s="6" t="n"/>
      <c r="D956" s="93" t="n"/>
      <c r="E956" s="6" t="n"/>
      <c r="F956" s="93" t="n"/>
      <c r="G956" s="6" t="n"/>
      <c r="H956" s="6" t="n"/>
      <c r="I956" s="6" t="n"/>
      <c r="J956" s="6" t="n"/>
      <c r="K956" s="6" t="n"/>
      <c r="L956" s="93" t="n"/>
      <c r="M956" s="6" t="n"/>
      <c r="N956" s="6" t="n"/>
      <c r="O956" s="6" t="n"/>
      <c r="P956" s="94" t="n"/>
    </row>
    <row r="957" ht="15.75" customHeight="1">
      <c r="A957" s="1" t="n"/>
      <c r="B957" s="14" t="n"/>
      <c r="C957" s="6" t="n"/>
      <c r="D957" s="93" t="n"/>
      <c r="E957" s="6" t="n"/>
      <c r="F957" s="93" t="n"/>
      <c r="G957" s="6" t="n"/>
      <c r="H957" s="6" t="n"/>
      <c r="I957" s="6" t="n"/>
      <c r="J957" s="6" t="n"/>
      <c r="K957" s="6" t="n"/>
      <c r="L957" s="93" t="n"/>
      <c r="M957" s="6" t="n"/>
      <c r="N957" s="6" t="n"/>
      <c r="O957" s="6" t="n"/>
      <c r="P957" s="94" t="n"/>
    </row>
    <row r="958" ht="15.75" customHeight="1">
      <c r="A958" s="1" t="n"/>
      <c r="B958" s="14" t="n"/>
      <c r="C958" s="6" t="n"/>
      <c r="D958" s="93" t="n"/>
      <c r="E958" s="6" t="n"/>
      <c r="F958" s="93" t="n"/>
      <c r="G958" s="6" t="n"/>
      <c r="H958" s="6" t="n"/>
      <c r="I958" s="6" t="n"/>
      <c r="J958" s="6" t="n"/>
      <c r="K958" s="6" t="n"/>
      <c r="L958" s="93" t="n"/>
      <c r="M958" s="6" t="n"/>
      <c r="N958" s="6" t="n"/>
      <c r="O958" s="6" t="n"/>
      <c r="P958" s="94" t="n"/>
    </row>
    <row r="959" ht="15.75" customHeight="1">
      <c r="A959" s="1" t="n"/>
      <c r="B959" s="14" t="n"/>
      <c r="C959" s="6" t="n"/>
      <c r="D959" s="93" t="n"/>
      <c r="E959" s="6" t="n"/>
      <c r="F959" s="93" t="n"/>
      <c r="G959" s="6" t="n"/>
      <c r="H959" s="6" t="n"/>
      <c r="I959" s="6" t="n"/>
      <c r="J959" s="6" t="n"/>
      <c r="K959" s="6" t="n"/>
      <c r="L959" s="93" t="n"/>
      <c r="M959" s="6" t="n"/>
      <c r="N959" s="6" t="n"/>
      <c r="O959" s="6" t="n"/>
      <c r="P959" s="94" t="n"/>
    </row>
    <row r="960" ht="15.75" customHeight="1">
      <c r="A960" s="1" t="n"/>
      <c r="B960" s="14" t="n"/>
      <c r="C960" s="6" t="n"/>
      <c r="D960" s="93" t="n"/>
      <c r="E960" s="6" t="n"/>
      <c r="F960" s="93" t="n"/>
      <c r="G960" s="6" t="n"/>
      <c r="H960" s="6" t="n"/>
      <c r="I960" s="6" t="n"/>
      <c r="J960" s="6" t="n"/>
      <c r="K960" s="6" t="n"/>
      <c r="L960" s="93" t="n"/>
      <c r="M960" s="6" t="n"/>
      <c r="N960" s="6" t="n"/>
      <c r="O960" s="6" t="n"/>
      <c r="P960" s="94" t="n"/>
    </row>
    <row r="961" ht="15.75" customHeight="1">
      <c r="A961" s="1" t="n"/>
      <c r="B961" s="14" t="n"/>
      <c r="C961" s="6" t="n"/>
      <c r="D961" s="93" t="n"/>
      <c r="E961" s="6" t="n"/>
      <c r="F961" s="93" t="n"/>
      <c r="G961" s="6" t="n"/>
      <c r="H961" s="6" t="n"/>
      <c r="I961" s="6" t="n"/>
      <c r="J961" s="6" t="n"/>
      <c r="K961" s="6" t="n"/>
      <c r="L961" s="93" t="n"/>
      <c r="M961" s="6" t="n"/>
      <c r="N961" s="6" t="n"/>
      <c r="O961" s="6" t="n"/>
      <c r="P961" s="94" t="n"/>
    </row>
    <row r="962" ht="15.75" customHeight="1">
      <c r="A962" s="1" t="n"/>
      <c r="B962" s="14" t="n"/>
      <c r="C962" s="6" t="n"/>
      <c r="D962" s="93" t="n"/>
      <c r="E962" s="6" t="n"/>
      <c r="F962" s="93" t="n"/>
      <c r="G962" s="6" t="n"/>
      <c r="H962" s="6" t="n"/>
      <c r="I962" s="6" t="n"/>
      <c r="J962" s="6" t="n"/>
      <c r="K962" s="6" t="n"/>
      <c r="L962" s="93" t="n"/>
      <c r="M962" s="6" t="n"/>
      <c r="N962" s="6" t="n"/>
      <c r="O962" s="6" t="n"/>
      <c r="P962" s="94" t="n"/>
    </row>
    <row r="963" ht="15.75" customHeight="1">
      <c r="A963" s="1" t="n"/>
      <c r="B963" s="14" t="n"/>
      <c r="C963" s="6" t="n"/>
      <c r="D963" s="93" t="n"/>
      <c r="E963" s="6" t="n"/>
      <c r="F963" s="93" t="n"/>
      <c r="G963" s="6" t="n"/>
      <c r="H963" s="6" t="n"/>
      <c r="I963" s="6" t="n"/>
      <c r="J963" s="6" t="n"/>
      <c r="K963" s="6" t="n"/>
      <c r="L963" s="93" t="n"/>
      <c r="M963" s="6" t="n"/>
      <c r="N963" s="6" t="n"/>
      <c r="O963" s="6" t="n"/>
      <c r="P963" s="94" t="n"/>
    </row>
    <row r="964" ht="15.75" customHeight="1">
      <c r="A964" s="1" t="n"/>
      <c r="B964" s="14" t="n"/>
      <c r="C964" s="6" t="n"/>
      <c r="D964" s="93" t="n"/>
      <c r="E964" s="6" t="n"/>
      <c r="F964" s="93" t="n"/>
      <c r="G964" s="6" t="n"/>
      <c r="H964" s="6" t="n"/>
      <c r="I964" s="6" t="n"/>
      <c r="J964" s="6" t="n"/>
      <c r="K964" s="6" t="n"/>
      <c r="L964" s="93" t="n"/>
      <c r="M964" s="6" t="n"/>
      <c r="N964" s="6" t="n"/>
      <c r="O964" s="6" t="n"/>
      <c r="P964" s="94" t="n"/>
    </row>
    <row r="965" ht="15.75" customHeight="1">
      <c r="A965" s="1" t="n"/>
      <c r="B965" s="14" t="n"/>
      <c r="C965" s="6" t="n"/>
      <c r="D965" s="93" t="n"/>
      <c r="E965" s="6" t="n"/>
      <c r="F965" s="93" t="n"/>
      <c r="G965" s="6" t="n"/>
      <c r="H965" s="6" t="n"/>
      <c r="I965" s="6" t="n"/>
      <c r="J965" s="6" t="n"/>
      <c r="K965" s="6" t="n"/>
      <c r="L965" s="93" t="n"/>
      <c r="M965" s="6" t="n"/>
      <c r="N965" s="6" t="n"/>
      <c r="O965" s="6" t="n"/>
      <c r="P965" s="94" t="n"/>
    </row>
    <row r="966" ht="15.75" customHeight="1">
      <c r="A966" s="1" t="n"/>
      <c r="B966" s="14" t="n"/>
      <c r="C966" s="6" t="n"/>
      <c r="D966" s="93" t="n"/>
      <c r="E966" s="6" t="n"/>
      <c r="F966" s="93" t="n"/>
      <c r="G966" s="6" t="n"/>
      <c r="H966" s="6" t="n"/>
      <c r="I966" s="6" t="n"/>
      <c r="J966" s="6" t="n"/>
      <c r="K966" s="6" t="n"/>
      <c r="L966" s="93" t="n"/>
      <c r="M966" s="6" t="n"/>
      <c r="N966" s="6" t="n"/>
      <c r="O966" s="6" t="n"/>
      <c r="P966" s="94" t="n"/>
    </row>
    <row r="967" ht="15.75" customHeight="1">
      <c r="A967" s="1" t="n"/>
      <c r="B967" s="14" t="n"/>
      <c r="C967" s="6" t="n"/>
      <c r="D967" s="93" t="n"/>
      <c r="E967" s="6" t="n"/>
      <c r="F967" s="93" t="n"/>
      <c r="G967" s="6" t="n"/>
      <c r="H967" s="6" t="n"/>
      <c r="I967" s="6" t="n"/>
      <c r="J967" s="6" t="n"/>
      <c r="K967" s="6" t="n"/>
      <c r="L967" s="93" t="n"/>
      <c r="M967" s="6" t="n"/>
      <c r="N967" s="6" t="n"/>
      <c r="O967" s="6" t="n"/>
      <c r="P967" s="94" t="n"/>
    </row>
    <row r="968" ht="15.75" customHeight="1">
      <c r="A968" s="1" t="n"/>
      <c r="B968" s="14" t="n"/>
      <c r="C968" s="6" t="n"/>
      <c r="D968" s="93" t="n"/>
      <c r="E968" s="6" t="n"/>
      <c r="F968" s="93" t="n"/>
      <c r="G968" s="6" t="n"/>
      <c r="H968" s="6" t="n"/>
      <c r="I968" s="6" t="n"/>
      <c r="J968" s="6" t="n"/>
      <c r="K968" s="6" t="n"/>
      <c r="L968" s="93" t="n"/>
      <c r="M968" s="6" t="n"/>
      <c r="N968" s="6" t="n"/>
      <c r="O968" s="6" t="n"/>
      <c r="P968" s="94" t="n"/>
    </row>
    <row r="969" ht="15.75" customHeight="1">
      <c r="A969" s="1" t="n"/>
      <c r="B969" s="14" t="n"/>
      <c r="C969" s="6" t="n"/>
      <c r="D969" s="93" t="n"/>
      <c r="E969" s="6" t="n"/>
      <c r="F969" s="93" t="n"/>
      <c r="G969" s="6" t="n"/>
      <c r="H969" s="6" t="n"/>
      <c r="I969" s="6" t="n"/>
      <c r="J969" s="6" t="n"/>
      <c r="K969" s="6" t="n"/>
      <c r="L969" s="93" t="n"/>
      <c r="M969" s="6" t="n"/>
      <c r="N969" s="6" t="n"/>
      <c r="O969" s="6" t="n"/>
      <c r="P969" s="94" t="n"/>
    </row>
    <row r="970" ht="15.75" customHeight="1">
      <c r="A970" s="1" t="n"/>
      <c r="B970" s="14" t="n"/>
      <c r="C970" s="6" t="n"/>
      <c r="D970" s="93" t="n"/>
      <c r="E970" s="6" t="n"/>
      <c r="F970" s="93" t="n"/>
      <c r="G970" s="6" t="n"/>
      <c r="H970" s="6" t="n"/>
      <c r="I970" s="6" t="n"/>
      <c r="J970" s="6" t="n"/>
      <c r="K970" s="6" t="n"/>
      <c r="L970" s="93" t="n"/>
      <c r="M970" s="6" t="n"/>
      <c r="N970" s="6" t="n"/>
      <c r="O970" s="6" t="n"/>
      <c r="P970" s="94" t="n"/>
    </row>
    <row r="971" ht="15.75" customHeight="1">
      <c r="A971" s="1" t="n"/>
      <c r="B971" s="14" t="n"/>
      <c r="C971" s="6" t="n"/>
      <c r="D971" s="93" t="n"/>
      <c r="E971" s="6" t="n"/>
      <c r="F971" s="93" t="n"/>
      <c r="G971" s="6" t="n"/>
      <c r="H971" s="6" t="n"/>
      <c r="I971" s="6" t="n"/>
      <c r="J971" s="6" t="n"/>
      <c r="K971" s="6" t="n"/>
      <c r="L971" s="93" t="n"/>
      <c r="M971" s="6" t="n"/>
      <c r="N971" s="6" t="n"/>
      <c r="O971" s="6" t="n"/>
      <c r="P971" s="94" t="n"/>
    </row>
    <row r="972" ht="15.75" customHeight="1">
      <c r="A972" s="1" t="n"/>
      <c r="B972" s="14" t="n"/>
      <c r="C972" s="6" t="n"/>
      <c r="D972" s="93" t="n"/>
      <c r="E972" s="6" t="n"/>
      <c r="F972" s="93" t="n"/>
      <c r="G972" s="6" t="n"/>
      <c r="H972" s="6" t="n"/>
      <c r="I972" s="6" t="n"/>
      <c r="J972" s="6" t="n"/>
      <c r="K972" s="6" t="n"/>
      <c r="L972" s="93" t="n"/>
      <c r="M972" s="6" t="n"/>
      <c r="N972" s="6" t="n"/>
      <c r="O972" s="6" t="n"/>
      <c r="P972" s="94" t="n"/>
    </row>
    <row r="973" ht="15.75" customHeight="1">
      <c r="A973" s="1" t="n"/>
      <c r="B973" s="14" t="n"/>
      <c r="C973" s="6" t="n"/>
      <c r="D973" s="93" t="n"/>
      <c r="E973" s="6" t="n"/>
      <c r="F973" s="93" t="n"/>
      <c r="G973" s="6" t="n"/>
      <c r="H973" s="6" t="n"/>
      <c r="I973" s="6" t="n"/>
      <c r="J973" s="6" t="n"/>
      <c r="K973" s="6" t="n"/>
      <c r="L973" s="93" t="n"/>
      <c r="M973" s="6" t="n"/>
      <c r="N973" s="6" t="n"/>
      <c r="O973" s="6" t="n"/>
      <c r="P973" s="94" t="n"/>
    </row>
    <row r="974" ht="15.75" customHeight="1">
      <c r="A974" s="1" t="n"/>
      <c r="B974" s="14" t="n"/>
      <c r="C974" s="6" t="n"/>
      <c r="D974" s="93" t="n"/>
      <c r="E974" s="6" t="n"/>
      <c r="F974" s="93" t="n"/>
      <c r="G974" s="6" t="n"/>
      <c r="H974" s="6" t="n"/>
      <c r="I974" s="6" t="n"/>
      <c r="J974" s="6" t="n"/>
      <c r="K974" s="6" t="n"/>
      <c r="L974" s="93" t="n"/>
      <c r="M974" s="6" t="n"/>
      <c r="N974" s="6" t="n"/>
      <c r="O974" s="6" t="n"/>
      <c r="P974" s="94" t="n"/>
    </row>
    <row r="975" ht="15.75" customHeight="1">
      <c r="A975" s="1" t="n"/>
      <c r="B975" s="14" t="n"/>
      <c r="C975" s="6" t="n"/>
      <c r="D975" s="93" t="n"/>
      <c r="E975" s="6" t="n"/>
      <c r="F975" s="93" t="n"/>
      <c r="G975" s="6" t="n"/>
      <c r="H975" s="6" t="n"/>
      <c r="I975" s="6" t="n"/>
      <c r="J975" s="6" t="n"/>
      <c r="K975" s="6" t="n"/>
      <c r="L975" s="93" t="n"/>
      <c r="M975" s="6" t="n"/>
      <c r="N975" s="6" t="n"/>
      <c r="O975" s="6" t="n"/>
      <c r="P975" s="94" t="n"/>
    </row>
    <row r="976" ht="15.75" customHeight="1">
      <c r="A976" s="1" t="n"/>
      <c r="B976" s="14" t="n"/>
      <c r="C976" s="6" t="n"/>
      <c r="D976" s="93" t="n"/>
      <c r="E976" s="6" t="n"/>
      <c r="F976" s="93" t="n"/>
      <c r="G976" s="6" t="n"/>
      <c r="H976" s="6" t="n"/>
      <c r="I976" s="6" t="n"/>
      <c r="J976" s="6" t="n"/>
      <c r="K976" s="6" t="n"/>
      <c r="L976" s="93" t="n"/>
      <c r="M976" s="6" t="n"/>
      <c r="N976" s="6" t="n"/>
      <c r="O976" s="6" t="n"/>
      <c r="P976" s="94" t="n"/>
    </row>
    <row r="977" ht="15.75" customHeight="1">
      <c r="A977" s="1" t="n"/>
      <c r="B977" s="14" t="n"/>
      <c r="C977" s="6" t="n"/>
      <c r="D977" s="93" t="n"/>
      <c r="E977" s="6" t="n"/>
      <c r="F977" s="93" t="n"/>
      <c r="G977" s="6" t="n"/>
      <c r="H977" s="6" t="n"/>
      <c r="I977" s="6" t="n"/>
      <c r="J977" s="6" t="n"/>
      <c r="K977" s="6" t="n"/>
      <c r="L977" s="93" t="n"/>
      <c r="M977" s="6" t="n"/>
      <c r="N977" s="6" t="n"/>
      <c r="O977" s="6" t="n"/>
      <c r="P977" s="94" t="n"/>
    </row>
    <row r="978" ht="15.75" customHeight="1">
      <c r="A978" s="1" t="n"/>
      <c r="B978" s="14" t="n"/>
      <c r="C978" s="6" t="n"/>
      <c r="D978" s="93" t="n"/>
      <c r="E978" s="6" t="n"/>
      <c r="F978" s="93" t="n"/>
      <c r="G978" s="6" t="n"/>
      <c r="H978" s="6" t="n"/>
      <c r="I978" s="6" t="n"/>
      <c r="J978" s="6" t="n"/>
      <c r="K978" s="6" t="n"/>
      <c r="L978" s="93" t="n"/>
      <c r="M978" s="6" t="n"/>
      <c r="N978" s="6" t="n"/>
      <c r="O978" s="6" t="n"/>
      <c r="P978" s="94" t="n"/>
    </row>
    <row r="979" ht="15.75" customHeight="1">
      <c r="A979" s="1" t="n"/>
      <c r="B979" s="14" t="n"/>
      <c r="C979" s="6" t="n"/>
      <c r="D979" s="93" t="n"/>
      <c r="E979" s="6" t="n"/>
      <c r="F979" s="93" t="n"/>
      <c r="G979" s="6" t="n"/>
      <c r="H979" s="6" t="n"/>
      <c r="I979" s="6" t="n"/>
      <c r="J979" s="6" t="n"/>
      <c r="K979" s="6" t="n"/>
      <c r="L979" s="93" t="n"/>
      <c r="M979" s="6" t="n"/>
      <c r="N979" s="6" t="n"/>
      <c r="O979" s="6" t="n"/>
      <c r="P979" s="94" t="n"/>
    </row>
    <row r="980" ht="15.75" customHeight="1">
      <c r="A980" s="1" t="n"/>
      <c r="B980" s="14" t="n"/>
      <c r="C980" s="6" t="n"/>
      <c r="D980" s="93" t="n"/>
      <c r="E980" s="6" t="n"/>
      <c r="F980" s="93" t="n"/>
      <c r="G980" s="6" t="n"/>
      <c r="H980" s="6" t="n"/>
      <c r="I980" s="6" t="n"/>
      <c r="J980" s="6" t="n"/>
      <c r="K980" s="6" t="n"/>
      <c r="L980" s="93" t="n"/>
      <c r="M980" s="6" t="n"/>
      <c r="N980" s="6" t="n"/>
      <c r="O980" s="6" t="n"/>
      <c r="P980" s="94" t="n"/>
    </row>
    <row r="981" ht="15.75" customHeight="1">
      <c r="A981" s="1" t="n"/>
      <c r="B981" s="14" t="n"/>
      <c r="C981" s="6" t="n"/>
      <c r="D981" s="93" t="n"/>
      <c r="E981" s="6" t="n"/>
      <c r="F981" s="93" t="n"/>
      <c r="G981" s="6" t="n"/>
      <c r="H981" s="6" t="n"/>
      <c r="I981" s="6" t="n"/>
      <c r="J981" s="6" t="n"/>
      <c r="K981" s="6" t="n"/>
      <c r="L981" s="93" t="n"/>
      <c r="M981" s="6" t="n"/>
      <c r="N981" s="6" t="n"/>
      <c r="O981" s="6" t="n"/>
      <c r="P981" s="94" t="n"/>
    </row>
    <row r="982" ht="15.75" customHeight="1">
      <c r="A982" s="1" t="n"/>
      <c r="B982" s="14" t="n"/>
      <c r="C982" s="6" t="n"/>
      <c r="D982" s="93" t="n"/>
      <c r="E982" s="6" t="n"/>
      <c r="F982" s="93" t="n"/>
      <c r="G982" s="6" t="n"/>
      <c r="H982" s="6" t="n"/>
      <c r="I982" s="6" t="n"/>
      <c r="J982" s="6" t="n"/>
      <c r="K982" s="6" t="n"/>
      <c r="L982" s="93" t="n"/>
      <c r="M982" s="6" t="n"/>
      <c r="N982" s="6" t="n"/>
      <c r="O982" s="6" t="n"/>
      <c r="P982" s="94" t="n"/>
    </row>
    <row r="983" ht="15.75" customHeight="1">
      <c r="A983" s="1" t="n"/>
      <c r="B983" s="14" t="n"/>
      <c r="C983" s="6" t="n"/>
      <c r="D983" s="93" t="n"/>
      <c r="E983" s="6" t="n"/>
      <c r="F983" s="93" t="n"/>
      <c r="G983" s="6" t="n"/>
      <c r="H983" s="6" t="n"/>
      <c r="I983" s="6" t="n"/>
      <c r="J983" s="6" t="n"/>
      <c r="K983" s="6" t="n"/>
      <c r="L983" s="93" t="n"/>
      <c r="M983" s="6" t="n"/>
      <c r="N983" s="6" t="n"/>
      <c r="O983" s="6" t="n"/>
      <c r="P983" s="94" t="n"/>
    </row>
    <row r="984" ht="15.75" customHeight="1">
      <c r="A984" s="1" t="n"/>
      <c r="B984" s="14" t="n"/>
      <c r="C984" s="6" t="n"/>
      <c r="D984" s="93" t="n"/>
      <c r="E984" s="6" t="n"/>
      <c r="F984" s="93" t="n"/>
      <c r="G984" s="6" t="n"/>
      <c r="H984" s="6" t="n"/>
      <c r="I984" s="6" t="n"/>
      <c r="J984" s="6" t="n"/>
      <c r="K984" s="6" t="n"/>
      <c r="L984" s="93" t="n"/>
      <c r="M984" s="6" t="n"/>
      <c r="N984" s="6" t="n"/>
      <c r="O984" s="6" t="n"/>
      <c r="P984" s="94" t="n"/>
    </row>
    <row r="985" ht="15.75" customHeight="1">
      <c r="A985" s="1" t="n"/>
      <c r="B985" s="14" t="n"/>
      <c r="C985" s="6" t="n"/>
      <c r="D985" s="93" t="n"/>
      <c r="E985" s="6" t="n"/>
      <c r="F985" s="93" t="n"/>
      <c r="G985" s="6" t="n"/>
      <c r="H985" s="6" t="n"/>
      <c r="I985" s="6" t="n"/>
      <c r="J985" s="6" t="n"/>
      <c r="K985" s="6" t="n"/>
      <c r="L985" s="93" t="n"/>
      <c r="M985" s="6" t="n"/>
      <c r="N985" s="6" t="n"/>
      <c r="O985" s="6" t="n"/>
      <c r="P985" s="94" t="n"/>
    </row>
    <row r="986" ht="15.75" customHeight="1">
      <c r="A986" s="1" t="n"/>
      <c r="B986" s="14" t="n"/>
      <c r="C986" s="6" t="n"/>
      <c r="D986" s="93" t="n"/>
      <c r="E986" s="6" t="n"/>
      <c r="F986" s="93" t="n"/>
      <c r="G986" s="6" t="n"/>
      <c r="H986" s="6" t="n"/>
      <c r="I986" s="6" t="n"/>
      <c r="J986" s="6" t="n"/>
      <c r="K986" s="6" t="n"/>
      <c r="L986" s="93" t="n"/>
      <c r="M986" s="6" t="n"/>
      <c r="N986" s="6" t="n"/>
      <c r="O986" s="6" t="n"/>
      <c r="P986" s="94" t="n"/>
    </row>
    <row r="987" ht="15.75" customHeight="1">
      <c r="A987" s="1" t="n"/>
      <c r="B987" s="14" t="n"/>
      <c r="C987" s="6" t="n"/>
      <c r="D987" s="93" t="n"/>
      <c r="E987" s="6" t="n"/>
      <c r="F987" s="93" t="n"/>
      <c r="G987" s="6" t="n"/>
      <c r="H987" s="6" t="n"/>
      <c r="I987" s="6" t="n"/>
      <c r="J987" s="6" t="n"/>
      <c r="K987" s="6" t="n"/>
      <c r="L987" s="93" t="n"/>
      <c r="M987" s="6" t="n"/>
      <c r="N987" s="6" t="n"/>
      <c r="O987" s="6" t="n"/>
      <c r="P987" s="94" t="n"/>
    </row>
    <row r="988" ht="15.75" customHeight="1">
      <c r="A988" s="1" t="n"/>
      <c r="B988" s="14" t="n"/>
      <c r="C988" s="6" t="n"/>
      <c r="D988" s="93" t="n"/>
      <c r="E988" s="6" t="n"/>
      <c r="F988" s="93" t="n"/>
      <c r="G988" s="6" t="n"/>
      <c r="H988" s="6" t="n"/>
      <c r="I988" s="6" t="n"/>
      <c r="J988" s="6" t="n"/>
      <c r="K988" s="6" t="n"/>
      <c r="L988" s="93" t="n"/>
      <c r="M988" s="6" t="n"/>
      <c r="N988" s="6" t="n"/>
      <c r="O988" s="6" t="n"/>
      <c r="P988" s="94" t="n"/>
    </row>
    <row r="989" ht="15.75" customHeight="1">
      <c r="A989" s="1" t="n"/>
      <c r="B989" s="14" t="n"/>
      <c r="C989" s="6" t="n"/>
      <c r="D989" s="93" t="n"/>
      <c r="E989" s="6" t="n"/>
      <c r="F989" s="93" t="n"/>
      <c r="G989" s="6" t="n"/>
      <c r="H989" s="6" t="n"/>
      <c r="I989" s="6" t="n"/>
      <c r="J989" s="6" t="n"/>
      <c r="K989" s="6" t="n"/>
      <c r="L989" s="93" t="n"/>
      <c r="M989" s="6" t="n"/>
      <c r="N989" s="6" t="n"/>
      <c r="O989" s="6" t="n"/>
      <c r="P989" s="94" t="n"/>
    </row>
    <row r="990" ht="15.75" customHeight="1">
      <c r="A990" s="1" t="n"/>
      <c r="B990" s="14" t="n"/>
      <c r="C990" s="6" t="n"/>
      <c r="D990" s="93" t="n"/>
      <c r="E990" s="6" t="n"/>
      <c r="F990" s="93" t="n"/>
      <c r="G990" s="6" t="n"/>
      <c r="H990" s="6" t="n"/>
      <c r="I990" s="6" t="n"/>
      <c r="J990" s="6" t="n"/>
      <c r="K990" s="6" t="n"/>
      <c r="L990" s="93" t="n"/>
      <c r="M990" s="6" t="n"/>
      <c r="N990" s="6" t="n"/>
      <c r="O990" s="6" t="n"/>
      <c r="P990" s="94" t="n"/>
    </row>
    <row r="991" ht="15.75" customHeight="1">
      <c r="A991" s="1" t="n"/>
      <c r="B991" s="14" t="n"/>
      <c r="C991" s="6" t="n"/>
      <c r="D991" s="93" t="n"/>
      <c r="E991" s="6" t="n"/>
      <c r="F991" s="93" t="n"/>
      <c r="G991" s="6" t="n"/>
      <c r="H991" s="6" t="n"/>
      <c r="I991" s="6" t="n"/>
      <c r="J991" s="6" t="n"/>
      <c r="K991" s="6" t="n"/>
      <c r="L991" s="93" t="n"/>
      <c r="M991" s="6" t="n"/>
      <c r="N991" s="6" t="n"/>
      <c r="O991" s="6" t="n"/>
      <c r="P991" s="94" t="n"/>
    </row>
    <row r="992" ht="15.75" customHeight="1">
      <c r="A992" s="1" t="n"/>
      <c r="B992" s="14" t="n"/>
      <c r="C992" s="6" t="n"/>
      <c r="D992" s="93" t="n"/>
      <c r="E992" s="6" t="n"/>
      <c r="F992" s="93" t="n"/>
      <c r="G992" s="6" t="n"/>
      <c r="H992" s="6" t="n"/>
      <c r="I992" s="6" t="n"/>
      <c r="J992" s="6" t="n"/>
      <c r="K992" s="6" t="n"/>
      <c r="L992" s="93" t="n"/>
      <c r="M992" s="6" t="n"/>
      <c r="N992" s="6" t="n"/>
      <c r="O992" s="6" t="n"/>
      <c r="P992" s="94" t="n"/>
    </row>
    <row r="993" ht="15.75" customHeight="1">
      <c r="A993" s="1" t="n"/>
      <c r="B993" s="14" t="n"/>
      <c r="C993" s="6" t="n"/>
      <c r="D993" s="93" t="n"/>
      <c r="E993" s="6" t="n"/>
      <c r="F993" s="93" t="n"/>
      <c r="G993" s="6" t="n"/>
      <c r="H993" s="6" t="n"/>
      <c r="I993" s="6" t="n"/>
      <c r="J993" s="6" t="n"/>
      <c r="K993" s="6" t="n"/>
      <c r="L993" s="93" t="n"/>
      <c r="M993" s="6" t="n"/>
      <c r="N993" s="6" t="n"/>
      <c r="O993" s="6" t="n"/>
      <c r="P993" s="94" t="n"/>
    </row>
    <row r="994" ht="15.75" customHeight="1">
      <c r="A994" s="1" t="n"/>
      <c r="B994" s="14" t="n"/>
      <c r="C994" s="6" t="n"/>
      <c r="D994" s="93" t="n"/>
      <c r="E994" s="6" t="n"/>
      <c r="F994" s="93" t="n"/>
      <c r="G994" s="6" t="n"/>
      <c r="H994" s="6" t="n"/>
      <c r="I994" s="6" t="n"/>
      <c r="J994" s="6" t="n"/>
      <c r="K994" s="6" t="n"/>
      <c r="L994" s="93" t="n"/>
      <c r="M994" s="6" t="n"/>
      <c r="N994" s="6" t="n"/>
      <c r="O994" s="6" t="n"/>
      <c r="P994" s="94" t="n"/>
    </row>
    <row r="995" ht="15.75" customHeight="1">
      <c r="A995" s="1" t="n"/>
      <c r="B995" s="14" t="n"/>
      <c r="C995" s="6" t="n"/>
      <c r="D995" s="93" t="n"/>
      <c r="E995" s="6" t="n"/>
      <c r="F995" s="93" t="n"/>
      <c r="G995" s="6" t="n"/>
      <c r="H995" s="6" t="n"/>
      <c r="I995" s="6" t="n"/>
      <c r="J995" s="6" t="n"/>
      <c r="K995" s="6" t="n"/>
      <c r="L995" s="93" t="n"/>
      <c r="M995" s="6" t="n"/>
      <c r="N995" s="6" t="n"/>
      <c r="O995" s="6" t="n"/>
      <c r="P995" s="94" t="n"/>
    </row>
    <row r="996" ht="15.75" customHeight="1">
      <c r="A996" s="1" t="n"/>
      <c r="B996" s="14" t="n"/>
      <c r="C996" s="6" t="n"/>
      <c r="D996" s="93" t="n"/>
      <c r="E996" s="6" t="n"/>
      <c r="F996" s="93" t="n"/>
      <c r="G996" s="6" t="n"/>
      <c r="H996" s="6" t="n"/>
      <c r="I996" s="6" t="n"/>
      <c r="J996" s="6" t="n"/>
      <c r="K996" s="6" t="n"/>
      <c r="L996" s="93" t="n"/>
      <c r="M996" s="6" t="n"/>
      <c r="N996" s="6" t="n"/>
      <c r="O996" s="6" t="n"/>
      <c r="P996" s="94" t="n"/>
    </row>
    <row r="997" ht="15.75" customHeight="1">
      <c r="A997" s="1" t="n"/>
      <c r="B997" s="14" t="n"/>
      <c r="C997" s="6" t="n"/>
      <c r="D997" s="93" t="n"/>
      <c r="E997" s="6" t="n"/>
      <c r="F997" s="93" t="n"/>
      <c r="G997" s="6" t="n"/>
      <c r="H997" s="6" t="n"/>
      <c r="I997" s="6" t="n"/>
      <c r="J997" s="6" t="n"/>
      <c r="K997" s="6" t="n"/>
      <c r="L997" s="93" t="n"/>
      <c r="M997" s="6" t="n"/>
      <c r="N997" s="6" t="n"/>
      <c r="O997" s="6" t="n"/>
      <c r="P997" s="94" t="n"/>
    </row>
    <row r="998" ht="15.75" customHeight="1">
      <c r="A998" s="1" t="n"/>
      <c r="B998" s="14" t="n"/>
      <c r="C998" s="6" t="n"/>
      <c r="D998" s="93" t="n"/>
      <c r="E998" s="6" t="n"/>
      <c r="F998" s="93" t="n"/>
      <c r="G998" s="6" t="n"/>
      <c r="H998" s="6" t="n"/>
      <c r="I998" s="6" t="n"/>
      <c r="J998" s="6" t="n"/>
      <c r="K998" s="6" t="n"/>
      <c r="L998" s="93" t="n"/>
      <c r="M998" s="6" t="n"/>
      <c r="N998" s="6" t="n"/>
      <c r="O998" s="6" t="n"/>
      <c r="P998" s="94" t="n"/>
    </row>
    <row r="999" ht="15.75" customHeight="1">
      <c r="A999" s="1" t="n"/>
      <c r="B999" s="14" t="n"/>
      <c r="C999" s="6" t="n"/>
      <c r="D999" s="93" t="n"/>
      <c r="E999" s="6" t="n"/>
      <c r="F999" s="93" t="n"/>
      <c r="G999" s="6" t="n"/>
      <c r="H999" s="6" t="n"/>
      <c r="I999" s="6" t="n"/>
      <c r="J999" s="6" t="n"/>
      <c r="K999" s="6" t="n"/>
      <c r="L999" s="93" t="n"/>
      <c r="M999" s="6" t="n"/>
      <c r="N999" s="6" t="n"/>
      <c r="O999" s="6" t="n"/>
      <c r="P999" s="94" t="n"/>
    </row>
    <row r="1000" ht="15.75" customHeight="1">
      <c r="A1000" s="1" t="n"/>
      <c r="B1000" s="14" t="n"/>
      <c r="C1000" s="6" t="n"/>
      <c r="D1000" s="93" t="n"/>
      <c r="E1000" s="6" t="n"/>
      <c r="F1000" s="93" t="n"/>
      <c r="G1000" s="6" t="n"/>
      <c r="H1000" s="6" t="n"/>
      <c r="I1000" s="6" t="n"/>
      <c r="J1000" s="6" t="n"/>
      <c r="K1000" s="6" t="n"/>
      <c r="L1000" s="93" t="n"/>
      <c r="M1000" s="6" t="n"/>
      <c r="N1000" s="6" t="n"/>
      <c r="O1000" s="6" t="n"/>
      <c r="P1000" s="94" t="n"/>
    </row>
    <row r="1001" ht="15.75" customHeight="1">
      <c r="A1001" s="1" t="n"/>
      <c r="B1001" s="14" t="n"/>
      <c r="C1001" s="6" t="n"/>
      <c r="D1001" s="93" t="n"/>
      <c r="E1001" s="6" t="n"/>
      <c r="F1001" s="93" t="n"/>
      <c r="G1001" s="6" t="n"/>
      <c r="H1001" s="6" t="n"/>
      <c r="I1001" s="6" t="n"/>
      <c r="J1001" s="6" t="n"/>
      <c r="K1001" s="6" t="n"/>
      <c r="L1001" s="93" t="n"/>
      <c r="M1001" s="6" t="n"/>
      <c r="N1001" s="6" t="n"/>
      <c r="O1001" s="6" t="n"/>
      <c r="P1001" s="94" t="n"/>
    </row>
  </sheetData>
  <printOptions horizontalCentered="1" verticalCentered="1"/>
  <pageMargins left="0.7" right="0.7" top="0.75" bottom="0.75" header="0.3" footer="0.3"/>
  <pageSetup orientation="portrait" paperSize="9" scale="39" fitToHeight="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W65"/>
  <sheetViews>
    <sheetView showGridLines="0" view="pageBreakPreview" topLeftCell="A12" zoomScaleNormal="100" zoomScaleSheetLayoutView="100" workbookViewId="0">
      <selection activeCell="I49" sqref="I49"/>
    </sheetView>
  </sheetViews>
  <sheetFormatPr baseColWidth="8" defaultColWidth="20.7109375" defaultRowHeight="15"/>
  <cols>
    <col width="3.140625" customWidth="1" style="205" min="1" max="1"/>
    <col width="20.7109375" customWidth="1" style="205" min="2" max="2"/>
    <col width="15" customWidth="1" style="205" min="3" max="3"/>
    <col width="20.7109375" customWidth="1" style="205" min="4" max="4"/>
    <col width="27.5703125" customWidth="1" style="205" min="5" max="5"/>
    <col width="20.7109375" customWidth="1" style="205" min="6" max="6"/>
    <col width="26.140625" customWidth="1" style="205" min="7" max="7"/>
    <col width="20.7109375" customWidth="1" style="205" min="8" max="8"/>
    <col width="24" customWidth="1" style="205" min="9" max="9"/>
    <col width="20.7109375" customWidth="1" style="205" min="10" max="12"/>
    <col width="20.7109375" customWidth="1" style="205" min="13" max="16384"/>
  </cols>
  <sheetData>
    <row r="1" ht="40.9" customFormat="1" customHeight="1" s="200">
      <c r="B1" s="196" t="inlineStr">
        <is>
          <t>Acompanhamento Vendas</t>
        </is>
      </c>
      <c r="C1" s="197" t="n"/>
      <c r="D1" s="198" t="n"/>
      <c r="E1" s="198" t="n"/>
      <c r="F1" s="198" t="n"/>
      <c r="G1" s="199" t="n"/>
      <c r="V1" s="200" t="n">
        <v>60000</v>
      </c>
    </row>
    <row r="2" ht="3.6" customFormat="1" customHeight="1" s="204">
      <c r="B2" s="201" t="n"/>
      <c r="C2" s="202" t="n"/>
      <c r="D2" s="201" t="n"/>
      <c r="E2" s="201" t="n"/>
      <c r="F2" s="203" t="n"/>
      <c r="G2" s="203" t="n"/>
      <c r="H2" s="203" t="n"/>
      <c r="I2" s="203" t="n"/>
      <c r="J2" s="203" t="n"/>
    </row>
    <row r="22">
      <c r="B22" s="200" t="n"/>
      <c r="C22" s="200" t="n"/>
      <c r="D22" s="200" t="n"/>
      <c r="E22" s="325" t="n"/>
      <c r="F22" s="200" t="n"/>
      <c r="G22" s="200" t="n"/>
      <c r="H22" s="200" t="n"/>
      <c r="I22" s="200" t="n"/>
      <c r="J22" s="200" t="n"/>
      <c r="K22" s="200" t="n"/>
      <c r="L22" s="200" t="n"/>
      <c r="M22" s="200" t="n"/>
      <c r="N22" s="200" t="n"/>
      <c r="O22" s="200" t="n"/>
      <c r="P22" s="200" t="n"/>
      <c r="Q22" s="200" t="n"/>
      <c r="R22" s="200" t="n"/>
      <c r="S22" s="200" t="n"/>
      <c r="T22" s="200" t="n"/>
      <c r="U22" s="200" t="n"/>
      <c r="V22" s="200" t="n"/>
      <c r="W22" s="200" t="n"/>
    </row>
    <row r="23">
      <c r="B23" s="200" t="n"/>
      <c r="C23" s="200" t="n"/>
      <c r="D23" s="200" t="n"/>
      <c r="E23" s="200" t="n"/>
      <c r="F23" s="200" t="n"/>
      <c r="G23" s="200" t="n"/>
      <c r="H23" s="200" t="n"/>
      <c r="I23" s="200" t="n"/>
      <c r="J23" s="200" t="n"/>
      <c r="K23" s="200" t="n"/>
      <c r="L23" s="200" t="n"/>
      <c r="M23" s="200" t="n"/>
      <c r="N23" s="200" t="n"/>
      <c r="O23" s="200" t="n"/>
      <c r="P23" s="200" t="n"/>
      <c r="Q23" s="200" t="n"/>
      <c r="R23" s="200" t="n"/>
      <c r="S23" s="200" t="n"/>
      <c r="T23" s="200" t="n"/>
      <c r="U23" s="200" t="n"/>
      <c r="V23" s="200" t="n"/>
      <c r="W23" s="200" t="n"/>
    </row>
    <row r="24" ht="15.75" customHeight="1" thickBot="1">
      <c r="B24" s="207" t="inlineStr">
        <is>
          <t xml:space="preserve"> Venda de Unidades por mês</t>
        </is>
      </c>
      <c r="C24" s="207" t="n"/>
      <c r="D24" s="207" t="n"/>
      <c r="E24" s="207" t="n"/>
      <c r="F24" s="207" t="n"/>
      <c r="G24" s="207" t="n"/>
      <c r="H24" s="207" t="n"/>
      <c r="I24" s="207" t="n"/>
      <c r="J24" s="200" t="n"/>
      <c r="K24" s="200" t="n"/>
      <c r="L24" s="200" t="n"/>
      <c r="M24" s="200" t="n"/>
      <c r="N24" s="200" t="n"/>
      <c r="O24" s="200" t="n"/>
      <c r="P24" s="200" t="n"/>
      <c r="Q24" s="200" t="n"/>
      <c r="R24" s="200" t="n"/>
      <c r="S24" s="200" t="n"/>
      <c r="T24" s="200" t="n"/>
      <c r="U24" s="200" t="n"/>
      <c r="V24" s="200" t="n"/>
      <c r="W24" s="200" t="n"/>
    </row>
    <row r="25">
      <c r="B25" s="208" t="n"/>
      <c r="C25" s="208" t="n"/>
      <c r="D25" s="209" t="inlineStr">
        <is>
          <t>Unidas vendidas</t>
        </is>
      </c>
      <c r="E25" s="209" t="inlineStr">
        <is>
          <t>Valor  vendido</t>
        </is>
      </c>
      <c r="F25" s="209" t="inlineStr">
        <is>
          <t>Unidas de distrato</t>
        </is>
      </c>
      <c r="G25" s="209" t="inlineStr">
        <is>
          <t>Valor de distrato</t>
        </is>
      </c>
      <c r="H25" s="209" t="inlineStr">
        <is>
          <t>Estoque</t>
        </is>
      </c>
      <c r="I25" s="209" t="inlineStr">
        <is>
          <t>Valor do estoque</t>
        </is>
      </c>
      <c r="J25" s="200" t="n"/>
      <c r="K25" s="200" t="n"/>
      <c r="L25" s="200" t="n"/>
      <c r="M25" s="200" t="n"/>
      <c r="N25" s="200" t="n"/>
      <c r="O25" s="200" t="n"/>
      <c r="P25" s="200" t="n"/>
      <c r="Q25" s="200" t="n"/>
      <c r="R25" s="200" t="n"/>
      <c r="S25" s="200" t="n"/>
      <c r="T25" s="200" t="n"/>
      <c r="U25" s="200" t="n"/>
      <c r="V25" s="200" t="n"/>
      <c r="W25" s="200" t="n"/>
    </row>
    <row r="26" hidden="1">
      <c r="B26" s="326" t="n">
        <v>44348</v>
      </c>
      <c r="C26" s="326" t="n"/>
      <c r="D26" s="211" t="n"/>
      <c r="E26" s="212" t="n"/>
      <c r="F26" s="211" t="n"/>
      <c r="G26" s="327" t="n"/>
      <c r="H26" s="214" t="n"/>
      <c r="I26" s="215" t="n"/>
      <c r="J26" s="200" t="n"/>
      <c r="K26" s="200" t="n"/>
      <c r="L26" s="200" t="n"/>
      <c r="M26" s="200" t="n"/>
      <c r="N26" s="200" t="n"/>
      <c r="O26" s="200" t="n"/>
      <c r="P26" s="200" t="n"/>
      <c r="Q26" s="200" t="n"/>
      <c r="R26" s="200" t="n"/>
      <c r="S26" s="200" t="n"/>
      <c r="T26" s="200" t="n"/>
      <c r="U26" s="200" t="n"/>
      <c r="V26" s="200" t="n"/>
      <c r="W26" s="200" t="n"/>
    </row>
    <row r="27" hidden="1">
      <c r="B27" s="328" t="n">
        <v>44378</v>
      </c>
      <c r="C27" s="328" t="n"/>
      <c r="D27" s="217" t="n"/>
      <c r="E27" s="218" t="n"/>
      <c r="F27" s="217" t="n"/>
      <c r="G27" s="329" t="n"/>
      <c r="H27" s="220" t="n"/>
      <c r="I27" s="329" t="n"/>
      <c r="J27" s="200" t="n"/>
      <c r="K27" s="200" t="n"/>
      <c r="L27" s="200" t="n"/>
      <c r="M27" s="200" t="n"/>
      <c r="N27" s="200" t="n"/>
      <c r="O27" s="200" t="n"/>
      <c r="P27" s="200" t="n"/>
      <c r="Q27" s="200" t="n"/>
      <c r="R27" s="200" t="n"/>
      <c r="S27" s="200" t="n"/>
      <c r="T27" s="200" t="n"/>
      <c r="U27" s="200" t="n"/>
      <c r="V27" s="200" t="n"/>
      <c r="W27" s="200" t="n"/>
    </row>
    <row r="28" hidden="1">
      <c r="B28" s="326" t="n">
        <v>44409</v>
      </c>
      <c r="C28" s="326" t="n"/>
      <c r="D28" s="211" t="n"/>
      <c r="E28" s="212" t="n"/>
      <c r="F28" s="211" t="n"/>
      <c r="G28" s="327" t="n"/>
      <c r="H28" s="214" t="n"/>
      <c r="I28" s="327" t="n"/>
      <c r="J28" s="200" t="n"/>
      <c r="K28" s="200" t="n"/>
      <c r="L28" s="200" t="n"/>
      <c r="M28" s="200" t="n"/>
      <c r="N28" s="200" t="n"/>
      <c r="O28" s="200" t="n"/>
      <c r="P28" s="200" t="n"/>
      <c r="Q28" s="200" t="n"/>
      <c r="R28" s="200" t="n"/>
      <c r="S28" s="200" t="n"/>
      <c r="T28" s="200" t="n"/>
      <c r="U28" s="200" t="n"/>
      <c r="V28" s="200" t="n"/>
      <c r="W28" s="200" t="n"/>
    </row>
    <row r="29" hidden="1">
      <c r="B29" s="328" t="n">
        <v>44440</v>
      </c>
      <c r="C29" s="328" t="n"/>
      <c r="D29" s="217" t="n"/>
      <c r="E29" s="218" t="n"/>
      <c r="F29" s="217" t="n"/>
      <c r="G29" s="329" t="n"/>
      <c r="H29" s="220" t="n"/>
      <c r="I29" s="221" t="n"/>
      <c r="J29" s="200" t="n"/>
      <c r="K29" s="200" t="n"/>
      <c r="L29" s="200" t="n"/>
      <c r="M29" s="200" t="n"/>
      <c r="N29" s="200" t="n"/>
      <c r="O29" s="200" t="n"/>
      <c r="P29" s="200" t="n"/>
      <c r="Q29" s="200" t="n"/>
      <c r="R29" s="200" t="n"/>
      <c r="S29" s="200" t="n"/>
      <c r="T29" s="200" t="n"/>
      <c r="U29" s="200" t="n"/>
      <c r="V29" s="200" t="n"/>
      <c r="W29" s="200" t="n"/>
    </row>
    <row r="30" hidden="1">
      <c r="B30" s="326" t="n">
        <v>44470</v>
      </c>
      <c r="C30" s="326" t="n"/>
      <c r="D30" s="211" t="n"/>
      <c r="E30" s="212" t="n"/>
      <c r="F30" s="211" t="n"/>
      <c r="G30" s="327" t="n"/>
      <c r="H30" s="214" t="n"/>
      <c r="I30" s="215" t="n"/>
      <c r="J30" s="200" t="n"/>
      <c r="K30" s="200" t="n"/>
      <c r="L30" s="200" t="n"/>
      <c r="M30" s="200" t="n"/>
      <c r="N30" s="200" t="n"/>
      <c r="O30" s="200" t="n"/>
      <c r="P30" s="200" t="n"/>
      <c r="Q30" s="200" t="n"/>
      <c r="R30" s="200" t="n"/>
      <c r="S30" s="200" t="n"/>
      <c r="T30" s="200" t="n"/>
      <c r="U30" s="200" t="n"/>
      <c r="V30" s="200" t="n"/>
      <c r="W30" s="200" t="n"/>
    </row>
    <row r="31" hidden="1">
      <c r="A31" s="222" t="n"/>
      <c r="B31" s="328" t="n">
        <v>44501</v>
      </c>
      <c r="C31" s="328" t="n"/>
      <c r="D31" s="217" t="n"/>
      <c r="E31" s="218" t="n"/>
      <c r="F31" s="217" t="n"/>
      <c r="G31" s="329" t="n"/>
      <c r="H31" s="220" t="n"/>
      <c r="I31" s="218" t="n"/>
      <c r="J31" s="200" t="n"/>
      <c r="K31" s="200" t="n"/>
      <c r="L31" s="200" t="n"/>
      <c r="M31" s="200" t="n"/>
      <c r="N31" s="200" t="n"/>
      <c r="O31" s="200" t="n"/>
      <c r="P31" s="200" t="n"/>
      <c r="Q31" s="200" t="n"/>
      <c r="R31" s="200" t="n"/>
      <c r="S31" s="200" t="n"/>
      <c r="T31" s="200" t="n"/>
      <c r="U31" s="200" t="n"/>
      <c r="V31" s="200" t="n"/>
      <c r="W31" s="200" t="n"/>
    </row>
    <row r="32" hidden="1">
      <c r="B32" s="326" t="n">
        <v>44531</v>
      </c>
      <c r="C32" s="326" t="n"/>
      <c r="D32" s="330" t="n"/>
      <c r="E32" s="215" t="n"/>
      <c r="F32" s="211" t="n"/>
      <c r="G32" s="327" t="n"/>
      <c r="H32" s="224" t="n"/>
      <c r="I32" s="215" t="n"/>
      <c r="J32" s="225" t="n"/>
      <c r="K32" s="200" t="n"/>
      <c r="L32" s="200" t="n"/>
      <c r="M32" s="200" t="n"/>
      <c r="N32" s="200" t="n"/>
      <c r="O32" s="200" t="n"/>
      <c r="P32" s="200" t="n"/>
      <c r="Q32" s="200" t="n"/>
      <c r="R32" s="200" t="n"/>
      <c r="S32" s="200" t="n"/>
      <c r="T32" s="200" t="n"/>
      <c r="U32" s="200" t="n"/>
      <c r="V32" s="200" t="n"/>
      <c r="W32" s="200" t="n"/>
    </row>
    <row r="33" hidden="1">
      <c r="B33" s="328" t="n">
        <v>44592</v>
      </c>
      <c r="C33" s="328" t="n"/>
      <c r="D33" s="217" t="n"/>
      <c r="E33" s="218" t="n"/>
      <c r="F33" s="217" t="n"/>
      <c r="G33" s="329" t="n"/>
      <c r="H33" s="220" t="n"/>
      <c r="I33" s="221" t="n"/>
      <c r="J33" s="225" t="n"/>
      <c r="K33" s="200" t="n"/>
      <c r="L33" s="200" t="n"/>
      <c r="M33" s="200" t="n"/>
      <c r="N33" s="200" t="n"/>
      <c r="O33" s="200" t="n"/>
      <c r="P33" s="200" t="n"/>
      <c r="Q33" s="200" t="n"/>
      <c r="R33" s="200" t="n"/>
      <c r="S33" s="200" t="n"/>
      <c r="T33" s="200" t="n"/>
      <c r="U33" s="200" t="n"/>
      <c r="V33" s="200" t="n"/>
      <c r="W33" s="200" t="n"/>
    </row>
    <row r="34">
      <c r="B34" s="331" t="inlineStr">
        <is>
          <t>abr./22</t>
        </is>
      </c>
      <c r="C34" s="331" t="n"/>
      <c r="D34" s="227" t="n">
        <v>0</v>
      </c>
      <c r="E34" s="228" t="n">
        <v>0</v>
      </c>
      <c r="F34" s="229" t="n">
        <v>0</v>
      </c>
      <c r="G34" s="332" t="n">
        <v>0</v>
      </c>
      <c r="H34" s="227" t="n">
        <v>3</v>
      </c>
      <c r="I34" s="231" t="n">
        <v>2953420.17</v>
      </c>
      <c r="J34" s="200" t="n"/>
      <c r="K34" s="200" t="n"/>
      <c r="L34" s="200" t="n"/>
      <c r="M34" s="200" t="n"/>
      <c r="N34" s="200" t="n"/>
      <c r="O34" s="200" t="n"/>
      <c r="P34" s="200" t="n"/>
      <c r="Q34" s="200" t="n"/>
      <c r="R34" s="200" t="n"/>
      <c r="S34" s="200" t="n"/>
      <c r="T34" s="200" t="n"/>
      <c r="U34" s="200" t="n"/>
      <c r="V34" s="200" t="n"/>
      <c r="W34" s="200" t="n"/>
    </row>
    <row r="35">
      <c r="B35" s="333" t="inlineStr">
        <is>
          <t>mai./22</t>
        </is>
      </c>
      <c r="C35" s="333" t="n"/>
      <c r="D35" s="233" t="n">
        <v>0</v>
      </c>
      <c r="E35" s="234" t="n">
        <v>0</v>
      </c>
      <c r="F35" s="235" t="n">
        <v>0</v>
      </c>
      <c r="G35" s="334" t="n">
        <v>0</v>
      </c>
      <c r="H35" s="233" t="n">
        <v>3</v>
      </c>
      <c r="I35" s="237" t="n">
        <v>2953420.17</v>
      </c>
      <c r="J35" s="200" t="n"/>
      <c r="K35" s="200" t="n"/>
      <c r="L35" s="200" t="n"/>
      <c r="M35" s="200" t="n"/>
      <c r="N35" s="200" t="n"/>
      <c r="O35" s="200" t="n"/>
      <c r="P35" s="200" t="n"/>
      <c r="Q35" s="200" t="n"/>
      <c r="R35" s="200" t="n"/>
      <c r="S35" s="200" t="n"/>
      <c r="T35" s="200" t="n"/>
      <c r="U35" s="200" t="n"/>
      <c r="V35" s="200" t="n"/>
      <c r="W35" s="200" t="n"/>
    </row>
    <row r="36">
      <c r="B36" s="331" t="n">
        <v>44713</v>
      </c>
      <c r="C36" s="331" t="n"/>
      <c r="D36" s="227" t="n">
        <v>0</v>
      </c>
      <c r="E36" s="228" t="n">
        <v>0</v>
      </c>
      <c r="F36" s="229" t="n">
        <v>0</v>
      </c>
      <c r="G36" s="332" t="n">
        <v>0</v>
      </c>
      <c r="H36" s="227" t="n">
        <v>3</v>
      </c>
      <c r="I36" s="231" t="n">
        <v>2953420.17</v>
      </c>
      <c r="J36" s="200" t="n"/>
      <c r="K36" s="200" t="n"/>
      <c r="L36" s="200" t="n"/>
      <c r="M36" s="200" t="n"/>
      <c r="N36" s="200" t="n"/>
      <c r="O36" s="200" t="n"/>
      <c r="P36" s="200" t="n"/>
      <c r="Q36" s="200" t="n"/>
      <c r="R36" s="200" t="n"/>
      <c r="S36" s="200" t="n"/>
      <c r="T36" s="200" t="n"/>
      <c r="U36" s="200" t="n"/>
      <c r="V36" s="200" t="n"/>
      <c r="W36" s="200" t="n"/>
    </row>
    <row r="37">
      <c r="B37" s="333" t="n">
        <v>44743</v>
      </c>
      <c r="C37" s="333" t="n"/>
      <c r="D37" s="233" t="n">
        <v>0</v>
      </c>
      <c r="E37" s="234" t="n">
        <v>0</v>
      </c>
      <c r="F37" s="235" t="n">
        <v>1</v>
      </c>
      <c r="G37" s="334" t="n">
        <v>1100000</v>
      </c>
      <c r="H37" s="233" t="n">
        <v>4</v>
      </c>
      <c r="I37" s="237" t="n">
        <v>3937893.56</v>
      </c>
      <c r="J37" s="200" t="n"/>
      <c r="K37" s="200" t="n"/>
      <c r="L37" s="200" t="n"/>
      <c r="M37" s="200" t="n"/>
      <c r="N37" s="200" t="n"/>
      <c r="O37" s="200" t="n"/>
      <c r="P37" s="200" t="n"/>
      <c r="Q37" s="200" t="n"/>
      <c r="R37" s="200" t="n"/>
      <c r="S37" s="200" t="n"/>
      <c r="T37" s="200" t="n"/>
      <c r="U37" s="200" t="n"/>
      <c r="V37" s="200" t="n"/>
      <c r="W37" s="200" t="n"/>
    </row>
    <row r="38">
      <c r="B38" s="331" t="n">
        <v>44774</v>
      </c>
      <c r="C38" s="331" t="n"/>
      <c r="D38" s="227" t="n">
        <v>0</v>
      </c>
      <c r="E38" s="228" t="n">
        <v>0</v>
      </c>
      <c r="F38" s="229" t="n">
        <v>1</v>
      </c>
      <c r="G38" s="332" t="n">
        <v>979000</v>
      </c>
      <c r="H38" s="227" t="n">
        <v>5</v>
      </c>
      <c r="I38" s="231" t="n">
        <v>4922366.95</v>
      </c>
      <c r="J38" s="200" t="n"/>
      <c r="K38" s="200" t="n"/>
      <c r="L38" s="200" t="n"/>
      <c r="M38" s="200" t="n"/>
      <c r="N38" s="200" t="n"/>
      <c r="O38" s="200" t="n"/>
      <c r="P38" s="200" t="n"/>
      <c r="Q38" s="200" t="n"/>
      <c r="R38" s="200" t="n"/>
      <c r="S38" s="200" t="n"/>
      <c r="T38" s="200" t="n"/>
      <c r="U38" s="200" t="n"/>
      <c r="V38" s="200" t="n"/>
      <c r="W38" s="200" t="n"/>
    </row>
    <row r="39">
      <c r="B39" s="333" t="n">
        <v>44805</v>
      </c>
      <c r="C39" s="333" t="n"/>
      <c r="D39" s="233" t="n">
        <v>1</v>
      </c>
      <c r="E39" s="234" t="n">
        <v>1229629</v>
      </c>
      <c r="F39" s="235" t="n">
        <v>1</v>
      </c>
      <c r="G39" s="334" t="n">
        <v>1229629</v>
      </c>
      <c r="H39" s="233" t="n">
        <v>5</v>
      </c>
      <c r="I39" s="237" t="n">
        <v>4922366.95</v>
      </c>
      <c r="J39" s="225" t="n"/>
      <c r="K39" s="200" t="n"/>
      <c r="L39" s="200" t="n"/>
      <c r="M39" s="200" t="n"/>
      <c r="N39" s="200" t="n"/>
      <c r="O39" s="200" t="n"/>
      <c r="P39" s="200" t="n"/>
      <c r="Q39" s="200" t="n"/>
      <c r="R39" s="200" t="n"/>
      <c r="S39" s="200" t="n"/>
      <c r="T39" s="200" t="n"/>
      <c r="U39" s="200" t="n"/>
      <c r="V39" s="200" t="n"/>
      <c r="W39" s="200" t="n"/>
    </row>
    <row r="40">
      <c r="B40" s="331" t="n">
        <v>44835</v>
      </c>
      <c r="C40" s="331" t="n"/>
      <c r="D40" s="227" t="n">
        <v>0</v>
      </c>
      <c r="E40" s="228" t="n">
        <v>0</v>
      </c>
      <c r="F40" s="229" t="n">
        <v>0</v>
      </c>
      <c r="G40" s="332" t="n">
        <v>0</v>
      </c>
      <c r="H40" s="227" t="n">
        <v>5</v>
      </c>
      <c r="I40" s="231" t="n">
        <v>4922366.95</v>
      </c>
      <c r="J40" s="200" t="n"/>
      <c r="K40" s="200" t="n"/>
      <c r="L40" s="200" t="n"/>
      <c r="M40" s="200" t="n"/>
      <c r="N40" s="200" t="n"/>
      <c r="O40" s="200" t="n"/>
      <c r="P40" s="200" t="n"/>
      <c r="Q40" s="200" t="n"/>
      <c r="R40" s="200" t="n"/>
      <c r="S40" s="200" t="n"/>
      <c r="T40" s="200" t="n"/>
      <c r="U40" s="200" t="n"/>
      <c r="V40" s="200" t="n"/>
      <c r="W40" s="200" t="n"/>
    </row>
    <row r="41">
      <c r="B41" s="333" t="n">
        <v>44866</v>
      </c>
      <c r="C41" s="333" t="n"/>
      <c r="D41" s="233" t="n">
        <v>0</v>
      </c>
      <c r="E41" s="234" t="n">
        <v>0</v>
      </c>
      <c r="F41" s="235" t="n">
        <v>0</v>
      </c>
      <c r="G41" s="334" t="n">
        <v>0</v>
      </c>
      <c r="H41" s="233" t="n">
        <v>5</v>
      </c>
      <c r="I41" s="237" t="n">
        <v>4922366.95</v>
      </c>
      <c r="J41" s="225" t="n"/>
      <c r="K41" s="200" t="n"/>
      <c r="L41" s="200" t="n"/>
      <c r="M41" s="200" t="n"/>
      <c r="N41" s="200" t="n"/>
      <c r="O41" s="200" t="n"/>
      <c r="P41" s="200" t="n"/>
      <c r="Q41" s="200" t="n"/>
      <c r="R41" s="200" t="n"/>
      <c r="S41" s="200" t="n"/>
      <c r="T41" s="200" t="n"/>
      <c r="U41" s="200" t="n"/>
      <c r="V41" s="200" t="n"/>
      <c r="W41" s="200" t="n"/>
    </row>
    <row r="42">
      <c r="B42" s="331" t="n">
        <v>44896</v>
      </c>
      <c r="C42" s="331" t="n"/>
      <c r="D42" s="227" t="n">
        <v>0</v>
      </c>
      <c r="E42" s="228" t="n">
        <v>0</v>
      </c>
      <c r="F42" s="229" t="n">
        <v>0</v>
      </c>
      <c r="G42" s="332" t="n">
        <v>0</v>
      </c>
      <c r="H42" s="227" t="n">
        <v>5</v>
      </c>
      <c r="I42" s="231" t="n">
        <v>4922366.95</v>
      </c>
      <c r="J42" s="200" t="n"/>
      <c r="K42" s="200" t="n"/>
      <c r="L42" s="200" t="n"/>
      <c r="M42" s="200" t="n"/>
      <c r="N42" s="200" t="n"/>
      <c r="O42" s="200" t="n"/>
      <c r="P42" s="200" t="n"/>
      <c r="Q42" s="200" t="n"/>
      <c r="R42" s="200" t="n"/>
      <c r="S42" s="200" t="n"/>
      <c r="T42" s="200" t="n"/>
      <c r="U42" s="200" t="n"/>
      <c r="V42" s="200" t="n"/>
      <c r="W42" s="200" t="n"/>
    </row>
    <row r="43">
      <c r="B43" s="333" t="n">
        <v>44927</v>
      </c>
      <c r="C43" s="333" t="n"/>
      <c r="D43" s="238" t="n">
        <v>0</v>
      </c>
      <c r="E43" s="239" t="n">
        <v>0</v>
      </c>
      <c r="F43" s="240" t="n">
        <v>0</v>
      </c>
      <c r="G43" s="335" t="n">
        <v>0</v>
      </c>
      <c r="H43" s="238" t="n">
        <v>5</v>
      </c>
      <c r="I43" s="242" t="n">
        <v>4922366.95</v>
      </c>
      <c r="J43" s="225" t="n"/>
      <c r="K43" s="200" t="n"/>
      <c r="L43" s="200" t="n"/>
      <c r="M43" s="200" t="n"/>
      <c r="N43" s="200" t="n"/>
      <c r="O43" s="200" t="n"/>
      <c r="P43" s="200" t="n"/>
      <c r="Q43" s="200" t="n"/>
      <c r="R43" s="200" t="n"/>
      <c r="S43" s="200" t="n"/>
      <c r="T43" s="200" t="n"/>
      <c r="U43" s="200" t="n"/>
      <c r="V43" s="200" t="n"/>
      <c r="W43" s="200" t="n"/>
    </row>
    <row r="44">
      <c r="B44" s="331" t="n">
        <v>44958</v>
      </c>
      <c r="C44" s="331" t="n"/>
      <c r="D44" s="243" t="n">
        <v>0</v>
      </c>
      <c r="E44" s="244" t="n">
        <v>0</v>
      </c>
      <c r="F44" s="245" t="n">
        <v>0</v>
      </c>
      <c r="G44" s="336" t="n">
        <v>0</v>
      </c>
      <c r="H44" s="243" t="n">
        <v>5</v>
      </c>
      <c r="I44" s="247" t="n">
        <v>4922366.95</v>
      </c>
      <c r="J44" s="200" t="n"/>
      <c r="K44" s="200" t="n"/>
      <c r="L44" s="200" t="n"/>
      <c r="M44" s="200" t="n"/>
      <c r="N44" s="200" t="n"/>
      <c r="O44" s="200" t="n"/>
      <c r="P44" s="200" t="n"/>
      <c r="Q44" s="200" t="n"/>
      <c r="R44" s="200" t="n"/>
      <c r="S44" s="200" t="n"/>
      <c r="T44" s="200" t="n"/>
      <c r="U44" s="200" t="n"/>
      <c r="V44" s="200" t="n"/>
      <c r="W44" s="200" t="n"/>
    </row>
    <row r="45">
      <c r="B45" s="333" t="n">
        <v>44986</v>
      </c>
      <c r="C45" s="333" t="n"/>
      <c r="D45" s="233" t="n">
        <v>0</v>
      </c>
      <c r="E45" s="239" t="n">
        <v>0</v>
      </c>
      <c r="F45" s="235" t="n">
        <v>0</v>
      </c>
      <c r="G45" s="334" t="n">
        <v>0</v>
      </c>
      <c r="H45" s="233" t="n">
        <v>5</v>
      </c>
      <c r="I45" s="237" t="n">
        <v>4922366.95</v>
      </c>
      <c r="J45" s="225" t="n"/>
      <c r="K45" s="200" t="n"/>
      <c r="L45" s="200" t="n"/>
      <c r="M45" s="200" t="n"/>
      <c r="N45" s="200" t="n"/>
      <c r="O45" s="200" t="n"/>
      <c r="P45" s="200" t="n"/>
      <c r="Q45" s="200" t="n"/>
      <c r="R45" s="200" t="n"/>
      <c r="S45" s="200" t="n"/>
      <c r="T45" s="200" t="n"/>
      <c r="U45" s="200" t="n"/>
      <c r="V45" s="200" t="n"/>
      <c r="W45" s="200" t="n"/>
    </row>
    <row r="46">
      <c r="B46" s="331" t="n">
        <v>45017</v>
      </c>
      <c r="C46" s="331" t="n"/>
      <c r="D46" s="243" t="inlineStr">
        <is>
          <t>1 (Permuta)</t>
        </is>
      </c>
      <c r="E46" s="244" t="n">
        <v>2945068.14</v>
      </c>
      <c r="F46" s="245" t="n">
        <v>1</v>
      </c>
      <c r="G46" s="336" t="n">
        <v>1240629.17</v>
      </c>
      <c r="H46" s="243" t="n">
        <v>5</v>
      </c>
      <c r="I46" s="247" t="n">
        <v>4922366.95</v>
      </c>
      <c r="J46" s="200" t="n"/>
      <c r="K46" s="200" t="n"/>
      <c r="L46" s="200" t="n"/>
      <c r="M46" s="200" t="n"/>
      <c r="N46" s="200" t="n"/>
      <c r="O46" s="200" t="n"/>
      <c r="P46" s="200" t="n"/>
      <c r="Q46" s="200" t="n"/>
      <c r="R46" s="200" t="n"/>
      <c r="S46" s="200" t="n"/>
      <c r="T46" s="200" t="n"/>
      <c r="U46" s="200" t="n"/>
      <c r="V46" s="200" t="n"/>
      <c r="W46" s="200" t="n"/>
    </row>
    <row r="47">
      <c r="B47" s="333" t="n">
        <v>45047</v>
      </c>
      <c r="C47" s="333" t="n"/>
      <c r="D47" s="233" t="n">
        <v>0</v>
      </c>
      <c r="E47" s="239" t="n">
        <v>0</v>
      </c>
      <c r="F47" s="235" t="n">
        <v>0</v>
      </c>
      <c r="G47" s="334" t="n">
        <v>0</v>
      </c>
      <c r="H47" s="233" t="n">
        <v>5</v>
      </c>
      <c r="I47" s="237" t="n">
        <v>4922366.95</v>
      </c>
      <c r="J47" s="225" t="n"/>
      <c r="K47" s="200" t="n"/>
      <c r="L47" s="200" t="n"/>
      <c r="M47" s="200" t="n"/>
      <c r="N47" s="200" t="n"/>
      <c r="O47" s="200" t="n"/>
      <c r="P47" s="200" t="n"/>
      <c r="Q47" s="200" t="n"/>
      <c r="R47" s="200" t="n"/>
      <c r="S47" s="200" t="n"/>
      <c r="T47" s="200" t="n"/>
      <c r="U47" s="200" t="n"/>
      <c r="V47" s="200" t="n"/>
      <c r="W47" s="200" t="n"/>
    </row>
    <row r="48">
      <c r="B48" s="331" t="n">
        <v>45078</v>
      </c>
      <c r="C48" s="337" t="n"/>
      <c r="D48" s="249" t="n">
        <v>0</v>
      </c>
      <c r="E48" s="244" t="n">
        <v>0</v>
      </c>
      <c r="F48" s="250" t="n">
        <v>1</v>
      </c>
      <c r="G48" s="338" t="n">
        <v>902400</v>
      </c>
      <c r="H48" s="252" t="n">
        <v>6</v>
      </c>
      <c r="I48" s="253" t="n">
        <v>5868767.765570164</v>
      </c>
      <c r="J48" s="200" t="n"/>
      <c r="K48" s="200" t="n"/>
      <c r="L48" s="200" t="n"/>
      <c r="M48" s="200" t="n"/>
      <c r="N48" s="200" t="n"/>
      <c r="O48" s="200" t="n"/>
      <c r="P48" s="200" t="n"/>
      <c r="Q48" s="200" t="n"/>
      <c r="R48" s="200" t="n"/>
      <c r="S48" s="200" t="n"/>
      <c r="T48" s="200" t="n"/>
      <c r="U48" s="200" t="n"/>
      <c r="V48" s="200" t="n"/>
      <c r="W48" s="200" t="n"/>
    </row>
    <row r="49">
      <c r="B49" s="333" t="n">
        <v>45108</v>
      </c>
      <c r="C49" s="333" t="n"/>
      <c r="D49" s="233" t="n">
        <v>0</v>
      </c>
      <c r="E49" s="239" t="n">
        <v>0</v>
      </c>
      <c r="F49" s="235" t="n">
        <v>0</v>
      </c>
      <c r="G49" s="334" t="n">
        <v>0</v>
      </c>
      <c r="H49" s="233" t="n">
        <v>6</v>
      </c>
      <c r="I49" s="237" t="n">
        <v>5868767.765570164</v>
      </c>
      <c r="J49" s="225" t="n"/>
      <c r="K49" s="200" t="n"/>
      <c r="L49" s="200" t="n"/>
      <c r="M49" s="200" t="n"/>
      <c r="N49" s="200" t="n"/>
      <c r="O49" s="200" t="n"/>
      <c r="P49" s="200" t="n"/>
      <c r="Q49" s="200" t="n"/>
      <c r="R49" s="200" t="n"/>
      <c r="S49" s="200" t="n"/>
      <c r="T49" s="200" t="n"/>
      <c r="U49" s="200" t="n"/>
      <c r="V49" s="200" t="n"/>
      <c r="W49" s="200" t="n"/>
    </row>
    <row r="50">
      <c r="B50" s="339" t="n">
        <v>45139</v>
      </c>
      <c r="C50" s="339" t="n"/>
      <c r="D50" s="255" t="n">
        <v>0</v>
      </c>
      <c r="E50" s="244" t="n">
        <v>0</v>
      </c>
      <c r="F50" s="256" t="n">
        <v>0</v>
      </c>
      <c r="G50" s="340" t="n">
        <v>0</v>
      </c>
      <c r="H50" s="255" t="n">
        <v>6</v>
      </c>
      <c r="I50" s="258" t="n">
        <v>5868767.765570164</v>
      </c>
      <c r="J50" s="200" t="n"/>
      <c r="K50" s="200" t="n"/>
      <c r="L50" s="200" t="n"/>
      <c r="M50" s="200" t="n"/>
      <c r="N50" s="200" t="n"/>
      <c r="O50" s="200" t="n"/>
      <c r="P50" s="200" t="n"/>
      <c r="Q50" s="200" t="n"/>
      <c r="R50" s="200" t="n"/>
      <c r="S50" s="200" t="n"/>
      <c r="T50" s="200" t="n"/>
      <c r="U50" s="200" t="n"/>
      <c r="V50" s="200" t="n"/>
      <c r="W50" s="200" t="n"/>
    </row>
    <row r="51">
      <c r="B51" s="341" t="inlineStr">
        <is>
          <t>Total</t>
        </is>
      </c>
      <c r="C51" s="341" t="n"/>
      <c r="D51" s="260">
        <f>+SUM(D26:D50)</f>
        <v/>
      </c>
      <c r="E51" s="261">
        <f>+SUM(E26:E50)</f>
        <v/>
      </c>
      <c r="F51" s="262">
        <f>+SUM(F26:F50)</f>
        <v/>
      </c>
      <c r="G51" s="342">
        <f>+SUM(G26:G50)</f>
        <v/>
      </c>
      <c r="H51" s="260">
        <f>H50</f>
        <v/>
      </c>
      <c r="I51" s="264">
        <f>I50</f>
        <v/>
      </c>
      <c r="J51" s="200" t="n"/>
      <c r="K51" s="200" t="n"/>
      <c r="L51" s="200" t="n"/>
      <c r="M51" s="200" t="n"/>
      <c r="N51" s="200" t="n"/>
      <c r="O51" s="200" t="n"/>
      <c r="P51" s="200" t="n"/>
      <c r="Q51" s="200" t="n"/>
      <c r="R51" s="200" t="n"/>
      <c r="S51" s="200" t="n"/>
      <c r="T51" s="200" t="n"/>
      <c r="U51" s="200" t="n"/>
      <c r="V51" s="200" t="n"/>
      <c r="W51" s="200" t="n"/>
    </row>
    <row r="53">
      <c r="I53" s="265" t="n"/>
    </row>
    <row r="54">
      <c r="I54" s="265" t="n"/>
    </row>
    <row r="55">
      <c r="E55" s="265" t="n"/>
    </row>
    <row r="56">
      <c r="E56" s="265" t="n"/>
    </row>
    <row r="57">
      <c r="E57" s="265" t="n"/>
    </row>
    <row r="58">
      <c r="E58" s="265" t="n"/>
    </row>
    <row r="59">
      <c r="E59" s="265" t="n"/>
    </row>
    <row r="60">
      <c r="E60" s="265" t="n"/>
    </row>
    <row r="61">
      <c r="E61" s="265" t="n"/>
    </row>
    <row r="62">
      <c r="E62" s="265" t="n"/>
    </row>
    <row r="63">
      <c r="E63" s="265" t="n"/>
    </row>
    <row r="65">
      <c r="E65" s="265" t="n"/>
    </row>
  </sheetData>
  <pageMargins left="0.511811024" right="0.511811024" top="0.787401575" bottom="0.787401575" header="0.31496062" footer="0.31496062"/>
  <pageSetup orientation="landscape" scale="46"/>
  <drawing r:id="rId1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B2:G25"/>
  <sheetViews>
    <sheetView workbookViewId="0">
      <selection activeCell="D31" sqref="D31"/>
    </sheetView>
  </sheetViews>
  <sheetFormatPr baseColWidth="8" defaultRowHeight="15"/>
  <cols>
    <col width="11.5703125" customWidth="1" min="2" max="2"/>
    <col width="14" bestFit="1" customWidth="1" min="3" max="3"/>
    <col width="13.5703125" bestFit="1" customWidth="1" min="4" max="4"/>
    <col width="15.7109375" bestFit="1" customWidth="1" min="5" max="5"/>
    <col width="19" customWidth="1" min="6" max="6"/>
    <col width="13.85546875" customWidth="1" min="7" max="7"/>
  </cols>
  <sheetData>
    <row r="2">
      <c r="B2" s="182" t="inlineStr">
        <is>
          <t>Quadra/Lote</t>
        </is>
      </c>
      <c r="C2" s="182" t="inlineStr">
        <is>
          <t>Saldo Devedor</t>
        </is>
      </c>
      <c r="D2" s="182" t="inlineStr">
        <is>
          <t>Dias em Atraso</t>
        </is>
      </c>
      <c r="E2" s="182" t="inlineStr">
        <is>
          <t>Faixa de Atraso</t>
        </is>
      </c>
      <c r="F2" s="182" t="inlineStr">
        <is>
          <t>Valor de Venda</t>
        </is>
      </c>
      <c r="G2" s="182" t="inlineStr">
        <is>
          <t>LTV</t>
        </is>
      </c>
    </row>
    <row r="3">
      <c r="B3" t="n">
        <v>91</v>
      </c>
      <c r="C3" s="343">
        <f>SUMIFS(Recebíveis!P:P,Recebíveis!A:A,'Base Contratos'!B3)</f>
        <v/>
      </c>
      <c r="D3">
        <f>_xlfn.MAXIFS(Recebíveis!Q:Q,Recebíveis!A:A,'Base Contratos'!B3)</f>
        <v/>
      </c>
      <c r="E3">
        <f>IF(D3=0,"Em dia",IF(D3&lt;=15,"Até 15",IF(D3&lt;=30,"Entre 15 e 30",IF(D3&lt;=60,"Entre 30 e 60",IF(D3&lt;=90,"Entre 60 e 90",IF(D3&lt;=120,"Entre 90 e 120",IF(D3&lt;=150,"Entre 120 e 150",IF(D3&lt;=180,"Entre 150 e 180","Superior a 180"))))))))</f>
        <v/>
      </c>
      <c r="F3" s="343">
        <f>_xlfn.XLOOKUP(B3,'Relação de Contratos'!A:A,'Relação de Contratos'!G:G)</f>
        <v/>
      </c>
      <c r="G3" s="184">
        <f>IFERROR(C3/F3,"")</f>
        <v/>
      </c>
    </row>
    <row r="4">
      <c r="B4" t="n">
        <v>112</v>
      </c>
      <c r="C4" s="343">
        <f>SUMIFS(Recebíveis!P:P,Recebíveis!A:A,'Base Contratos'!B4)</f>
        <v/>
      </c>
      <c r="D4">
        <f>_xlfn.MAXIFS(Recebíveis!Q:Q,Recebíveis!A:A,'Base Contratos'!B4)</f>
        <v/>
      </c>
      <c r="E4">
        <f>IF(D4=0,"Em dia",IF(D4&lt;=15,"Até 15",IF(D4&lt;=30,"Entre 15 e 30",IF(D4&lt;=60,"Entre 30 e 60",IF(D4&lt;=90,"Entre 60 e 90",IF(D4&lt;=120,"Entre 90 e 120",IF(D4&lt;=150,"Entre 120 e 150",IF(D4&lt;=180,"Entre 150 e 180","Superior a 180"))))))))</f>
        <v/>
      </c>
      <c r="F4" s="343">
        <f>_xlfn.XLOOKUP(B4,'Relação de Contratos'!A:A,'Relação de Contratos'!G:G)</f>
        <v/>
      </c>
      <c r="G4" s="184">
        <f>IFERROR(C4/F4,"")</f>
        <v/>
      </c>
    </row>
    <row r="5">
      <c r="B5" t="n">
        <v>161</v>
      </c>
      <c r="C5" s="343">
        <f>SUMIFS(Recebíveis!P:P,Recebíveis!A:A,'Base Contratos'!B5)</f>
        <v/>
      </c>
      <c r="D5">
        <f>_xlfn.MAXIFS(Recebíveis!Q:Q,Recebíveis!A:A,'Base Contratos'!B5)</f>
        <v/>
      </c>
      <c r="E5">
        <f>IF(D5=0,"Em dia",IF(D5&lt;=15,"Até 15",IF(D5&lt;=30,"Entre 15 e 30",IF(D5&lt;=60,"Entre 30 e 60",IF(D5&lt;=90,"Entre 60 e 90",IF(D5&lt;=120,"Entre 90 e 120",IF(D5&lt;=150,"Entre 120 e 150",IF(D5&lt;=180,"Entre 150 e 180","Superior a 180"))))))))</f>
        <v/>
      </c>
      <c r="F5" s="343">
        <f>_xlfn.XLOOKUP(B5,'Relação de Contratos'!A:A,'Relação de Contratos'!G:G)</f>
        <v/>
      </c>
      <c r="G5" s="184">
        <f>IFERROR(C5/F5,"")</f>
        <v/>
      </c>
    </row>
    <row r="6">
      <c r="B6" t="n">
        <v>132</v>
      </c>
      <c r="C6" s="343">
        <f>SUMIFS(Recebíveis!P:P,Recebíveis!A:A,'Base Contratos'!B6)</f>
        <v/>
      </c>
      <c r="D6">
        <f>_xlfn.MAXIFS(Recebíveis!Q:Q,Recebíveis!A:A,'Base Contratos'!B6)</f>
        <v/>
      </c>
      <c r="E6">
        <f>IF(D6=0,"Em dia",IF(D6&lt;=15,"Até 15",IF(D6&lt;=30,"Entre 15 e 30",IF(D6&lt;=60,"Entre 30 e 60",IF(D6&lt;=90,"Entre 60 e 90",IF(D6&lt;=120,"Entre 90 e 120",IF(D6&lt;=150,"Entre 120 e 150",IF(D6&lt;=180,"Entre 150 e 180","Superior a 180"))))))))</f>
        <v/>
      </c>
      <c r="F6" s="343">
        <f>_xlfn.XLOOKUP(B6,'Relação de Contratos'!A:A,'Relação de Contratos'!G:G)</f>
        <v/>
      </c>
      <c r="G6" s="184">
        <f>IFERROR(C6/F6,"")</f>
        <v/>
      </c>
    </row>
    <row r="7">
      <c r="B7" t="n">
        <v>131</v>
      </c>
      <c r="C7" s="343">
        <f>SUMIFS(Recebíveis!P:P,Recebíveis!A:A,'Base Contratos'!B7)</f>
        <v/>
      </c>
      <c r="D7">
        <f>_xlfn.MAXIFS(Recebíveis!Q:Q,Recebíveis!A:A,'Base Contratos'!B7)</f>
        <v/>
      </c>
      <c r="E7">
        <f>IF(D7=0,"Em dia",IF(D7&lt;=15,"Até 15",IF(D7&lt;=30,"Entre 15 e 30",IF(D7&lt;=60,"Entre 30 e 60",IF(D7&lt;=90,"Entre 60 e 90",IF(D7&lt;=120,"Entre 90 e 120",IF(D7&lt;=150,"Entre 120 e 150",IF(D7&lt;=180,"Entre 150 e 180","Superior a 180"))))))))</f>
        <v/>
      </c>
      <c r="F7" s="343">
        <f>_xlfn.XLOOKUP(B7,'Relação de Contratos'!A:A,'Relação de Contratos'!G:G)</f>
        <v/>
      </c>
      <c r="G7" s="184">
        <f>IFERROR(C7/F7,"")</f>
        <v/>
      </c>
    </row>
    <row r="8">
      <c r="B8" t="n">
        <v>111</v>
      </c>
      <c r="C8" s="343">
        <f>SUMIFS(Recebíveis!P:P,Recebíveis!A:A,'Base Contratos'!B8)</f>
        <v/>
      </c>
      <c r="D8">
        <f>_xlfn.MAXIFS(Recebíveis!Q:Q,Recebíveis!A:A,'Base Contratos'!B8)</f>
        <v/>
      </c>
      <c r="E8">
        <f>IF(D8=0,"Em dia",IF(D8&lt;=15,"Até 15",IF(D8&lt;=30,"Entre 15 e 30",IF(D8&lt;=60,"Entre 30 e 60",IF(D8&lt;=90,"Entre 60 e 90",IF(D8&lt;=120,"Entre 90 e 120",IF(D8&lt;=150,"Entre 120 e 150",IF(D8&lt;=180,"Entre 150 e 180","Superior a 180"))))))))</f>
        <v/>
      </c>
      <c r="F8" s="343">
        <f>_xlfn.XLOOKUP(B8,'Relação de Contratos'!A:A,'Relação de Contratos'!G:G)</f>
        <v/>
      </c>
      <c r="G8" s="184">
        <f>IFERROR(C8/F8,"")</f>
        <v/>
      </c>
    </row>
    <row r="9">
      <c r="B9" t="n">
        <v>162</v>
      </c>
      <c r="C9" s="343">
        <f>SUMIFS(Recebíveis!P:P,Recebíveis!A:A,'Base Contratos'!B9)</f>
        <v/>
      </c>
      <c r="D9">
        <f>_xlfn.MAXIFS(Recebíveis!Q:Q,Recebíveis!A:A,'Base Contratos'!B9)</f>
        <v/>
      </c>
      <c r="E9">
        <f>IF(D9=0,"Em dia",IF(D9&lt;=15,"Até 15",IF(D9&lt;=30,"Entre 15 e 30",IF(D9&lt;=60,"Entre 30 e 60",IF(D9&lt;=90,"Entre 60 e 90",IF(D9&lt;=120,"Entre 90 e 120",IF(D9&lt;=150,"Entre 120 e 150",IF(D9&lt;=180,"Entre 150 e 180","Superior a 180"))))))))</f>
        <v/>
      </c>
      <c r="F9" s="343">
        <f>_xlfn.XLOOKUP(B9,'Relação de Contratos'!A:A,'Relação de Contratos'!G:G)</f>
        <v/>
      </c>
      <c r="G9" s="184">
        <f>IFERROR(C9/F9,"")</f>
        <v/>
      </c>
    </row>
    <row r="10">
      <c r="B10" t="n">
        <v>82</v>
      </c>
      <c r="C10" s="343">
        <f>SUMIFS(Recebíveis!P:P,Recebíveis!A:A,'Base Contratos'!B10)</f>
        <v/>
      </c>
      <c r="D10">
        <f>_xlfn.MAXIFS(Recebíveis!Q:Q,Recebíveis!A:A,'Base Contratos'!B10)</f>
        <v/>
      </c>
      <c r="E10">
        <f>IF(D10=0,"Em dia",IF(D10&lt;=15,"Até 15",IF(D10&lt;=30,"Entre 15 e 30",IF(D10&lt;=60,"Entre 30 e 60",IF(D10&lt;=90,"Entre 60 e 90",IF(D10&lt;=120,"Entre 90 e 120",IF(D10&lt;=150,"Entre 120 e 150",IF(D10&lt;=180,"Entre 150 e 180","Superior a 180"))))))))</f>
        <v/>
      </c>
      <c r="F10" s="343">
        <f>_xlfn.XLOOKUP(B10,'Relação de Contratos'!A:A,'Relação de Contratos'!G:G)</f>
        <v/>
      </c>
      <c r="G10" s="184">
        <f>IFERROR(C10/F10,"")</f>
        <v/>
      </c>
    </row>
    <row r="11">
      <c r="B11" t="n">
        <v>81</v>
      </c>
      <c r="C11" s="343">
        <f>SUMIFS(Recebíveis!P:P,Recebíveis!A:A,'Base Contratos'!B11)</f>
        <v/>
      </c>
      <c r="D11">
        <f>_xlfn.MAXIFS(Recebíveis!Q:Q,Recebíveis!A:A,'Base Contratos'!B11)</f>
        <v/>
      </c>
      <c r="E11">
        <f>IF(D11=0,"Em dia",IF(D11&lt;=15,"Até 15",IF(D11&lt;=30,"Entre 15 e 30",IF(D11&lt;=60,"Entre 30 e 60",IF(D11&lt;=90,"Entre 60 e 90",IF(D11&lt;=120,"Entre 90 e 120",IF(D11&lt;=150,"Entre 120 e 150",IF(D11&lt;=180,"Entre 150 e 180","Superior a 180"))))))))</f>
        <v/>
      </c>
      <c r="F11" s="343">
        <f>_xlfn.XLOOKUP(B11,'Relação de Contratos'!A:A,'Relação de Contratos'!G:G)</f>
        <v/>
      </c>
      <c r="G11" s="184">
        <f>IFERROR(C11/F11,"")</f>
        <v/>
      </c>
    </row>
    <row r="12">
      <c r="B12" t="n">
        <v>142</v>
      </c>
      <c r="C12" s="343">
        <f>SUMIFS(Recebíveis!P:P,Recebíveis!A:A,'Base Contratos'!B12)</f>
        <v/>
      </c>
      <c r="D12">
        <f>_xlfn.MAXIFS(Recebíveis!Q:Q,Recebíveis!A:A,'Base Contratos'!B12)</f>
        <v/>
      </c>
      <c r="E12">
        <f>IF(D12=0,"Em dia",IF(D12&lt;=15,"Até 15",IF(D12&lt;=30,"Entre 15 e 30",IF(D12&lt;=60,"Entre 30 e 60",IF(D12&lt;=90,"Entre 60 e 90",IF(D12&lt;=120,"Entre 90 e 120",IF(D12&lt;=150,"Entre 120 e 150",IF(D12&lt;=180,"Entre 150 e 180","Superior a 180"))))))))</f>
        <v/>
      </c>
      <c r="F12" s="343">
        <f>_xlfn.XLOOKUP(B12,'Relação de Contratos'!A:A,'Relação de Contratos'!G:G)</f>
        <v/>
      </c>
      <c r="G12" s="184">
        <f>IFERROR(C12/F12,"")</f>
        <v/>
      </c>
    </row>
    <row r="13">
      <c r="B13" t="n">
        <v>151</v>
      </c>
      <c r="C13" s="343">
        <f>SUMIFS(Recebíveis!P:P,Recebíveis!A:A,'Base Contratos'!B13)</f>
        <v/>
      </c>
      <c r="D13">
        <f>_xlfn.MAXIFS(Recebíveis!Q:Q,Recebíveis!A:A,'Base Contratos'!B13)</f>
        <v/>
      </c>
      <c r="E13">
        <f>IF(D13=0,"Em dia",IF(D13&lt;=15,"Até 15",IF(D13&lt;=30,"Entre 15 e 30",IF(D13&lt;=60,"Entre 30 e 60",IF(D13&lt;=90,"Entre 60 e 90",IF(D13&lt;=120,"Entre 90 e 120",IF(D13&lt;=150,"Entre 120 e 150",IF(D13&lt;=180,"Entre 150 e 180","Superior a 180"))))))))</f>
        <v/>
      </c>
      <c r="F13" s="343">
        <f>_xlfn.XLOOKUP(B13,'Relação de Contratos'!A:A,'Relação de Contratos'!G:G)</f>
        <v/>
      </c>
      <c r="G13" s="184">
        <f>IFERROR(C13/F13,"")</f>
        <v/>
      </c>
    </row>
    <row r="14">
      <c r="B14" t="n">
        <v>191</v>
      </c>
      <c r="C14" s="343">
        <f>SUMIFS(Recebíveis!P:P,Recebíveis!A:A,'Base Contratos'!B14)</f>
        <v/>
      </c>
      <c r="D14">
        <f>_xlfn.MAXIFS(Recebíveis!Q:Q,Recebíveis!A:A,'Base Contratos'!B14)</f>
        <v/>
      </c>
      <c r="E14">
        <f>IF(D14=0,"Em dia",IF(D14&lt;=15,"Até 15",IF(D14&lt;=30,"Entre 15 e 30",IF(D14&lt;=60,"Entre 30 e 60",IF(D14&lt;=90,"Entre 60 e 90",IF(D14&lt;=120,"Entre 90 e 120",IF(D14&lt;=150,"Entre 120 e 150",IF(D14&lt;=180,"Entre 150 e 180","Superior a 180"))))))))</f>
        <v/>
      </c>
      <c r="F14" s="343">
        <f>_xlfn.XLOOKUP(B14,'Relação de Contratos'!A:A,'Relação de Contratos'!G:G)</f>
        <v/>
      </c>
      <c r="G14" s="184">
        <f>IFERROR(C14/F14,"")</f>
        <v/>
      </c>
    </row>
    <row r="15">
      <c r="B15" t="n">
        <v>71</v>
      </c>
      <c r="C15" s="343">
        <f>SUMIFS(Recebíveis!P:P,Recebíveis!A:A,'Base Contratos'!B15)</f>
        <v/>
      </c>
      <c r="D15">
        <f>_xlfn.MAXIFS(Recebíveis!Q:Q,Recebíveis!A:A,'Base Contratos'!B15)</f>
        <v/>
      </c>
      <c r="E15">
        <f>IF(D15=0,"Em dia",IF(D15&lt;=15,"Até 15",IF(D15&lt;=30,"Entre 15 e 30",IF(D15&lt;=60,"Entre 30 e 60",IF(D15&lt;=90,"Entre 60 e 90",IF(D15&lt;=120,"Entre 90 e 120",IF(D15&lt;=150,"Entre 120 e 150",IF(D15&lt;=180,"Entre 150 e 180","Superior a 180"))))))))</f>
        <v/>
      </c>
      <c r="F15" s="343">
        <f>_xlfn.XLOOKUP(B15,'Relação de Contratos'!A:A,'Relação de Contratos'!G:G)</f>
        <v/>
      </c>
      <c r="G15" s="184">
        <f>IFERROR(C15/F15,"")</f>
        <v/>
      </c>
    </row>
    <row r="16">
      <c r="B16" t="n">
        <v>42</v>
      </c>
      <c r="C16" s="343">
        <f>SUMIFS(Recebíveis!P:P,Recebíveis!A:A,'Base Contratos'!B16)</f>
        <v/>
      </c>
      <c r="D16">
        <f>_xlfn.MAXIFS(Recebíveis!Q:Q,Recebíveis!A:A,'Base Contratos'!B16)</f>
        <v/>
      </c>
      <c r="E16">
        <f>IF(D16=0,"Em dia",IF(D16&lt;=15,"Até 15",IF(D16&lt;=30,"Entre 15 e 30",IF(D16&lt;=60,"Entre 30 e 60",IF(D16&lt;=90,"Entre 60 e 90",IF(D16&lt;=120,"Entre 90 e 120",IF(D16&lt;=150,"Entre 120 e 150",IF(D16&lt;=180,"Entre 150 e 180","Superior a 180"))))))))</f>
        <v/>
      </c>
      <c r="F16" s="343">
        <f>_xlfn.XLOOKUP(B16,'Relação de Contratos'!A:A,'Relação de Contratos'!G:G)</f>
        <v/>
      </c>
      <c r="G16" s="184">
        <f>IFERROR(C16/F16,"")</f>
        <v/>
      </c>
    </row>
    <row r="17">
      <c r="B17" t="n">
        <v>141</v>
      </c>
      <c r="C17" s="343">
        <f>SUMIFS(Recebíveis!P:P,Recebíveis!A:A,'Base Contratos'!B17)</f>
        <v/>
      </c>
      <c r="D17">
        <f>_xlfn.MAXIFS(Recebíveis!Q:Q,Recebíveis!A:A,'Base Contratos'!B17)</f>
        <v/>
      </c>
      <c r="E17">
        <f>IF(D17=0,"Em dia",IF(D17&lt;=15,"Até 15",IF(D17&lt;=30,"Entre 15 e 30",IF(D17&lt;=60,"Entre 30 e 60",IF(D17&lt;=90,"Entre 60 e 90",IF(D17&lt;=120,"Entre 90 e 120",IF(D17&lt;=150,"Entre 120 e 150",IF(D17&lt;=180,"Entre 150 e 180","Superior a 180"))))))))</f>
        <v/>
      </c>
      <c r="F17" s="343">
        <f>_xlfn.XLOOKUP(B17,'Relação de Contratos'!A:A,'Relação de Contratos'!G:G)</f>
        <v/>
      </c>
      <c r="G17" s="184">
        <f>IFERROR(C17/F17,"")</f>
        <v/>
      </c>
    </row>
    <row r="18">
      <c r="B18" t="n">
        <v>192</v>
      </c>
      <c r="C18" s="343">
        <f>SUMIFS(Recebíveis!P:P,Recebíveis!A:A,'Base Contratos'!B18)</f>
        <v/>
      </c>
      <c r="D18">
        <f>_xlfn.MAXIFS(Recebíveis!Q:Q,Recebíveis!A:A,'Base Contratos'!B18)</f>
        <v/>
      </c>
      <c r="E18">
        <f>IF(D18=0,"Em dia",IF(D18&lt;=15,"Até 15",IF(D18&lt;=30,"Entre 15 e 30",IF(D18&lt;=60,"Entre 30 e 60",IF(D18&lt;=90,"Entre 60 e 90",IF(D18&lt;=120,"Entre 90 e 120",IF(D18&lt;=150,"Entre 120 e 150",IF(D18&lt;=180,"Entre 150 e 180","Superior a 180"))))))))</f>
        <v/>
      </c>
      <c r="F18" s="343">
        <f>_xlfn.XLOOKUP(B18,'Relação de Contratos'!A:A,'Relação de Contratos'!G:G)</f>
        <v/>
      </c>
      <c r="G18" s="184">
        <f>IFERROR(C18/F18,"")</f>
        <v/>
      </c>
    </row>
    <row r="19">
      <c r="B19" t="n">
        <v>101</v>
      </c>
      <c r="C19" s="343">
        <f>SUMIFS(Recebíveis!P:P,Recebíveis!A:A,'Base Contratos'!B19)</f>
        <v/>
      </c>
      <c r="D19">
        <f>_xlfn.MAXIFS(Recebíveis!Q:Q,Recebíveis!A:A,'Base Contratos'!B19)</f>
        <v/>
      </c>
      <c r="E19">
        <f>IF(D19=0,"Em dia",IF(D19&lt;=15,"Até 15",IF(D19&lt;=30,"Entre 15 e 30",IF(D19&lt;=60,"Entre 30 e 60",IF(D19&lt;=90,"Entre 60 e 90",IF(D19&lt;=120,"Entre 90 e 120",IF(D19&lt;=150,"Entre 120 e 150",IF(D19&lt;=180,"Entre 150 e 180","Superior a 180"))))))))</f>
        <v/>
      </c>
      <c r="F19" s="343">
        <f>_xlfn.XLOOKUP(B19,'Relação de Contratos'!A:A,'Relação de Contratos'!G:G)</f>
        <v/>
      </c>
      <c r="G19" s="184">
        <f>IFERROR(C19/F19,"")</f>
        <v/>
      </c>
    </row>
    <row r="20">
      <c r="B20" t="n">
        <v>102</v>
      </c>
      <c r="C20" s="343">
        <f>SUMIFS(Recebíveis!P:P,Recebíveis!A:A,'Base Contratos'!B20)</f>
        <v/>
      </c>
      <c r="D20">
        <f>_xlfn.MAXIFS(Recebíveis!Q:Q,Recebíveis!A:A,'Base Contratos'!B20)</f>
        <v/>
      </c>
      <c r="E20">
        <f>IF(D20=0,"Em dia",IF(D20&lt;=15,"Até 15",IF(D20&lt;=30,"Entre 15 e 30",IF(D20&lt;=60,"Entre 30 e 60",IF(D20&lt;=90,"Entre 60 e 90",IF(D20&lt;=120,"Entre 90 e 120",IF(D20&lt;=150,"Entre 120 e 150",IF(D20&lt;=180,"Entre 150 e 180","Superior a 180"))))))))</f>
        <v/>
      </c>
      <c r="F20" s="343">
        <f>_xlfn.XLOOKUP(B20,'Relação de Contratos'!A:A,'Relação de Contratos'!G:G)</f>
        <v/>
      </c>
      <c r="G20" s="184">
        <f>IFERROR(C20/F20,"")</f>
        <v/>
      </c>
    </row>
    <row r="21">
      <c r="B21" t="n">
        <v>52</v>
      </c>
      <c r="C21" s="343">
        <f>SUMIFS(Recebíveis!P:P,Recebíveis!A:A,'Base Contratos'!B21)</f>
        <v/>
      </c>
      <c r="D21">
        <f>_xlfn.MAXIFS(Recebíveis!Q:Q,Recebíveis!A:A,'Base Contratos'!B21)</f>
        <v/>
      </c>
      <c r="E21">
        <f>IF(D21=0,"Em dia",IF(D21&lt;=15,"Até 15",IF(D21&lt;=30,"Entre 15 e 30",IF(D21&lt;=60,"Entre 30 e 60",IF(D21&lt;=90,"Entre 60 e 90",IF(D21&lt;=120,"Entre 90 e 120",IF(D21&lt;=150,"Entre 120 e 150",IF(D21&lt;=180,"Entre 150 e 180","Superior a 180"))))))))</f>
        <v/>
      </c>
      <c r="F21" s="343">
        <f>_xlfn.XLOOKUP(B21,'Relação de Contratos'!A:A,'Relação de Contratos'!G:G)</f>
        <v/>
      </c>
      <c r="G21" s="184">
        <f>IFERROR(C21/F21,"")</f>
        <v/>
      </c>
    </row>
    <row r="22">
      <c r="B22" t="n">
        <v>62</v>
      </c>
      <c r="C22" s="343">
        <f>SUMIFS(Recebíveis!P:P,Recebíveis!A:A,'Base Contratos'!B22)</f>
        <v/>
      </c>
      <c r="D22">
        <f>_xlfn.MAXIFS(Recebíveis!Q:Q,Recebíveis!A:A,'Base Contratos'!B22)</f>
        <v/>
      </c>
      <c r="E22">
        <f>IF(D22=0,"Em dia",IF(D22&lt;=15,"Até 15",IF(D22&lt;=30,"Entre 15 e 30",IF(D22&lt;=60,"Entre 30 e 60",IF(D22&lt;=90,"Entre 60 e 90",IF(D22&lt;=120,"Entre 90 e 120",IF(D22&lt;=150,"Entre 120 e 150",IF(D22&lt;=180,"Entre 150 e 180","Superior a 180"))))))))</f>
        <v/>
      </c>
      <c r="F22" s="343">
        <f>_xlfn.XLOOKUP(B22,'Relação de Contratos'!A:A,'Relação de Contratos'!G:G)</f>
        <v/>
      </c>
      <c r="G22" s="184">
        <f>IFERROR(C22/F22,"")</f>
        <v/>
      </c>
    </row>
    <row r="23">
      <c r="B23" t="n">
        <v>72</v>
      </c>
      <c r="C23" s="343">
        <f>SUMIFS(Recebíveis!P:P,Recebíveis!A:A,'Base Contratos'!B23)</f>
        <v/>
      </c>
      <c r="D23">
        <f>_xlfn.MAXIFS(Recebíveis!Q:Q,Recebíveis!A:A,'Base Contratos'!B23)</f>
        <v/>
      </c>
      <c r="E23">
        <f>IF(D23=0,"Em dia",IF(D23&lt;=15,"Até 15",IF(D23&lt;=30,"Entre 15 e 30",IF(D23&lt;=60,"Entre 30 e 60",IF(D23&lt;=90,"Entre 60 e 90",IF(D23&lt;=120,"Entre 90 e 120",IF(D23&lt;=150,"Entre 120 e 150",IF(D23&lt;=180,"Entre 150 e 180","Superior a 180"))))))))</f>
        <v/>
      </c>
      <c r="F23" s="343">
        <f>_xlfn.XLOOKUP(B23,'Relação de Contratos'!A:A,'Relação de Contratos'!G:G)</f>
        <v/>
      </c>
      <c r="G23" s="184">
        <f>IFERROR(C23/F23,"")</f>
        <v/>
      </c>
    </row>
    <row r="24">
      <c r="B24" t="n">
        <v>51</v>
      </c>
      <c r="C24" s="343">
        <f>SUMIFS(Recebíveis!P:P,Recebíveis!A:A,'Base Contratos'!B24)</f>
        <v/>
      </c>
      <c r="D24">
        <f>_xlfn.MAXIFS(Recebíveis!Q:Q,Recebíveis!A:A,'Base Contratos'!B24)</f>
        <v/>
      </c>
      <c r="E24">
        <f>IF(D24=0,"Em dia",IF(D24&lt;=15,"Até 15",IF(D24&lt;=30,"Entre 15 e 30",IF(D24&lt;=60,"Entre 30 e 60",IF(D24&lt;=90,"Entre 60 e 90",IF(D24&lt;=120,"Entre 90 e 120",IF(D24&lt;=150,"Entre 120 e 150",IF(D24&lt;=180,"Entre 150 e 180","Superior a 180"))))))))</f>
        <v/>
      </c>
      <c r="F24" s="343">
        <f>_xlfn.XLOOKUP(B24,'Relação de Contratos'!A:A,'Relação de Contratos'!G:G)</f>
        <v/>
      </c>
      <c r="G24" s="184">
        <f>IFERROR(C24/F24,"")</f>
        <v/>
      </c>
    </row>
    <row r="25">
      <c r="B25" t="n">
        <v>122</v>
      </c>
      <c r="C25" s="343">
        <f>SUMIFS(Recebíveis!P:P,Recebíveis!A:A,'Base Contratos'!B25)</f>
        <v/>
      </c>
      <c r="D25">
        <f>_xlfn.MAXIFS(Recebíveis!Q:Q,Recebíveis!A:A,'Base Contratos'!B25)</f>
        <v/>
      </c>
      <c r="E25">
        <f>IF(D25=0,"Em dia",IF(D25&lt;=15,"Até 15",IF(D25&lt;=30,"Entre 15 e 30",IF(D25&lt;=60,"Entre 30 e 60",IF(D25&lt;=90,"Entre 60 e 90",IF(D25&lt;=120,"Entre 90 e 120",IF(D25&lt;=150,"Entre 120 e 150",IF(D25&lt;=180,"Entre 150 e 180","Superior a 180"))))))))</f>
        <v/>
      </c>
      <c r="F25" s="343">
        <f>_xlfn.XLOOKUP(B25,'Relação de Contratos'!A:A,'Relação de Contratos'!G:G)</f>
        <v/>
      </c>
      <c r="G25" s="184">
        <f>IFERROR(C25/F25,"")</f>
        <v/>
      </c>
    </row>
  </sheetData>
  <autoFilter ref="B2:G2"/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tabColor rgb="FFFFFF00"/>
    <outlinePr summaryBelow="1" summaryRight="1"/>
    <pageSetUpPr/>
  </sheetPr>
  <dimension ref="A1:Y27"/>
  <sheetViews>
    <sheetView topLeftCell="H1" workbookViewId="0">
      <selection activeCell="S27" sqref="S3:Y27"/>
    </sheetView>
  </sheetViews>
  <sheetFormatPr baseColWidth="8" defaultRowHeight="15"/>
  <cols>
    <col width="8.42578125" bestFit="1" customWidth="1" min="1" max="1"/>
    <col width="12.42578125" bestFit="1" customWidth="1" min="2" max="2"/>
    <col width="7.42578125" bestFit="1" customWidth="1" min="3" max="3"/>
    <col width="11.85546875" bestFit="1" customWidth="1" style="162" min="4" max="4"/>
    <col width="12.7109375" bestFit="1" customWidth="1" style="162" min="5" max="5"/>
    <col width="11.28515625" bestFit="1" customWidth="1" style="162" min="6" max="6"/>
    <col width="15.28515625" bestFit="1" customWidth="1" style="343" min="7" max="7"/>
    <col width="15.5703125" bestFit="1" customWidth="1" style="343" min="8" max="8"/>
    <col width="10.7109375" bestFit="1" customWidth="1" min="9" max="9"/>
    <col width="10.28515625" bestFit="1" customWidth="1" min="10" max="10"/>
    <col width="8.7109375" bestFit="1" customWidth="1" min="11" max="11"/>
    <col width="15.5703125" bestFit="1" customWidth="1" min="12" max="12"/>
    <col width="6.140625" bestFit="1" customWidth="1" min="13" max="13"/>
    <col width="5.5703125" bestFit="1" customWidth="1" min="14" max="14"/>
    <col width="9.28515625" bestFit="1" customWidth="1" min="15" max="15"/>
    <col width="5.5703125" bestFit="1" customWidth="1" min="16" max="16"/>
    <col width="9" bestFit="1" customWidth="1" min="17" max="17"/>
    <col width="11.85546875" bestFit="1" customWidth="1" style="343" min="18" max="18"/>
    <col width="20.140625" bestFit="1" customWidth="1" style="343" min="19" max="19"/>
    <col width="19.5703125" bestFit="1" customWidth="1" style="343" min="20" max="20"/>
    <col width="19.28515625" bestFit="1" customWidth="1" min="21" max="21"/>
    <col width="18.42578125" bestFit="1" customWidth="1" min="22" max="22"/>
    <col width="17" customWidth="1" min="23" max="23"/>
    <col width="22.28515625" customWidth="1" min="24" max="24"/>
    <col width="20.28515625" bestFit="1" customWidth="1" min="25" max="25"/>
  </cols>
  <sheetData>
    <row r="1">
      <c r="A1" s="173" t="inlineStr">
        <is>
          <t>Unidade</t>
        </is>
      </c>
      <c r="B1" s="173" t="inlineStr">
        <is>
          <t>Identificação</t>
        </is>
      </c>
      <c r="C1" s="173" t="inlineStr">
        <is>
          <t>Parcela</t>
        </is>
      </c>
      <c r="D1" s="174" t="inlineStr">
        <is>
          <t>Vencimento</t>
        </is>
      </c>
      <c r="E1" s="174" t="inlineStr">
        <is>
          <t>Data da Baixa</t>
        </is>
      </c>
      <c r="F1" s="174" t="inlineStr">
        <is>
          <t>Movimento</t>
        </is>
      </c>
      <c r="G1" s="344" t="inlineStr">
        <is>
          <t>Valor Nominal</t>
        </is>
      </c>
      <c r="H1" s="344" t="inlineStr">
        <is>
          <t>Valor Correção</t>
        </is>
      </c>
      <c r="I1" s="173" t="inlineStr">
        <is>
          <t>Valor Juros</t>
        </is>
      </c>
      <c r="J1" s="173" t="inlineStr">
        <is>
          <t>Valor Base</t>
        </is>
      </c>
      <c r="K1" s="173" t="inlineStr">
        <is>
          <t>Valor Dif</t>
        </is>
      </c>
      <c r="L1" s="173" t="inlineStr">
        <is>
          <t>Taxas Adicionais</t>
        </is>
      </c>
      <c r="M1" s="173" t="inlineStr">
        <is>
          <t>Multa</t>
        </is>
      </c>
      <c r="N1" s="173" t="inlineStr">
        <is>
          <t>Mora</t>
        </is>
      </c>
      <c r="O1" s="173" t="inlineStr">
        <is>
          <t>Desconto</t>
        </is>
      </c>
      <c r="P1" s="173" t="inlineStr">
        <is>
          <t>Juros</t>
        </is>
      </c>
      <c r="Q1" s="173" t="inlineStr">
        <is>
          <t>VM Juros</t>
        </is>
      </c>
      <c r="R1" s="344" t="inlineStr">
        <is>
          <t>Valor Pago</t>
        </is>
      </c>
      <c r="S1" s="345" t="inlineStr">
        <is>
          <t>Mês de vencimento</t>
        </is>
      </c>
      <c r="T1" s="345" t="inlineStr">
        <is>
          <t>Mês de Pagamento</t>
        </is>
      </c>
      <c r="U1" s="164" t="inlineStr">
        <is>
          <t>Data de Vencimento</t>
        </is>
      </c>
      <c r="V1" s="164" t="inlineStr">
        <is>
          <t>Data de Pagamento</t>
        </is>
      </c>
      <c r="W1" s="164" t="inlineStr">
        <is>
          <t>Dias em Atraso</t>
        </is>
      </c>
      <c r="X1" s="164" t="inlineStr">
        <is>
          <t>Tipo de Recebimento</t>
        </is>
      </c>
      <c r="Y1" s="164" t="inlineStr">
        <is>
          <t>Faixa de Atraso</t>
        </is>
      </c>
    </row>
    <row r="2">
      <c r="A2" t="n">
        <v>151</v>
      </c>
      <c r="B2" t="inlineStr">
        <is>
          <t>MARLI APARECIDA ROMERO PINHEIRO</t>
        </is>
      </c>
      <c r="C2" t="inlineStr">
        <is>
          <t>012/023</t>
        </is>
      </c>
      <c r="D2" s="346" t="n">
        <v>45174</v>
      </c>
      <c r="E2" s="346" t="n">
        <v>45170</v>
      </c>
      <c r="F2" s="346" t="n">
        <v>45173</v>
      </c>
      <c r="G2" t="n">
        <v>22886.85</v>
      </c>
      <c r="H2" t="n">
        <v>726.12</v>
      </c>
      <c r="I2" t="n">
        <v>0</v>
      </c>
      <c r="J2" t="n">
        <v>23612.97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23612.97</v>
      </c>
      <c r="S2" s="162">
        <f>DATE(YEAR(U2),MONTH(U2),1)</f>
        <v/>
      </c>
      <c r="T2" s="162">
        <f>DATE(YEAR(V2),MONTH(V2),1)</f>
        <v/>
      </c>
      <c r="U2" s="162">
        <f>D2</f>
        <v/>
      </c>
      <c r="V2" s="162">
        <f>E2</f>
        <v/>
      </c>
      <c r="W2">
        <f>U2-V2</f>
        <v/>
      </c>
      <c r="X2">
        <f>IF(AND(V2&lt;U2,MONTH(V2)&lt;&gt;MONTH(U2)),"Antecipação",IF(W2&lt;-5,"Recebimento em Atraso","Recebimento Regular"))</f>
        <v/>
      </c>
      <c r="Y2">
        <f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/>
      </c>
    </row>
    <row r="3">
      <c r="A3" t="n">
        <v>62</v>
      </c>
      <c r="B3" t="inlineStr">
        <is>
          <t>FLAVIA PUERTAS FRANCO GARCIA</t>
        </is>
      </c>
      <c r="C3" t="inlineStr">
        <is>
          <t>023/030</t>
        </is>
      </c>
      <c r="D3" s="346" t="n">
        <v>45174</v>
      </c>
      <c r="E3" s="346" t="n">
        <v>45173</v>
      </c>
      <c r="F3" s="346" t="n">
        <v>45174</v>
      </c>
      <c r="G3" t="n">
        <v>2686.84</v>
      </c>
      <c r="H3" t="n">
        <v>741.27</v>
      </c>
      <c r="I3" t="n">
        <v>0</v>
      </c>
      <c r="J3" t="n">
        <v>3428.11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3428.11</v>
      </c>
      <c r="S3" s="162">
        <f>DATE(YEAR(U3),MONTH(U3),1)</f>
        <v/>
      </c>
      <c r="T3" s="162">
        <f>DATE(YEAR(V3),MONTH(V3),1)</f>
        <v/>
      </c>
      <c r="U3" s="162">
        <f>D3</f>
        <v/>
      </c>
      <c r="V3" s="162">
        <f>E3</f>
        <v/>
      </c>
      <c r="W3">
        <f>U3-V3</f>
        <v/>
      </c>
      <c r="X3">
        <f>IF(AND(V3&lt;U3,MONTH(V3)&lt;&gt;MONTH(U3)),"Antecipação",IF(W3&lt;-5,"Recebimento em Atraso","Recebimento Regular"))</f>
        <v/>
      </c>
      <c r="Y3">
        <f>IF(X3="Recebimento Regular","Recebimento Regular",IF(ABS(W3)&lt;=15,"Até 15",IF(ABS(W3)&lt;=30,"Entre 15 e 30",IF(ABS(W3)&lt;=60,"Entre 30 e 60",IF(ABS(W3)&lt;=60,"Entre 60 e 90",IF(ABS(W3)&lt;=90,"Entre 90 e 120",IF(ABS(W3)&lt;=120,"Entre 90 e 120",IF(ABS(W3)&lt;=150,"Entre 120 e 150",IF(ABS(W3)&lt;=180,"Entre 150 e 180","Superior a 180")))))))))</f>
        <v/>
      </c>
    </row>
    <row r="4">
      <c r="A4" t="n">
        <v>191</v>
      </c>
      <c r="B4" t="inlineStr">
        <is>
          <t>MAYSA NICOLA RODI</t>
        </is>
      </c>
      <c r="C4" t="inlineStr">
        <is>
          <t>026/033</t>
        </is>
      </c>
      <c r="D4" s="346" t="n">
        <v>45174</v>
      </c>
      <c r="E4" s="346" t="n">
        <v>45173</v>
      </c>
      <c r="F4" s="346" t="n">
        <v>45174</v>
      </c>
      <c r="G4" t="n">
        <v>4300</v>
      </c>
      <c r="H4" t="n">
        <v>1305.99</v>
      </c>
      <c r="I4" t="n">
        <v>0</v>
      </c>
      <c r="J4" t="n">
        <v>5605.99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5605.99</v>
      </c>
      <c r="S4" s="162">
        <f>DATE(YEAR(U4),MONTH(U4),1)</f>
        <v/>
      </c>
      <c r="T4" s="162">
        <f>DATE(YEAR(V4),MONTH(V4),1)</f>
        <v/>
      </c>
      <c r="U4" s="162">
        <f>D4</f>
        <v/>
      </c>
      <c r="V4" s="162">
        <f>E4</f>
        <v/>
      </c>
      <c r="W4">
        <f>U4-V4</f>
        <v/>
      </c>
      <c r="X4">
        <f>IF(AND(V4&lt;U4,MONTH(V4)&lt;&gt;MONTH(U4)),"Antecipação",IF(W4&lt;-5,"Recebimento em Atraso","Recebimento Regular"))</f>
        <v/>
      </c>
      <c r="Y4">
        <f>IF(X4="Recebimento Regular","Recebimento Regular",IF(ABS(W4)&lt;=15,"Até 15",IF(ABS(W4)&lt;=30,"Entre 15 e 30",IF(ABS(W4)&lt;=60,"Entre 30 e 60",IF(ABS(W4)&lt;=60,"Entre 60 e 90",IF(ABS(W4)&lt;=90,"Entre 90 e 120",IF(ABS(W4)&lt;=120,"Entre 90 e 120",IF(ABS(W4)&lt;=150,"Entre 120 e 150",IF(ABS(W4)&lt;=180,"Entre 150 e 180","Superior a 180")))))))))</f>
        <v/>
      </c>
    </row>
    <row r="5">
      <c r="A5" t="n">
        <v>81</v>
      </c>
      <c r="B5" t="inlineStr">
        <is>
          <t>HON FAI NG</t>
        </is>
      </c>
      <c r="C5" t="inlineStr">
        <is>
          <t>027/034</t>
        </is>
      </c>
      <c r="D5" s="346" t="n">
        <v>45194</v>
      </c>
      <c r="E5" s="346" t="n">
        <v>45175</v>
      </c>
      <c r="F5" s="346" t="n">
        <v>45177</v>
      </c>
      <c r="G5" t="n">
        <v>5000</v>
      </c>
      <c r="H5" t="n">
        <v>0</v>
      </c>
      <c r="I5" t="n">
        <v>0</v>
      </c>
      <c r="J5" t="n">
        <v>5000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5000</v>
      </c>
      <c r="S5" s="162">
        <f>DATE(YEAR(U5),MONTH(U5),1)</f>
        <v/>
      </c>
      <c r="T5" s="162">
        <f>DATE(YEAR(V5),MONTH(V5),1)</f>
        <v/>
      </c>
      <c r="U5" s="162">
        <f>D5</f>
        <v/>
      </c>
      <c r="V5" s="162">
        <f>E5</f>
        <v/>
      </c>
      <c r="W5">
        <f>U5-V5</f>
        <v/>
      </c>
      <c r="X5">
        <f>IF(AND(V5&lt;U5,MONTH(V5)&lt;&gt;MONTH(U5)),"Antecipação",IF(W5&lt;-5,"Recebimento em Atraso","Recebimento Regular"))</f>
        <v/>
      </c>
      <c r="Y5">
        <f>IF(X5="Recebimento Regular","Recebimento Regular",IF(ABS(W5)&lt;=15,"Até 15",IF(ABS(W5)&lt;=30,"Entre 15 e 30",IF(ABS(W5)&lt;=60,"Entre 30 e 60",IF(ABS(W5)&lt;=60,"Entre 60 e 90",IF(ABS(W5)&lt;=90,"Entre 90 e 120",IF(ABS(W5)&lt;=120,"Entre 90 e 120",IF(ABS(W5)&lt;=150,"Entre 120 e 150",IF(ABS(W5)&lt;=180,"Entre 150 e 180","Superior a 180")))))))))</f>
        <v/>
      </c>
    </row>
    <row r="6">
      <c r="A6" t="n">
        <v>131</v>
      </c>
      <c r="B6" t="inlineStr">
        <is>
          <t>MONICA FLORENCIO MILANI DA CRUZ</t>
        </is>
      </c>
      <c r="C6" t="inlineStr">
        <is>
          <t>024/031</t>
        </is>
      </c>
      <c r="D6" s="346" t="n">
        <v>45179</v>
      </c>
      <c r="E6" s="346" t="n">
        <v>45180</v>
      </c>
      <c r="F6" s="346" t="n">
        <v>45181</v>
      </c>
      <c r="G6" t="n">
        <v>4200</v>
      </c>
      <c r="H6" t="n">
        <v>811.47</v>
      </c>
      <c r="I6" t="n">
        <v>0</v>
      </c>
      <c r="J6" t="n">
        <v>5011.47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5011.47</v>
      </c>
      <c r="S6" s="162">
        <f>DATE(YEAR(U6),MONTH(U6),1)</f>
        <v/>
      </c>
      <c r="T6" s="162">
        <f>DATE(YEAR(V6),MONTH(V6),1)</f>
        <v/>
      </c>
      <c r="U6" s="162">
        <f>D6</f>
        <v/>
      </c>
      <c r="V6" s="162">
        <f>E6</f>
        <v/>
      </c>
      <c r="W6">
        <f>U6-V6</f>
        <v/>
      </c>
      <c r="X6">
        <f>IF(AND(V6&lt;U6,MONTH(V6)&lt;&gt;MONTH(U6)),"Antecipação",IF(W6&lt;-5,"Recebimento em Atraso","Recebimento Regular"))</f>
        <v/>
      </c>
      <c r="Y6">
        <f>IF(X6="Recebimento Regular","Recebimento Regular",IF(ABS(W6)&lt;=15,"Até 15",IF(ABS(W6)&lt;=30,"Entre 15 e 30",IF(ABS(W6)&lt;=60,"Entre 30 e 60",IF(ABS(W6)&lt;=60,"Entre 60 e 90",IF(ABS(W6)&lt;=90,"Entre 90 e 120",IF(ABS(W6)&lt;=120,"Entre 90 e 120",IF(ABS(W6)&lt;=150,"Entre 120 e 150",IF(ABS(W6)&lt;=180,"Entre 150 e 180","Superior a 180")))))))))</f>
        <v/>
      </c>
    </row>
    <row r="7">
      <c r="A7" t="n">
        <v>141</v>
      </c>
      <c r="B7" t="inlineStr">
        <is>
          <t>HOMERO MONTANDON</t>
        </is>
      </c>
      <c r="C7" t="inlineStr">
        <is>
          <t>025/032</t>
        </is>
      </c>
      <c r="D7" s="346" t="n">
        <v>45179</v>
      </c>
      <c r="E7" s="346" t="n">
        <v>45180</v>
      </c>
      <c r="F7" s="346" t="n">
        <v>45181</v>
      </c>
      <c r="G7" t="n">
        <v>3494.06</v>
      </c>
      <c r="H7" t="n">
        <v>1003.2</v>
      </c>
      <c r="I7" t="n">
        <v>0</v>
      </c>
      <c r="J7" t="n">
        <v>4497.26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4497.26</v>
      </c>
      <c r="S7" s="162">
        <f>DATE(YEAR(U7),MONTH(U7),1)</f>
        <v/>
      </c>
      <c r="T7" s="162">
        <f>DATE(YEAR(V7),MONTH(V7),1)</f>
        <v/>
      </c>
      <c r="U7" s="162">
        <f>D7</f>
        <v/>
      </c>
      <c r="V7" s="162">
        <f>E7</f>
        <v/>
      </c>
      <c r="W7">
        <f>U7-V7</f>
        <v/>
      </c>
      <c r="X7">
        <f>IF(AND(V7&lt;U7,MONTH(V7)&lt;&gt;MONTH(U7)),"Antecipação",IF(W7&lt;-5,"Recebimento em Atraso","Recebimento Regular"))</f>
        <v/>
      </c>
      <c r="Y7">
        <f>IF(X7="Recebimento Regular","Recebimento Regular",IF(ABS(W7)&lt;=15,"Até 15",IF(ABS(W7)&lt;=30,"Entre 15 e 30",IF(ABS(W7)&lt;=60,"Entre 30 e 60",IF(ABS(W7)&lt;=60,"Entre 60 e 90",IF(ABS(W7)&lt;=90,"Entre 90 e 120",IF(ABS(W7)&lt;=120,"Entre 90 e 120",IF(ABS(W7)&lt;=150,"Entre 120 e 150",IF(ABS(W7)&lt;=180,"Entre 150 e 180","Superior a 180")))))))))</f>
        <v/>
      </c>
    </row>
    <row r="8">
      <c r="A8" t="n">
        <v>82</v>
      </c>
      <c r="B8" t="inlineStr">
        <is>
          <t>MARCILIO ALBERTO DE FARIAS PIRES</t>
        </is>
      </c>
      <c r="C8" t="inlineStr">
        <is>
          <t>028/035</t>
        </is>
      </c>
      <c r="D8" s="346" t="n">
        <v>45179</v>
      </c>
      <c r="E8" s="346" t="n">
        <v>45181</v>
      </c>
      <c r="F8" s="346" t="n">
        <v>45182</v>
      </c>
      <c r="G8" t="n">
        <v>3000</v>
      </c>
      <c r="H8" t="n">
        <v>644.0500000000001</v>
      </c>
      <c r="I8" t="n">
        <v>0</v>
      </c>
      <c r="J8" t="n">
        <v>3644.05</v>
      </c>
      <c r="K8" t="n">
        <v>0</v>
      </c>
      <c r="L8" t="n">
        <v>0</v>
      </c>
      <c r="M8" t="n">
        <v>72.88</v>
      </c>
      <c r="N8" t="n">
        <v>2.42</v>
      </c>
      <c r="O8" t="n">
        <v>0</v>
      </c>
      <c r="P8" t="n">
        <v>0</v>
      </c>
      <c r="Q8" t="n">
        <v>0</v>
      </c>
      <c r="R8" t="n">
        <v>3719.35</v>
      </c>
      <c r="S8" s="162">
        <f>DATE(YEAR(U8),MONTH(U8),1)</f>
        <v/>
      </c>
      <c r="T8" s="162">
        <f>DATE(YEAR(V8),MONTH(V8),1)</f>
        <v/>
      </c>
      <c r="U8" s="162">
        <f>D8</f>
        <v/>
      </c>
      <c r="V8" s="162">
        <f>E8</f>
        <v/>
      </c>
      <c r="W8">
        <f>U8-V8</f>
        <v/>
      </c>
      <c r="X8">
        <f>IF(AND(V8&lt;U8,MONTH(V8)&lt;&gt;MONTH(U8)),"Antecipação",IF(W8&lt;-5,"Recebimento em Atraso","Recebimento Regular"))</f>
        <v/>
      </c>
      <c r="Y8">
        <f>IF(X8="Recebimento Regular","Recebimento Regular",IF(ABS(W8)&lt;=15,"Até 15",IF(ABS(W8)&lt;=30,"Entre 15 e 30",IF(ABS(W8)&lt;=60,"Entre 30 e 60",IF(ABS(W8)&lt;=60,"Entre 60 e 90",IF(ABS(W8)&lt;=90,"Entre 90 e 120",IF(ABS(W8)&lt;=120,"Entre 90 e 120",IF(ABS(W8)&lt;=150,"Entre 120 e 150",IF(ABS(W8)&lt;=180,"Entre 150 e 180","Superior a 180")))))))))</f>
        <v/>
      </c>
    </row>
    <row r="9">
      <c r="A9" t="n">
        <v>52</v>
      </c>
      <c r="B9" t="inlineStr">
        <is>
          <t>DANILO TROSS LEITE</t>
        </is>
      </c>
      <c r="C9" t="inlineStr">
        <is>
          <t>030/037</t>
        </is>
      </c>
      <c r="D9" s="346" t="n">
        <v>45179</v>
      </c>
      <c r="E9" s="346" t="n">
        <v>45182</v>
      </c>
      <c r="F9" s="346" t="n">
        <v>45183</v>
      </c>
      <c r="G9" t="n">
        <v>2750</v>
      </c>
      <c r="H9" t="n">
        <v>789.5700000000001</v>
      </c>
      <c r="I9" t="n">
        <v>0</v>
      </c>
      <c r="J9" t="n">
        <v>3539.57</v>
      </c>
      <c r="K9" t="n">
        <v>0</v>
      </c>
      <c r="L9" t="n">
        <v>0</v>
      </c>
      <c r="M9" t="n">
        <v>70.79000000000001</v>
      </c>
      <c r="N9" t="n">
        <v>3.54</v>
      </c>
      <c r="O9" t="n">
        <v>0</v>
      </c>
      <c r="P9" t="n">
        <v>0</v>
      </c>
      <c r="Q9" t="n">
        <v>0</v>
      </c>
      <c r="R9" t="n">
        <v>3613.9</v>
      </c>
      <c r="S9" s="162">
        <f>DATE(YEAR(U9),MONTH(U9),1)</f>
        <v/>
      </c>
      <c r="T9" s="162">
        <f>DATE(YEAR(V9),MONTH(V9),1)</f>
        <v/>
      </c>
      <c r="U9" s="162">
        <f>D9</f>
        <v/>
      </c>
      <c r="V9" s="162">
        <f>E9</f>
        <v/>
      </c>
      <c r="W9">
        <f>U9-V9</f>
        <v/>
      </c>
      <c r="X9">
        <f>IF(AND(V9&lt;U9,MONTH(V9)&lt;&gt;MONTH(U9)),"Antecipação",IF(W9&lt;-5,"Recebimento em Atraso","Recebimento Regular"))</f>
        <v/>
      </c>
      <c r="Y9">
        <f>IF(X9="Recebimento Regular","Recebimento Regular",IF(ABS(W9)&lt;=15,"Até 15",IF(ABS(W9)&lt;=30,"Entre 15 e 30",IF(ABS(W9)&lt;=60,"Entre 30 e 60",IF(ABS(W9)&lt;=60,"Entre 60 e 90",IF(ABS(W9)&lt;=90,"Entre 90 e 120",IF(ABS(W9)&lt;=120,"Entre 90 e 120",IF(ABS(W9)&lt;=150,"Entre 120 e 150",IF(ABS(W9)&lt;=180,"Entre 150 e 180","Superior a 180")))))))))</f>
        <v/>
      </c>
    </row>
    <row r="10">
      <c r="A10" t="n">
        <v>71</v>
      </c>
      <c r="B10" t="inlineStr">
        <is>
          <t>RONALDO DA NOBREGA DIAS</t>
        </is>
      </c>
      <c r="C10" t="inlineStr">
        <is>
          <t>003/003</t>
        </is>
      </c>
      <c r="D10" s="346" t="n">
        <v>45183</v>
      </c>
      <c r="E10" s="346" t="n">
        <v>45183</v>
      </c>
      <c r="F10" s="346" t="n">
        <v>45184</v>
      </c>
      <c r="G10" t="n">
        <v>12000</v>
      </c>
      <c r="H10" t="n">
        <v>0</v>
      </c>
      <c r="I10" t="n">
        <v>0</v>
      </c>
      <c r="J10" t="n">
        <v>12000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12000</v>
      </c>
      <c r="S10" s="162">
        <f>DATE(YEAR(U10),MONTH(U10),1)</f>
        <v/>
      </c>
      <c r="T10" s="162">
        <f>DATE(YEAR(V10),MONTH(V10),1)</f>
        <v/>
      </c>
      <c r="U10" s="162">
        <f>D10</f>
        <v/>
      </c>
      <c r="V10" s="162">
        <f>E10</f>
        <v/>
      </c>
      <c r="W10">
        <f>U10-V10</f>
        <v/>
      </c>
      <c r="X10">
        <f>IF(AND(V10&lt;U10,MONTH(V10)&lt;&gt;MONTH(U10)),"Antecipação",IF(W10&lt;-5,"Recebimento em Atraso","Recebimento Regular"))</f>
        <v/>
      </c>
      <c r="Y10">
        <f>IF(X10="Recebimento Regular","Recebimento Regular",IF(ABS(W10)&lt;=15,"Até 15",IF(ABS(W10)&lt;=30,"Entre 15 e 30",IF(ABS(W10)&lt;=60,"Entre 30 e 60",IF(ABS(W10)&lt;=60,"Entre 60 e 90",IF(ABS(W10)&lt;=90,"Entre 90 e 120",IF(ABS(W10)&lt;=120,"Entre 90 e 120",IF(ABS(W10)&lt;=150,"Entre 120 e 150",IF(ABS(W10)&lt;=180,"Entre 150 e 180","Superior a 180")))))))))</f>
        <v/>
      </c>
    </row>
    <row r="11">
      <c r="A11" t="n">
        <v>71</v>
      </c>
      <c r="B11" t="inlineStr">
        <is>
          <t>RONALDO DA NOBREGA DIAS</t>
        </is>
      </c>
      <c r="C11" t="inlineStr">
        <is>
          <t>032/039</t>
        </is>
      </c>
      <c r="D11" s="346" t="n">
        <v>45184</v>
      </c>
      <c r="E11" s="346" t="n">
        <v>45183</v>
      </c>
      <c r="F11" s="346" t="n">
        <v>45184</v>
      </c>
      <c r="G11" t="n">
        <v>2000</v>
      </c>
      <c r="H11" t="n">
        <v>0</v>
      </c>
      <c r="I11" t="n">
        <v>0</v>
      </c>
      <c r="J11" t="n">
        <v>2000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2000</v>
      </c>
      <c r="S11" s="162">
        <f>DATE(YEAR(U11),MONTH(U11),1)</f>
        <v/>
      </c>
      <c r="T11" s="162">
        <f>DATE(YEAR(V11),MONTH(V11),1)</f>
        <v/>
      </c>
      <c r="U11" s="162">
        <f>D11</f>
        <v/>
      </c>
      <c r="V11" s="162">
        <f>E11</f>
        <v/>
      </c>
      <c r="W11">
        <f>U11-V11</f>
        <v/>
      </c>
      <c r="X11">
        <f>IF(AND(V11&lt;U11,MONTH(V11)&lt;&gt;MONTH(U11)),"Antecipação",IF(W11&lt;-5,"Recebimento em Atraso","Recebimento Regular"))</f>
        <v/>
      </c>
      <c r="Y11">
        <f>IF(X11="Recebimento Regular","Recebimento Regular",IF(ABS(W11)&lt;=15,"Até 15",IF(ABS(W11)&lt;=30,"Entre 15 e 30",IF(ABS(W11)&lt;=60,"Entre 30 e 60",IF(ABS(W11)&lt;=60,"Entre 60 e 90",IF(ABS(W11)&lt;=90,"Entre 90 e 120",IF(ABS(W11)&lt;=120,"Entre 90 e 120",IF(ABS(W11)&lt;=150,"Entre 120 e 150",IF(ABS(W11)&lt;=180,"Entre 150 e 180","Superior a 180")))))))))</f>
        <v/>
      </c>
    </row>
    <row r="12">
      <c r="A12" t="n">
        <v>122</v>
      </c>
      <c r="B12" t="inlineStr">
        <is>
          <t>ELIANE PEREIRA DE FREITAS REBELO</t>
        </is>
      </c>
      <c r="C12" t="inlineStr">
        <is>
          <t>026/033</t>
        </is>
      </c>
      <c r="D12" s="346" t="n">
        <v>45184</v>
      </c>
      <c r="E12" s="346" t="n">
        <v>45184</v>
      </c>
      <c r="F12" s="346" t="n">
        <v>45187</v>
      </c>
      <c r="G12" t="n">
        <v>8790</v>
      </c>
      <c r="H12" t="n">
        <v>0</v>
      </c>
      <c r="I12" t="n">
        <v>0</v>
      </c>
      <c r="J12" t="n">
        <v>8790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8790</v>
      </c>
      <c r="S12" s="162">
        <f>DATE(YEAR(U12),MONTH(U12),1)</f>
        <v/>
      </c>
      <c r="T12" s="162">
        <f>DATE(YEAR(V12),MONTH(V12),1)</f>
        <v/>
      </c>
      <c r="U12" s="162">
        <f>D12</f>
        <v/>
      </c>
      <c r="V12" s="162">
        <f>E12</f>
        <v/>
      </c>
      <c r="W12">
        <f>U12-V12</f>
        <v/>
      </c>
      <c r="X12">
        <f>IF(AND(V12&lt;U12,MONTH(V12)&lt;&gt;MONTH(U12)),"Antecipação",IF(W12&lt;-5,"Recebimento em Atraso","Recebimento Regular"))</f>
        <v/>
      </c>
      <c r="Y12">
        <f>IF(X12="Recebimento Regular","Recebimento Regular",IF(ABS(W12)&lt;=15,"Até 15",IF(ABS(W12)&lt;=30,"Entre 15 e 30",IF(ABS(W12)&lt;=60,"Entre 30 e 60",IF(ABS(W12)&lt;=60,"Entre 60 e 90",IF(ABS(W12)&lt;=90,"Entre 90 e 120",IF(ABS(W12)&lt;=120,"Entre 90 e 120",IF(ABS(W12)&lt;=150,"Entre 120 e 150",IF(ABS(W12)&lt;=180,"Entre 150 e 180","Superior a 180")))))))))</f>
        <v/>
      </c>
    </row>
    <row r="13">
      <c r="A13" t="n">
        <v>192</v>
      </c>
      <c r="B13" t="inlineStr">
        <is>
          <t>LUIS CARLOS COLICCHIO RAYMUNDO</t>
        </is>
      </c>
      <c r="C13" t="inlineStr">
        <is>
          <t>021/024</t>
        </is>
      </c>
      <c r="D13" s="346" t="n">
        <v>45184</v>
      </c>
      <c r="E13" s="346" t="n">
        <v>45184</v>
      </c>
      <c r="F13" s="346" t="n">
        <v>45187</v>
      </c>
      <c r="G13" t="n">
        <v>3500</v>
      </c>
      <c r="H13" t="n">
        <v>1004.9</v>
      </c>
      <c r="I13" t="n">
        <v>0</v>
      </c>
      <c r="J13" t="n">
        <v>4504.900000000001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4504.900000000001</v>
      </c>
      <c r="S13" s="162">
        <f>DATE(YEAR(U13),MONTH(U13),1)</f>
        <v/>
      </c>
      <c r="T13" s="162">
        <f>DATE(YEAR(V13),MONTH(V13),1)</f>
        <v/>
      </c>
      <c r="U13" s="162">
        <f>D13</f>
        <v/>
      </c>
      <c r="V13" s="162">
        <f>E13</f>
        <v/>
      </c>
      <c r="W13">
        <f>U13-V13</f>
        <v/>
      </c>
      <c r="X13">
        <f>IF(AND(V13&lt;U13,MONTH(V13)&lt;&gt;MONTH(U13)),"Antecipação",IF(W13&lt;-5,"Recebimento em Atraso","Recebimento Regular"))</f>
        <v/>
      </c>
      <c r="Y13">
        <f>IF(X13="Recebimento Regular","Recebimento Regular",IF(ABS(W13)&lt;=15,"Até 15",IF(ABS(W13)&lt;=30,"Entre 15 e 30",IF(ABS(W13)&lt;=60,"Entre 30 e 60",IF(ABS(W13)&lt;=60,"Entre 60 e 90",IF(ABS(W13)&lt;=90,"Entre 90 e 120",IF(ABS(W13)&lt;=120,"Entre 90 e 120",IF(ABS(W13)&lt;=150,"Entre 120 e 150",IF(ABS(W13)&lt;=180,"Entre 150 e 180","Superior a 180")))))))))</f>
        <v/>
      </c>
    </row>
    <row r="14">
      <c r="A14" t="n">
        <v>162</v>
      </c>
      <c r="B14" t="inlineStr">
        <is>
          <t>FABIANA MOREIRA DOS SANTOS</t>
        </is>
      </c>
      <c r="C14" t="inlineStr">
        <is>
          <t>029/036</t>
        </is>
      </c>
      <c r="D14" s="346" t="n">
        <v>45199</v>
      </c>
      <c r="E14" s="346" t="n">
        <v>45187</v>
      </c>
      <c r="F14" s="346" t="n">
        <v>45188</v>
      </c>
      <c r="G14" t="n">
        <v>24350</v>
      </c>
      <c r="H14" t="n">
        <v>6991.26</v>
      </c>
      <c r="I14" t="n">
        <v>0</v>
      </c>
      <c r="J14" t="n">
        <v>31341.26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31341.26</v>
      </c>
      <c r="S14" s="162">
        <f>DATE(YEAR(U14),MONTH(U14),1)</f>
        <v/>
      </c>
      <c r="T14" s="162">
        <f>DATE(YEAR(V14),MONTH(V14),1)</f>
        <v/>
      </c>
      <c r="U14" s="162">
        <f>D14</f>
        <v/>
      </c>
      <c r="V14" s="162">
        <f>E14</f>
        <v/>
      </c>
      <c r="W14">
        <f>U14-V14</f>
        <v/>
      </c>
      <c r="X14">
        <f>IF(AND(V14&lt;U14,MONTH(V14)&lt;&gt;MONTH(U14)),"Antecipação",IF(W14&lt;-5,"Recebimento em Atraso","Recebimento Regular"))</f>
        <v/>
      </c>
      <c r="Y14">
        <f>IF(X14="Recebimento Regular","Recebimento Regular",IF(ABS(W14)&lt;=15,"Até 15",IF(ABS(W14)&lt;=30,"Entre 15 e 30",IF(ABS(W14)&lt;=60,"Entre 30 e 60",IF(ABS(W14)&lt;=60,"Entre 60 e 90",IF(ABS(W14)&lt;=90,"Entre 90 e 120",IF(ABS(W14)&lt;=120,"Entre 90 e 120",IF(ABS(W14)&lt;=150,"Entre 120 e 150",IF(ABS(W14)&lt;=180,"Entre 150 e 180","Superior a 180")))))))))</f>
        <v/>
      </c>
    </row>
    <row r="15">
      <c r="A15" t="n">
        <v>111</v>
      </c>
      <c r="B15" t="inlineStr">
        <is>
          <t>FELIPE ISSAMU KITADANI ODAGUIL</t>
        </is>
      </c>
      <c r="C15" t="inlineStr">
        <is>
          <t>030/037</t>
        </is>
      </c>
      <c r="D15" s="346" t="n">
        <v>45189</v>
      </c>
      <c r="E15" s="346" t="n">
        <v>45189</v>
      </c>
      <c r="F15" s="346" t="n">
        <v>45190</v>
      </c>
      <c r="G15" t="n">
        <v>5000</v>
      </c>
      <c r="H15" t="n">
        <v>1253.74</v>
      </c>
      <c r="I15" t="n">
        <v>0</v>
      </c>
      <c r="J15" t="n">
        <v>6253.74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6253.74</v>
      </c>
      <c r="S15" s="162">
        <f>DATE(YEAR(U15),MONTH(U15),1)</f>
        <v/>
      </c>
      <c r="T15" s="162">
        <f>DATE(YEAR(V15),MONTH(V15),1)</f>
        <v/>
      </c>
      <c r="U15" s="162">
        <f>D15</f>
        <v/>
      </c>
      <c r="V15" s="162">
        <f>E15</f>
        <v/>
      </c>
      <c r="W15">
        <f>U15-V15</f>
        <v/>
      </c>
      <c r="X15">
        <f>IF(AND(V15&lt;U15,MONTH(V15)&lt;&gt;MONTH(U15)),"Antecipação",IF(W15&lt;-5,"Recebimento em Atraso","Recebimento Regular"))</f>
        <v/>
      </c>
      <c r="Y15">
        <f>IF(X15="Recebimento Regular","Recebimento Regular",IF(ABS(W15)&lt;=15,"Até 15",IF(ABS(W15)&lt;=30,"Entre 15 e 30",IF(ABS(W15)&lt;=60,"Entre 30 e 60",IF(ABS(W15)&lt;=60,"Entre 60 e 90",IF(ABS(W15)&lt;=90,"Entre 90 e 120",IF(ABS(W15)&lt;=120,"Entre 90 e 120",IF(ABS(W15)&lt;=150,"Entre 120 e 150",IF(ABS(W15)&lt;=180,"Entre 150 e 180","Superior a 180")))))))))</f>
        <v/>
      </c>
    </row>
    <row r="16">
      <c r="A16" t="n">
        <v>161</v>
      </c>
      <c r="B16" t="inlineStr">
        <is>
          <t>ALEXANDRE TERRA SIMAO</t>
        </is>
      </c>
      <c r="C16" t="inlineStr">
        <is>
          <t>003/003</t>
        </is>
      </c>
      <c r="D16" s="346" t="n">
        <v>45287</v>
      </c>
      <c r="E16" s="346" t="n">
        <v>45189</v>
      </c>
      <c r="F16" s="346" t="n">
        <v>45190</v>
      </c>
      <c r="G16" s="343" t="n">
        <v>26104.68</v>
      </c>
      <c r="H16" s="343" t="n">
        <v>8586.710000000001</v>
      </c>
      <c r="I16" t="n">
        <v>0</v>
      </c>
      <c r="J16" t="n">
        <v>34691.39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34691.39</v>
      </c>
      <c r="S16" s="162">
        <f>DATE(YEAR(U16),MONTH(U16),1)</f>
        <v/>
      </c>
      <c r="T16" s="162">
        <f>DATE(YEAR(V16),MONTH(V16),1)</f>
        <v/>
      </c>
      <c r="U16" s="162">
        <f>D16</f>
        <v/>
      </c>
      <c r="V16" s="162">
        <f>E16</f>
        <v/>
      </c>
      <c r="W16">
        <f>U16-V16</f>
        <v/>
      </c>
      <c r="X16">
        <f>IF(AND(V16&lt;U16,MONTH(V16)&lt;&gt;MONTH(U16)),"Antecipação",IF(W16&lt;-5,"Recebimento em Atraso","Recebimento Regular"))</f>
        <v/>
      </c>
      <c r="Y16">
        <f>IF(X16="Recebimento Regular","Recebimento Regular",IF(ABS(W16)&lt;=15,"Até 15",IF(ABS(W16)&lt;=30,"Entre 15 e 30",IF(ABS(W16)&lt;=60,"Entre 30 e 60",IF(ABS(W16)&lt;=60,"Entre 60 e 90",IF(ABS(W16)&lt;=90,"Entre 90 e 120",IF(ABS(W16)&lt;=120,"Entre 90 e 120",IF(ABS(W16)&lt;=150,"Entre 120 e 150",IF(ABS(W16)&lt;=180,"Entre 150 e 180","Superior a 180")))))))))</f>
        <v/>
      </c>
    </row>
    <row r="17">
      <c r="A17" t="n">
        <v>161</v>
      </c>
      <c r="B17" t="inlineStr">
        <is>
          <t>ALEXANDRE TERRA SIMAO</t>
        </is>
      </c>
      <c r="C17" t="inlineStr">
        <is>
          <t>001/001</t>
        </is>
      </c>
      <c r="D17" s="346" t="n">
        <v>45318</v>
      </c>
      <c r="E17" s="346" t="n">
        <v>45189</v>
      </c>
      <c r="F17" s="346" t="n">
        <v>45190</v>
      </c>
      <c r="G17" s="343" t="n">
        <v>67126.32000000001</v>
      </c>
      <c r="H17" s="343" t="n">
        <v>22080.11</v>
      </c>
      <c r="I17" t="n">
        <v>0</v>
      </c>
      <c r="J17" t="n">
        <v>89206.43000000001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89206.43000000001</v>
      </c>
      <c r="S17" s="162">
        <f>DATE(YEAR(U17),MONTH(U17),1)</f>
        <v/>
      </c>
      <c r="T17" s="162">
        <f>DATE(YEAR(V17),MONTH(V17),1)</f>
        <v/>
      </c>
      <c r="U17" s="162">
        <f>D17</f>
        <v/>
      </c>
      <c r="V17" s="162">
        <f>E17</f>
        <v/>
      </c>
      <c r="W17">
        <f>U17-V17</f>
        <v/>
      </c>
      <c r="X17">
        <f>IF(AND(V17&lt;U17,MONTH(V17)&lt;&gt;MONTH(U17)),"Antecipação",IF(W17&lt;-5,"Recebimento em Atraso","Recebimento Regular"))</f>
        <v/>
      </c>
      <c r="Y17">
        <f>IF(X17="Recebimento Regular","Recebimento Regular",IF(ABS(W17)&lt;=15,"Até 15",IF(ABS(W17)&lt;=30,"Entre 15 e 30",IF(ABS(W17)&lt;=60,"Entre 30 e 60",IF(ABS(W17)&lt;=60,"Entre 60 e 90",IF(ABS(W17)&lt;=90,"Entre 90 e 120",IF(ABS(W17)&lt;=120,"Entre 90 e 120",IF(ABS(W17)&lt;=150,"Entre 120 e 150",IF(ABS(W17)&lt;=180,"Entre 150 e 180","Superior a 180")))))))))</f>
        <v/>
      </c>
    </row>
    <row r="18">
      <c r="A18" t="n">
        <v>51</v>
      </c>
      <c r="B18" t="inlineStr">
        <is>
          <t>RAFAEL DE SOUZA FADUL CUNHA</t>
        </is>
      </c>
      <c r="C18" t="inlineStr">
        <is>
          <t>001/001</t>
        </is>
      </c>
      <c r="D18" s="346" t="n">
        <v>45413</v>
      </c>
      <c r="E18" s="346" t="n">
        <v>45190</v>
      </c>
      <c r="F18" s="346" t="n">
        <v>45190</v>
      </c>
      <c r="G18" s="343" t="n">
        <v>74406.82000000001</v>
      </c>
      <c r="H18" s="343" t="n">
        <v>21593.18</v>
      </c>
      <c r="I18" t="n">
        <v>0</v>
      </c>
      <c r="J18" t="n">
        <v>96000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96000</v>
      </c>
      <c r="S18" s="162">
        <f>DATE(YEAR(U18),MONTH(U18),1)</f>
        <v/>
      </c>
      <c r="T18" s="162">
        <f>DATE(YEAR(V18),MONTH(V18),1)</f>
        <v/>
      </c>
      <c r="U18" s="162">
        <f>D18</f>
        <v/>
      </c>
      <c r="V18" s="162">
        <f>E18</f>
        <v/>
      </c>
      <c r="W18">
        <f>U18-V18</f>
        <v/>
      </c>
      <c r="X18">
        <f>IF(AND(V18&lt;U18,MONTH(V18)&lt;&gt;MONTH(U18)),"Antecipação",IF(W18&lt;-5,"Recebimento em Atraso","Recebimento Regular"))</f>
        <v/>
      </c>
      <c r="Y18">
        <f>IF(X18="Recebimento Regular","Recebimento Regular",IF(ABS(W18)&lt;=15,"Até 15",IF(ABS(W18)&lt;=30,"Entre 15 e 30",IF(ABS(W18)&lt;=60,"Entre 30 e 60",IF(ABS(W18)&lt;=60,"Entre 60 e 90",IF(ABS(W18)&lt;=90,"Entre 90 e 120",IF(ABS(W18)&lt;=120,"Entre 90 e 120",IF(ABS(W18)&lt;=150,"Entre 120 e 150",IF(ABS(W18)&lt;=180,"Entre 150 e 180","Superior a 180")))))))))</f>
        <v/>
      </c>
    </row>
    <row r="19">
      <c r="A19" t="n">
        <v>102</v>
      </c>
      <c r="B19" t="inlineStr">
        <is>
          <t>JULIO CESAR MICOLI</t>
        </is>
      </c>
      <c r="C19" t="inlineStr">
        <is>
          <t>004/004</t>
        </is>
      </c>
      <c r="D19" s="346" t="n">
        <v>45179</v>
      </c>
      <c r="E19" s="346" t="n">
        <v>45190</v>
      </c>
      <c r="F19" s="346" t="n">
        <v>45190</v>
      </c>
      <c r="G19" t="n">
        <v>20765.73</v>
      </c>
      <c r="H19" t="n">
        <v>0</v>
      </c>
      <c r="I19" t="n">
        <v>0</v>
      </c>
      <c r="J19" t="n">
        <v>20765.73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20765.73</v>
      </c>
      <c r="S19" s="162">
        <f>DATE(YEAR(U19),MONTH(U19),1)</f>
        <v/>
      </c>
      <c r="T19" s="162">
        <f>DATE(YEAR(V19),MONTH(V19),1)</f>
        <v/>
      </c>
      <c r="U19" s="162">
        <f>D19</f>
        <v/>
      </c>
      <c r="V19" s="162">
        <f>E19</f>
        <v/>
      </c>
      <c r="W19">
        <f>U19-V19</f>
        <v/>
      </c>
      <c r="X19">
        <f>IF(AND(V19&lt;U19,MONTH(V19)&lt;&gt;MONTH(U19)),"Antecipação",IF(W19&lt;-5,"Recebimento em Atraso","Recebimento Regular"))</f>
        <v/>
      </c>
      <c r="Y19">
        <f>IF(X19="Recebimento Regular","Recebimento Regular",IF(ABS(W19)&lt;=15,"Até 15",IF(ABS(W19)&lt;=30,"Entre 15 e 30",IF(ABS(W19)&lt;=60,"Entre 30 e 60",IF(ABS(W19)&lt;=60,"Entre 60 e 90",IF(ABS(W19)&lt;=90,"Entre 90 e 120",IF(ABS(W19)&lt;=120,"Entre 90 e 120",IF(ABS(W19)&lt;=150,"Entre 120 e 150",IF(ABS(W19)&lt;=180,"Entre 150 e 180","Superior a 180")))))))))</f>
        <v/>
      </c>
    </row>
    <row r="20">
      <c r="A20" t="n">
        <v>42</v>
      </c>
      <c r="B20" t="inlineStr">
        <is>
          <t>MICHELE CRISTINA SOARES BACHESQUE</t>
        </is>
      </c>
      <c r="C20" t="inlineStr">
        <is>
          <t>028/035</t>
        </is>
      </c>
      <c r="D20" s="346" t="n">
        <v>45194</v>
      </c>
      <c r="E20" s="346" t="n">
        <v>45190</v>
      </c>
      <c r="F20" s="346" t="n">
        <v>45191</v>
      </c>
      <c r="G20" t="n">
        <v>3200</v>
      </c>
      <c r="H20" t="n">
        <v>686.99</v>
      </c>
      <c r="I20" t="n">
        <v>0</v>
      </c>
      <c r="J20" t="n">
        <v>3886.99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3886.99</v>
      </c>
      <c r="S20" s="162">
        <f>DATE(YEAR(U20),MONTH(U20),1)</f>
        <v/>
      </c>
      <c r="T20" s="162">
        <f>DATE(YEAR(V20),MONTH(V20),1)</f>
        <v/>
      </c>
      <c r="U20" s="162">
        <f>D20</f>
        <v/>
      </c>
      <c r="V20" s="162">
        <f>E20</f>
        <v/>
      </c>
      <c r="W20">
        <f>U20-V20</f>
        <v/>
      </c>
      <c r="X20">
        <f>IF(AND(V20&lt;U20,MONTH(V20)&lt;&gt;MONTH(U20)),"Antecipação",IF(W20&lt;-5,"Recebimento em Atraso","Recebimento Regular"))</f>
        <v/>
      </c>
      <c r="Y20">
        <f>IF(X20="Recebimento Regular","Recebimento Regular",IF(ABS(W20)&lt;=15,"Até 15",IF(ABS(W20)&lt;=30,"Entre 15 e 30",IF(ABS(W20)&lt;=60,"Entre 30 e 60",IF(ABS(W20)&lt;=60,"Entre 60 e 90",IF(ABS(W20)&lt;=90,"Entre 90 e 120",IF(ABS(W20)&lt;=120,"Entre 90 e 120",IF(ABS(W20)&lt;=150,"Entre 120 e 150",IF(ABS(W20)&lt;=180,"Entre 150 e 180","Superior a 180")))))))))</f>
        <v/>
      </c>
    </row>
    <row r="21">
      <c r="A21" t="n">
        <v>202</v>
      </c>
      <c r="B21" t="inlineStr">
        <is>
          <t>MARIO MARCOS QUITINO DA SILVA</t>
        </is>
      </c>
      <c r="C21" t="inlineStr">
        <is>
          <t>033/040</t>
        </is>
      </c>
      <c r="D21" s="346" t="n">
        <v>45179</v>
      </c>
      <c r="E21" s="346" t="n">
        <v>45191</v>
      </c>
      <c r="F21" s="346" t="n">
        <v>45194</v>
      </c>
      <c r="G21" t="n">
        <v>25517.01</v>
      </c>
      <c r="H21" t="n">
        <v>8312.210000000001</v>
      </c>
      <c r="I21" t="n">
        <v>0</v>
      </c>
      <c r="J21" t="n">
        <v>33829.22</v>
      </c>
      <c r="K21" t="n">
        <v>0</v>
      </c>
      <c r="L21" t="n">
        <v>0</v>
      </c>
      <c r="M21" t="n">
        <v>676.58</v>
      </c>
      <c r="N21" t="n">
        <v>135.36</v>
      </c>
      <c r="O21" t="n">
        <v>0</v>
      </c>
      <c r="P21" t="n">
        <v>0</v>
      </c>
      <c r="Q21" t="n">
        <v>0</v>
      </c>
      <c r="R21" t="n">
        <v>34641.16</v>
      </c>
      <c r="S21" s="162">
        <f>DATE(YEAR(U21),MONTH(U21),1)</f>
        <v/>
      </c>
      <c r="T21" s="162">
        <f>DATE(YEAR(V21),MONTH(V21),1)</f>
        <v/>
      </c>
      <c r="U21" s="162">
        <f>D21</f>
        <v/>
      </c>
      <c r="V21" s="162">
        <f>E21</f>
        <v/>
      </c>
      <c r="W21">
        <f>U21-V21</f>
        <v/>
      </c>
      <c r="X21">
        <f>IF(AND(V21&lt;U21,MONTH(V21)&lt;&gt;MONTH(U21)),"Antecipação",IF(W21&lt;-5,"Recebimento em Atraso","Recebimento Regular"))</f>
        <v/>
      </c>
      <c r="Y21">
        <f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/>
      </c>
    </row>
    <row r="22">
      <c r="A22" t="n">
        <v>82</v>
      </c>
      <c r="B22" t="inlineStr">
        <is>
          <t>MARCILIO ALBERTO DE FARIAS PIRES</t>
        </is>
      </c>
      <c r="C22" t="inlineStr">
        <is>
          <t>003/004</t>
        </is>
      </c>
      <c r="D22" s="346" t="n">
        <v>45193</v>
      </c>
      <c r="E22" s="346" t="n">
        <v>45194</v>
      </c>
      <c r="F22" s="346" t="n">
        <v>45195</v>
      </c>
      <c r="G22" t="n">
        <v>1805.58</v>
      </c>
      <c r="H22" t="n">
        <v>23.73</v>
      </c>
      <c r="I22" t="n">
        <v>0</v>
      </c>
      <c r="J22" t="n">
        <v>1829.31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1829.31</v>
      </c>
      <c r="S22" s="162">
        <f>DATE(YEAR(U22),MONTH(U22),1)</f>
        <v/>
      </c>
      <c r="T22" s="162">
        <f>DATE(YEAR(V22),MONTH(V22),1)</f>
        <v/>
      </c>
      <c r="U22" s="162">
        <f>D22</f>
        <v/>
      </c>
      <c r="V22" s="162">
        <f>E22</f>
        <v/>
      </c>
      <c r="W22">
        <f>U22-V22</f>
        <v/>
      </c>
      <c r="X22">
        <f>IF(AND(V22&lt;U22,MONTH(V22)&lt;&gt;MONTH(U22)),"Antecipação",IF(W22&lt;-5,"Recebimento em Atraso","Recebimento Regular"))</f>
        <v/>
      </c>
      <c r="Y22">
        <f>IF(X22="Recebimento Regular","Recebimento Regular",IF(ABS(W22)&lt;=15,"Até 15",IF(ABS(W22)&lt;=30,"Entre 15 e 30",IF(ABS(W22)&lt;=60,"Entre 30 e 60",IF(ABS(W22)&lt;=60,"Entre 60 e 90",IF(ABS(W22)&lt;=90,"Entre 90 e 120",IF(ABS(W22)&lt;=120,"Entre 90 e 120",IF(ABS(W22)&lt;=150,"Entre 120 e 150",IF(ABS(W22)&lt;=180,"Entre 150 e 180","Superior a 180")))))))))</f>
        <v/>
      </c>
    </row>
    <row r="23">
      <c r="A23" t="n">
        <v>161</v>
      </c>
      <c r="B23" t="inlineStr">
        <is>
          <t>ALEXANDRE TERRA SIMAO</t>
        </is>
      </c>
      <c r="C23" t="inlineStr">
        <is>
          <t>030/033</t>
        </is>
      </c>
      <c r="D23" s="346" t="n">
        <v>45196</v>
      </c>
      <c r="E23" s="346" t="n">
        <v>45196</v>
      </c>
      <c r="F23" s="346" t="n">
        <v>45197</v>
      </c>
      <c r="G23" t="n">
        <v>5507.78</v>
      </c>
      <c r="H23" t="n">
        <v>1794.17</v>
      </c>
      <c r="I23" t="n">
        <v>0</v>
      </c>
      <c r="J23" t="n">
        <v>7301.95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7301.95</v>
      </c>
      <c r="S23" s="162">
        <f>DATE(YEAR(U23),MONTH(U23),1)</f>
        <v/>
      </c>
      <c r="T23" s="162">
        <f>DATE(YEAR(V23),MONTH(V23),1)</f>
        <v/>
      </c>
      <c r="U23" s="162">
        <f>D23</f>
        <v/>
      </c>
      <c r="V23" s="162">
        <f>E23</f>
        <v/>
      </c>
      <c r="W23">
        <f>U23-V23</f>
        <v/>
      </c>
      <c r="X23">
        <f>IF(AND(V23&lt;U23,MONTH(V23)&lt;&gt;MONTH(U23)),"Antecipação",IF(W23&lt;-5,"Recebimento em Atraso","Recebimento Regular"))</f>
        <v/>
      </c>
      <c r="Y23">
        <f>IF(X23="Recebimento Regular","Recebimento Regular",IF(ABS(W23)&lt;=15,"Até 15",IF(ABS(W23)&lt;=30,"Entre 15 e 30",IF(ABS(W23)&lt;=60,"Entre 30 e 60",IF(ABS(W23)&lt;=60,"Entre 60 e 90",IF(ABS(W23)&lt;=90,"Entre 90 e 120",IF(ABS(W23)&lt;=120,"Entre 90 e 120",IF(ABS(W23)&lt;=150,"Entre 120 e 150",IF(ABS(W23)&lt;=180,"Entre 150 e 180","Superior a 180")))))))))</f>
        <v/>
      </c>
    </row>
    <row r="24">
      <c r="A24" t="n">
        <v>161</v>
      </c>
      <c r="B24" t="inlineStr">
        <is>
          <t>ALEXANDRE TERRA SIMAO</t>
        </is>
      </c>
      <c r="C24" t="inlineStr">
        <is>
          <t>031/033</t>
        </is>
      </c>
      <c r="D24" s="346" t="n">
        <v>45226</v>
      </c>
      <c r="E24" s="346" t="n">
        <v>45196</v>
      </c>
      <c r="F24" s="346" t="n">
        <v>45197</v>
      </c>
      <c r="G24" s="343" t="n">
        <v>5507.78</v>
      </c>
      <c r="H24" s="343" t="n">
        <v>1811.69</v>
      </c>
      <c r="I24" t="n">
        <v>0</v>
      </c>
      <c r="J24" t="n">
        <v>7319.47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343" t="n">
        <v>7319.47</v>
      </c>
      <c r="S24" s="162">
        <f>DATE(YEAR(U24),MONTH(U24),1)</f>
        <v/>
      </c>
      <c r="T24" s="162">
        <f>DATE(YEAR(V24),MONTH(V24),1)</f>
        <v/>
      </c>
      <c r="U24" s="162">
        <f>D24</f>
        <v/>
      </c>
      <c r="V24" s="162">
        <f>E24</f>
        <v/>
      </c>
      <c r="W24">
        <f>U24-V24</f>
        <v/>
      </c>
      <c r="X24">
        <f>IF(AND(V24&lt;U24,MONTH(V24)&lt;&gt;MONTH(U24)),"Antecipação",IF(W24&lt;-5,"Recebimento em Atraso","Recebimento Regular"))</f>
        <v/>
      </c>
      <c r="Y24">
        <f>IF(X24="Recebimento Regular","Recebimento Regular",IF(ABS(W24)&lt;=15,"Até 15",IF(ABS(W24)&lt;=30,"Entre 15 e 30",IF(ABS(W24)&lt;=60,"Entre 30 e 60",IF(ABS(W24)&lt;=60,"Entre 60 e 90",IF(ABS(W24)&lt;=90,"Entre 90 e 120",IF(ABS(W24)&lt;=120,"Entre 90 e 120",IF(ABS(W24)&lt;=150,"Entre 120 e 150",IF(ABS(W24)&lt;=180,"Entre 150 e 180","Superior a 180")))))))))</f>
        <v/>
      </c>
    </row>
    <row r="25">
      <c r="A25" t="n">
        <v>161</v>
      </c>
      <c r="B25" t="inlineStr">
        <is>
          <t>ALEXANDRE TERRA SIMAO</t>
        </is>
      </c>
      <c r="C25" t="inlineStr">
        <is>
          <t>032/033</t>
        </is>
      </c>
      <c r="D25" s="346" t="n">
        <v>45257</v>
      </c>
      <c r="E25" s="346" t="n">
        <v>45196</v>
      </c>
      <c r="F25" s="346" t="n">
        <v>45197</v>
      </c>
      <c r="G25" s="343" t="n">
        <v>5507.78</v>
      </c>
      <c r="H25" s="343" t="n">
        <v>1811.69</v>
      </c>
      <c r="I25" t="n">
        <v>0</v>
      </c>
      <c r="J25" t="n">
        <v>7319.47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343" t="n">
        <v>7319.47</v>
      </c>
      <c r="S25" s="162">
        <f>DATE(YEAR(U25),MONTH(U25),1)</f>
        <v/>
      </c>
      <c r="T25" s="162">
        <f>DATE(YEAR(V25),MONTH(V25),1)</f>
        <v/>
      </c>
      <c r="U25" s="162">
        <f>D25</f>
        <v/>
      </c>
      <c r="V25" s="162">
        <f>E25</f>
        <v/>
      </c>
      <c r="W25">
        <f>U25-V25</f>
        <v/>
      </c>
      <c r="X25">
        <f>IF(AND(V25&lt;U25,MONTH(V25)&lt;&gt;MONTH(U25)),"Antecipação",IF(W25&lt;-5,"Recebimento em Atraso","Recebimento Regular"))</f>
        <v/>
      </c>
      <c r="Y25">
        <f>IF(X25="Recebimento Regular","Recebimento Regular",IF(ABS(W25)&lt;=15,"Até 15",IF(ABS(W25)&lt;=30,"Entre 15 e 30",IF(ABS(W25)&lt;=60,"Entre 30 e 60",IF(ABS(W25)&lt;=60,"Entre 60 e 90",IF(ABS(W25)&lt;=90,"Entre 90 e 120",IF(ABS(W25)&lt;=120,"Entre 90 e 120",IF(ABS(W25)&lt;=150,"Entre 120 e 150",IF(ABS(W25)&lt;=180,"Entre 150 e 180","Superior a 180")))))))))</f>
        <v/>
      </c>
    </row>
    <row r="26">
      <c r="A26" t="n">
        <v>161</v>
      </c>
      <c r="B26" t="inlineStr">
        <is>
          <t>ALEXANDRE TERRA SIMAO</t>
        </is>
      </c>
      <c r="C26" t="inlineStr">
        <is>
          <t>033/033</t>
        </is>
      </c>
      <c r="D26" s="346" t="n">
        <v>45287</v>
      </c>
      <c r="E26" s="346" t="n">
        <v>45196</v>
      </c>
      <c r="F26" s="346" t="n">
        <v>45197</v>
      </c>
      <c r="G26" s="343" t="n">
        <v>5507.78</v>
      </c>
      <c r="H26" s="343" t="n">
        <v>1811.69</v>
      </c>
      <c r="I26" t="n">
        <v>0</v>
      </c>
      <c r="J26" t="n">
        <v>7319.47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343" t="n">
        <v>7319.47</v>
      </c>
      <c r="S26" s="162">
        <f>DATE(YEAR(U26),MONTH(U26),1)</f>
        <v/>
      </c>
      <c r="T26" s="162">
        <f>DATE(YEAR(V26),MONTH(V26),1)</f>
        <v/>
      </c>
      <c r="U26" s="162">
        <f>D26</f>
        <v/>
      </c>
      <c r="V26" s="162">
        <f>E26</f>
        <v/>
      </c>
      <c r="W26">
        <f>U26-V26</f>
        <v/>
      </c>
      <c r="X26">
        <f>IF(AND(V26&lt;U26,MONTH(V26)&lt;&gt;MONTH(U26)),"Antecipação",IF(W26&lt;-5,"Recebimento em Atraso","Recebimento Regular"))</f>
        <v/>
      </c>
      <c r="Y26">
        <f>IF(X26="Recebimento Regular","Recebimento Regular",IF(ABS(W26)&lt;=15,"Até 15",IF(ABS(W26)&lt;=30,"Entre 15 e 30",IF(ABS(W26)&lt;=60,"Entre 30 e 60",IF(ABS(W26)&lt;=60,"Entre 60 e 90",IF(ABS(W26)&lt;=90,"Entre 90 e 120",IF(ABS(W26)&lt;=120,"Entre 90 e 120",IF(ABS(W26)&lt;=150,"Entre 120 e 150",IF(ABS(W26)&lt;=180,"Entre 150 e 180","Superior a 180")))))))))</f>
        <v/>
      </c>
    </row>
    <row r="27">
      <c r="A27" t="n">
        <v>102</v>
      </c>
      <c r="B27" t="inlineStr">
        <is>
          <t>JULIO CESAR MICOLI</t>
        </is>
      </c>
      <c r="C27" t="inlineStr">
        <is>
          <t>029/036</t>
        </is>
      </c>
      <c r="D27" s="346" t="n">
        <v>45197</v>
      </c>
      <c r="E27" s="346" t="n">
        <v>45197</v>
      </c>
      <c r="F27" s="346" t="n">
        <v>45198</v>
      </c>
      <c r="G27" t="n">
        <v>4089</v>
      </c>
      <c r="H27" t="n">
        <v>1241.91</v>
      </c>
      <c r="I27" t="n">
        <v>0</v>
      </c>
      <c r="J27" t="n">
        <v>5330.91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5330.91</v>
      </c>
      <c r="S27" s="162">
        <f>DATE(YEAR(U27),MONTH(U27),1)</f>
        <v/>
      </c>
      <c r="T27" s="162">
        <f>DATE(YEAR(V27),MONTH(V27),1)</f>
        <v/>
      </c>
      <c r="U27" s="162">
        <f>D27</f>
        <v/>
      </c>
      <c r="V27" s="162">
        <f>E27</f>
        <v/>
      </c>
      <c r="W27">
        <f>U27-V27</f>
        <v/>
      </c>
      <c r="X27">
        <f>IF(AND(V27&lt;U27,MONTH(V27)&lt;&gt;MONTH(U27)),"Antecipação",IF(W27&lt;-5,"Recebimento em Atraso","Recebimento Regular"))</f>
        <v/>
      </c>
      <c r="Y27">
        <f>IF(X27="Recebimento Regular","Recebimento Regular",IF(ABS(W27)&lt;=15,"Até 15",IF(ABS(W27)&lt;=30,"Entre 15 e 30",IF(ABS(W27)&lt;=60,"Entre 30 e 60",IF(ABS(W27)&lt;=60,"Entre 60 e 90",IF(ABS(W27)&lt;=90,"Entre 90 e 120",IF(ABS(W27)&lt;=120,"Entre 90 e 120",IF(ABS(W27)&lt;=150,"Entre 120 e 150",IF(ABS(W27)&lt;=180,"Entre 150 e 180","Superior a 180")))))))))</f>
        <v/>
      </c>
    </row>
  </sheetData>
  <protection locked="1" hidden="1"/>
  <autoFilter ref="A1:Y1"/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R339"/>
  <sheetViews>
    <sheetView tabSelected="1" workbookViewId="0">
      <selection activeCell="C1" sqref="C1"/>
    </sheetView>
  </sheetViews>
  <sheetFormatPr baseColWidth="8" defaultColWidth="9.140625" defaultRowHeight="15"/>
  <cols>
    <col width="12.140625" bestFit="1" customWidth="1" min="1" max="1"/>
    <col width="37.28515625" bestFit="1" customWidth="1" min="2" max="2"/>
    <col width="9" bestFit="1" customWidth="1" min="3" max="3"/>
    <col width="9.42578125" bestFit="1" customWidth="1" min="4" max="4"/>
    <col width="5.5703125" bestFit="1" customWidth="1" min="5" max="5"/>
    <col width="8.85546875" bestFit="1" customWidth="1" min="6" max="6"/>
    <col width="11.85546875" bestFit="1" customWidth="1" min="7" max="7"/>
    <col width="10.7109375" bestFit="1" customWidth="1" style="162" min="8" max="9"/>
    <col width="28" customWidth="1" min="10" max="10"/>
    <col width="27.85546875" customWidth="1" min="11" max="11"/>
    <col width="32.28515625" customWidth="1" min="12" max="13"/>
    <col width="25" bestFit="1" customWidth="1" min="14" max="14"/>
    <col width="18" bestFit="1" customWidth="1" min="15" max="15"/>
    <col width="17.28515625" customWidth="1" min="16" max="16"/>
    <col width="14.28515625" bestFit="1" customWidth="1" min="17" max="17"/>
    <col width="14.5703125" bestFit="1" customWidth="1" min="18" max="18"/>
  </cols>
  <sheetData>
    <row r="1">
      <c r="A1" s="277" t="inlineStr">
        <is>
          <t>30/09/2023</t>
        </is>
      </c>
      <c r="D1" s="277" t="n"/>
      <c r="K1" s="180" t="inlineStr">
        <is>
          <t>Taxa da Operação</t>
        </is>
      </c>
      <c r="L1" s="179" t="n">
        <v>0.12</v>
      </c>
      <c r="M1" s="184" t="n"/>
    </row>
    <row r="2">
      <c r="K2" s="180" t="inlineStr">
        <is>
          <t>Taxa da Operação (ao mês)</t>
        </is>
      </c>
      <c r="L2" s="179">
        <f>(1+L1)^(1/12)-1</f>
        <v/>
      </c>
      <c r="M2" s="184" t="n"/>
      <c r="O2" s="184" t="n"/>
    </row>
    <row r="3">
      <c r="K3" s="180" t="inlineStr">
        <is>
          <t>Data de Fechamento</t>
        </is>
      </c>
      <c r="L3" s="181">
        <f>DATE(YEAR(A1),MONTH(A1),DAY(A1))</f>
        <v/>
      </c>
      <c r="M3" s="185" t="n"/>
      <c r="O3" s="184" t="n"/>
    </row>
    <row r="4">
      <c r="L4" s="184" t="n"/>
      <c r="M4" s="184" t="n"/>
      <c r="O4" s="184" t="n"/>
    </row>
    <row r="5">
      <c r="L5" s="184" t="n"/>
      <c r="M5" s="184" t="n"/>
      <c r="O5" s="184" t="n"/>
    </row>
    <row r="6">
      <c r="A6" s="173" t="inlineStr">
        <is>
          <t>Quadra/Lote</t>
        </is>
      </c>
      <c r="B6" s="173" t="inlineStr">
        <is>
          <t>Cliente</t>
        </is>
      </c>
      <c r="C6" s="173" t="inlineStr">
        <is>
          <t>Intervalo</t>
        </is>
      </c>
      <c r="D6" s="173" t="inlineStr">
        <is>
          <t>Índice</t>
        </is>
      </c>
      <c r="E6" s="173" t="inlineStr">
        <is>
          <t>Juros</t>
        </is>
      </c>
      <c r="F6" s="173" t="inlineStr">
        <is>
          <t>Correção</t>
        </is>
      </c>
      <c r="G6" s="173" t="inlineStr">
        <is>
          <t>Vencimento</t>
        </is>
      </c>
      <c r="H6" s="174" t="inlineStr">
        <is>
          <t>Mês / Ano</t>
        </is>
      </c>
      <c r="I6" s="174" t="inlineStr">
        <is>
          <t>Sequência</t>
        </is>
      </c>
      <c r="J6" s="173" t="inlineStr">
        <is>
          <t>Tipo Receita</t>
        </is>
      </c>
      <c r="K6" s="173" t="inlineStr">
        <is>
          <t>Origem</t>
        </is>
      </c>
      <c r="L6" s="344" t="inlineStr">
        <is>
          <t>Valor</t>
        </is>
      </c>
      <c r="M6" s="345" t="inlineStr">
        <is>
          <t>Mês de Vencimento</t>
        </is>
      </c>
      <c r="N6" s="164" t="inlineStr">
        <is>
          <t>Classificação</t>
        </is>
      </c>
      <c r="O6" s="164" t="inlineStr">
        <is>
          <t>Meses para Vencer</t>
        </is>
      </c>
      <c r="P6" s="164" t="inlineStr">
        <is>
          <t>VP</t>
        </is>
      </c>
      <c r="Q6" s="164" t="inlineStr">
        <is>
          <t>Dias em Atraso</t>
        </is>
      </c>
      <c r="R6" s="164" t="inlineStr">
        <is>
          <t>Faixa de Atraso</t>
        </is>
      </c>
    </row>
    <row r="7">
      <c r="A7" t="inlineStr">
        <is>
          <t>191</t>
        </is>
      </c>
      <c r="B7" t="inlineStr">
        <is>
          <t>MAYSA NICOLA RODI</t>
        </is>
      </c>
      <c r="C7" t="n">
        <v>1</v>
      </c>
      <c r="D7" t="inlineStr">
        <is>
          <t>INCCM-POS</t>
        </is>
      </c>
      <c r="E7" t="n">
        <v>0</v>
      </c>
      <c r="F7" t="inlineStr">
        <is>
          <t>Mensal</t>
        </is>
      </c>
      <c r="G7" s="162" t="n">
        <v>44520</v>
      </c>
      <c r="H7" s="346" t="n">
        <v>44501</v>
      </c>
      <c r="I7" s="347" t="inlineStr">
        <is>
          <t>001/001</t>
        </is>
      </c>
      <c r="J7" t="inlineStr">
        <is>
          <t>Carteira</t>
        </is>
      </c>
      <c r="K7" t="inlineStr">
        <is>
          <t>Parcelas</t>
        </is>
      </c>
      <c r="L7" s="343" t="n">
        <v>11934.13</v>
      </c>
      <c r="M7" s="187">
        <f>DATE(YEAR(G7),MONTH(G7),1)</f>
        <v/>
      </c>
      <c r="N7" s="177">
        <f>IF(G7&gt;$L$3,"Futuro","Atraso")</f>
        <v/>
      </c>
      <c r="O7">
        <f>12*(YEAR(G7)-YEAR($L$3))+(MONTH(G7)-MONTH($L$3))</f>
        <v/>
      </c>
      <c r="P7" s="343">
        <f>IF(N7="Atraso",L7,L7/(1+$L$2)^O7)</f>
        <v/>
      </c>
      <c r="Q7">
        <f>IF(N7="Atraso",$L$3-G7,0)</f>
        <v/>
      </c>
      <c r="R7">
        <f>IF(Q7&lt;=15,"Até 15",IF(Q7&lt;=30,"Entre 15 e 30",IF(Q7&lt;=60,"Entre 30 e 60",IF(Q7&lt;=90,"Entre 60 e 90",IF(Q7&lt;=120,"Entre 90 e 120",IF(Q7&lt;=150,"Entre 120 e 150",IF(Q7&lt;=180,"Entre 150 e 180","Superior a 180")))))))</f>
        <v/>
      </c>
    </row>
    <row r="8">
      <c r="A8" t="inlineStr">
        <is>
          <t>191</t>
        </is>
      </c>
      <c r="B8" t="inlineStr">
        <is>
          <t>MAYSA NICOLA RODI</t>
        </is>
      </c>
      <c r="C8" t="n">
        <v>1</v>
      </c>
      <c r="D8" t="inlineStr">
        <is>
          <t>INCCM-POS</t>
        </is>
      </c>
      <c r="E8" t="n">
        <v>0</v>
      </c>
      <c r="F8" t="inlineStr">
        <is>
          <t>Mensal</t>
        </is>
      </c>
      <c r="G8" s="162" t="n">
        <v>44900</v>
      </c>
      <c r="H8" s="346" t="n">
        <v>44896</v>
      </c>
      <c r="I8" s="347" t="inlineStr">
        <is>
          <t>017/033</t>
        </is>
      </c>
      <c r="J8" t="inlineStr">
        <is>
          <t>Carteira</t>
        </is>
      </c>
      <c r="K8" t="inlineStr">
        <is>
          <t>Contrato</t>
        </is>
      </c>
      <c r="L8" s="343" t="n">
        <v>6308.88</v>
      </c>
      <c r="M8" s="187">
        <f>DATE(YEAR(G8),MONTH(G8),1)</f>
        <v/>
      </c>
      <c r="N8" s="177">
        <f>IF(G8&gt;$L$3,"Futuro","Atraso")</f>
        <v/>
      </c>
      <c r="O8">
        <f>12*(YEAR(G8)-YEAR($L$3))+(MONTH(G8)-MONTH($L$3))</f>
        <v/>
      </c>
      <c r="P8" s="343">
        <f>IF(N8="Atraso",L8,L8/(1+$L$2)^O8)</f>
        <v/>
      </c>
      <c r="Q8">
        <f>IF(N8="Atraso",$L$3-G8,0)</f>
        <v/>
      </c>
      <c r="R8">
        <f>IF(Q8&lt;=15,"Até 15",IF(Q8&lt;=30,"Entre 15 e 30",IF(Q8&lt;=60,"Entre 30 e 60",IF(Q8&lt;=90,"Entre 60 e 90",IF(Q8&lt;=120,"Entre 90 e 120",IF(Q8&lt;=150,"Entre 120 e 150",IF(Q8&lt;=180,"Entre 150 e 180","Superior a 180")))))))</f>
        <v/>
      </c>
    </row>
    <row r="9">
      <c r="A9" t="inlineStr">
        <is>
          <t>191</t>
        </is>
      </c>
      <c r="B9" t="inlineStr">
        <is>
          <t>MAYSA NICOLA RODI</t>
        </is>
      </c>
      <c r="C9" t="n">
        <v>1</v>
      </c>
      <c r="D9" t="inlineStr">
        <is>
          <t>INCCM-POS</t>
        </is>
      </c>
      <c r="E9" t="n">
        <v>0</v>
      </c>
      <c r="F9" t="inlineStr">
        <is>
          <t>Mensal</t>
        </is>
      </c>
      <c r="G9" s="162" t="n">
        <v>44915</v>
      </c>
      <c r="H9" s="346" t="n">
        <v>44896</v>
      </c>
      <c r="I9" s="347" t="inlineStr">
        <is>
          <t>001/001</t>
        </is>
      </c>
      <c r="J9" t="inlineStr">
        <is>
          <t>Carteira</t>
        </is>
      </c>
      <c r="K9" t="inlineStr">
        <is>
          <t>Parcelas</t>
        </is>
      </c>
      <c r="L9" s="343" t="n">
        <v>528.28</v>
      </c>
      <c r="M9" s="187">
        <f>DATE(YEAR(G9),MONTH(G9),1)</f>
        <v/>
      </c>
      <c r="N9" s="177">
        <f>IF(G9&gt;$L$3,"Futuro","Atraso")</f>
        <v/>
      </c>
      <c r="O9">
        <f>12*(YEAR(G9)-YEAR($L$3))+(MONTH(G9)-MONTH($L$3))</f>
        <v/>
      </c>
      <c r="P9" s="343">
        <f>IF(N9="Atraso",L9,L9/(1+$L$2)^O9)</f>
        <v/>
      </c>
      <c r="Q9">
        <f>IF(N9="Atraso",$L$3-G9,0)</f>
        <v/>
      </c>
      <c r="R9">
        <f>IF(Q9&lt;=15,"Até 15",IF(Q9&lt;=30,"Entre 15 e 30",IF(Q9&lt;=60,"Entre 30 e 60",IF(Q9&lt;=90,"Entre 60 e 90",IF(Q9&lt;=120,"Entre 90 e 120",IF(Q9&lt;=150,"Entre 120 e 150",IF(Q9&lt;=180,"Entre 150 e 180","Superior a 180")))))))</f>
        <v/>
      </c>
    </row>
    <row r="10">
      <c r="A10" t="inlineStr">
        <is>
          <t>191</t>
        </is>
      </c>
      <c r="B10" t="inlineStr">
        <is>
          <t>MAYSA NICOLA RODI</t>
        </is>
      </c>
      <c r="C10" t="n">
        <v>1</v>
      </c>
      <c r="D10" t="inlineStr">
        <is>
          <t>INCCM-POS</t>
        </is>
      </c>
      <c r="E10" t="n">
        <v>0</v>
      </c>
      <c r="F10" t="inlineStr">
        <is>
          <t>Mensal</t>
        </is>
      </c>
      <c r="G10" s="162" t="n">
        <v>44985</v>
      </c>
      <c r="H10" s="346" t="n">
        <v>44958</v>
      </c>
      <c r="I10" s="347" t="inlineStr">
        <is>
          <t>001/001</t>
        </is>
      </c>
      <c r="J10" t="inlineStr">
        <is>
          <t>Carteira</t>
        </is>
      </c>
      <c r="K10" t="inlineStr">
        <is>
          <t>Parcelas</t>
        </is>
      </c>
      <c r="L10" s="343" t="n">
        <v>14934.91</v>
      </c>
      <c r="M10" s="187">
        <f>DATE(YEAR(G10),MONTH(G10),1)</f>
        <v/>
      </c>
      <c r="N10" s="177">
        <f>IF(G10&gt;$L$3,"Futuro","Atraso")</f>
        <v/>
      </c>
      <c r="O10">
        <f>12*(YEAR(G10)-YEAR($L$3))+(MONTH(G10)-MONTH($L$3))</f>
        <v/>
      </c>
      <c r="P10" s="343">
        <f>IF(N10="Atraso",L10,L10/(1+$L$2)^O10)</f>
        <v/>
      </c>
      <c r="Q10">
        <f>IF(N10="Atraso",$L$3-G10,0)</f>
        <v/>
      </c>
      <c r="R10">
        <f>IF(Q10&lt;=15,"Até 15",IF(Q10&lt;=30,"Entre 15 e 30",IF(Q10&lt;=60,"Entre 30 e 60",IF(Q10&lt;=90,"Entre 60 e 90",IF(Q10&lt;=120,"Entre 90 e 120",IF(Q10&lt;=150,"Entre 120 e 150",IF(Q10&lt;=180,"Entre 150 e 180","Superior a 180")))))))</f>
        <v/>
      </c>
    </row>
    <row r="11">
      <c r="A11" t="inlineStr">
        <is>
          <t>191</t>
        </is>
      </c>
      <c r="B11" t="inlineStr">
        <is>
          <t>MAYSA NICOLA RODI</t>
        </is>
      </c>
      <c r="C11" t="n">
        <v>1</v>
      </c>
      <c r="D11" t="inlineStr">
        <is>
          <t>INCCM-POS</t>
        </is>
      </c>
      <c r="E11" t="n">
        <v>0</v>
      </c>
      <c r="F11" t="inlineStr">
        <is>
          <t>Mensal</t>
        </is>
      </c>
      <c r="G11" s="162" t="n">
        <v>45143</v>
      </c>
      <c r="H11" s="346" t="n">
        <v>45139</v>
      </c>
      <c r="I11" s="347" t="inlineStr">
        <is>
          <t>025/033</t>
        </is>
      </c>
      <c r="J11" t="inlineStr">
        <is>
          <t>Carteira</t>
        </is>
      </c>
      <c r="K11" t="inlineStr">
        <is>
          <t>Contrato</t>
        </is>
      </c>
      <c r="L11" s="343" t="n">
        <v>5852.62</v>
      </c>
      <c r="M11" s="187">
        <f>DATE(YEAR(G11),MONTH(G11),1)</f>
        <v/>
      </c>
      <c r="N11" s="177">
        <f>IF(G11&gt;$L$3,"Futuro","Atraso")</f>
        <v/>
      </c>
      <c r="O11">
        <f>12*(YEAR(G11)-YEAR($L$3))+(MONTH(G11)-MONTH($L$3))</f>
        <v/>
      </c>
      <c r="P11" s="343">
        <f>IF(N11="Atraso",L11,L11/(1+$L$2)^O11)</f>
        <v/>
      </c>
      <c r="Q11">
        <f>IF(N11="Atraso",$L$3-G11,0)</f>
        <v/>
      </c>
      <c r="R11">
        <f>IF(Q11&lt;=15,"Até 15",IF(Q11&lt;=30,"Entre 15 e 30",IF(Q11&lt;=60,"Entre 30 e 60",IF(Q11&lt;=90,"Entre 60 e 90",IF(Q11&lt;=120,"Entre 90 e 120",IF(Q11&lt;=150,"Entre 120 e 150",IF(Q11&lt;=180,"Entre 150 e 180","Superior a 180")))))))</f>
        <v/>
      </c>
    </row>
    <row r="12">
      <c r="A12" t="inlineStr">
        <is>
          <t>151</t>
        </is>
      </c>
      <c r="B12" t="inlineStr">
        <is>
          <t>MARLI APARECIDA ROMERO PINHEIRO</t>
        </is>
      </c>
      <c r="C12" t="n">
        <v>1</v>
      </c>
      <c r="D12" t="inlineStr">
        <is>
          <t>INCCM-POS</t>
        </is>
      </c>
      <c r="E12" t="n">
        <v>0</v>
      </c>
      <c r="F12" t="inlineStr">
        <is>
          <t>Mensal</t>
        </is>
      </c>
      <c r="G12" s="162" t="n">
        <v>45204</v>
      </c>
      <c r="H12" s="346" t="n">
        <v>45200</v>
      </c>
      <c r="I12" s="347" t="inlineStr">
        <is>
          <t>013/023</t>
        </is>
      </c>
      <c r="J12" t="inlineStr">
        <is>
          <t>Carteira</t>
        </is>
      </c>
      <c r="K12" t="inlineStr">
        <is>
          <t>Contrato</t>
        </is>
      </c>
      <c r="L12" s="343" t="n">
        <v>23726.45</v>
      </c>
      <c r="M12" s="187">
        <f>DATE(YEAR(G12),MONTH(G12),1)</f>
        <v/>
      </c>
      <c r="N12" s="177">
        <f>IF(G12&gt;$L$3,"Futuro","Atraso")</f>
        <v/>
      </c>
      <c r="O12">
        <f>12*(YEAR(G12)-YEAR($L$3))+(MONTH(G12)-MONTH($L$3))</f>
        <v/>
      </c>
      <c r="P12" s="343">
        <f>IF(N12="Atraso",L12,L12/(1+$L$2)^O12)</f>
        <v/>
      </c>
      <c r="Q12">
        <f>IF(N12="Atraso",$L$3-G12,0)</f>
        <v/>
      </c>
      <c r="R12">
        <f>IF(Q12&lt;=15,"Até 15",IF(Q12&lt;=30,"Entre 15 e 30",IF(Q12&lt;=60,"Entre 30 e 60",IF(Q12&lt;=90,"Entre 60 e 90",IF(Q12&lt;=120,"Entre 90 e 120",IF(Q12&lt;=150,"Entre 120 e 150",IF(Q12&lt;=180,"Entre 150 e 180","Superior a 180")))))))</f>
        <v/>
      </c>
    </row>
    <row r="13">
      <c r="A13" t="inlineStr">
        <is>
          <t>191</t>
        </is>
      </c>
      <c r="B13" t="inlineStr">
        <is>
          <t>MAYSA NICOLA RODI</t>
        </is>
      </c>
      <c r="C13" t="n">
        <v>1</v>
      </c>
      <c r="D13" t="inlineStr">
        <is>
          <t>INCCM-POS</t>
        </is>
      </c>
      <c r="E13" t="n">
        <v>0</v>
      </c>
      <c r="F13" t="inlineStr">
        <is>
          <t>Mensal</t>
        </is>
      </c>
      <c r="G13" s="162" t="n">
        <v>45204</v>
      </c>
      <c r="H13" s="346" t="n">
        <v>45200</v>
      </c>
      <c r="I13" s="347" t="inlineStr">
        <is>
          <t>027/033</t>
        </is>
      </c>
      <c r="J13" t="inlineStr">
        <is>
          <t>Carteira</t>
        </is>
      </c>
      <c r="K13" t="inlineStr">
        <is>
          <t>Contrato</t>
        </is>
      </c>
      <c r="L13" s="343" t="n">
        <v>5632.93</v>
      </c>
      <c r="M13" s="187">
        <f>DATE(YEAR(G13),MONTH(G13),1)</f>
        <v/>
      </c>
      <c r="N13" s="177">
        <f>IF(G13&gt;$L$3,"Futuro","Atraso")</f>
        <v/>
      </c>
      <c r="O13">
        <f>12*(YEAR(G13)-YEAR($L$3))+(MONTH(G13)-MONTH($L$3))</f>
        <v/>
      </c>
      <c r="P13" s="343">
        <f>IF(N13="Atraso",L13,L13/(1+$L$2)^O13)</f>
        <v/>
      </c>
      <c r="Q13">
        <f>IF(N13="Atraso",$L$3-G13,0)</f>
        <v/>
      </c>
      <c r="R13">
        <f>IF(Q13&lt;=15,"Até 15",IF(Q13&lt;=30,"Entre 15 e 30",IF(Q13&lt;=60,"Entre 30 e 60",IF(Q13&lt;=90,"Entre 60 e 90",IF(Q13&lt;=120,"Entre 90 e 120",IF(Q13&lt;=150,"Entre 120 e 150",IF(Q13&lt;=180,"Entre 150 e 180","Superior a 180")))))))</f>
        <v/>
      </c>
    </row>
    <row r="14">
      <c r="A14" t="inlineStr">
        <is>
          <t>082</t>
        </is>
      </c>
      <c r="B14" t="inlineStr">
        <is>
          <t>MARCILIO ALBERTO DE FARIAS PIRES</t>
        </is>
      </c>
      <c r="C14" t="n">
        <v>1</v>
      </c>
      <c r="D14" t="inlineStr">
        <is>
          <t>INCCM-POS</t>
        </is>
      </c>
      <c r="E14" t="n">
        <v>0</v>
      </c>
      <c r="F14" t="inlineStr">
        <is>
          <t>Mensal</t>
        </is>
      </c>
      <c r="G14" s="162" t="n">
        <v>45209</v>
      </c>
      <c r="H14" s="346" t="n">
        <v>45200</v>
      </c>
      <c r="I14" s="347" t="inlineStr">
        <is>
          <t>029/035</t>
        </is>
      </c>
      <c r="J14" t="inlineStr">
        <is>
          <t>Carteira</t>
        </is>
      </c>
      <c r="K14" t="inlineStr">
        <is>
          <t>Contrato</t>
        </is>
      </c>
      <c r="L14" s="343" t="n">
        <v>3661.56</v>
      </c>
      <c r="M14" s="187">
        <f>DATE(YEAR(G14),MONTH(G14),1)</f>
        <v/>
      </c>
      <c r="N14" s="177">
        <f>IF(G14&gt;$L$3,"Futuro","Atraso")</f>
        <v/>
      </c>
      <c r="O14">
        <f>12*(YEAR(G14)-YEAR($L$3))+(MONTH(G14)-MONTH($L$3))</f>
        <v/>
      </c>
      <c r="P14" s="343">
        <f>IF(N14="Atraso",L14,L14/(1+$L$2)^O14)</f>
        <v/>
      </c>
      <c r="Q14">
        <f>IF(N14="Atraso",$L$3-G14,0)</f>
        <v/>
      </c>
      <c r="R14">
        <f>IF(Q14&lt;=15,"Até 15",IF(Q14&lt;=30,"Entre 15 e 30",IF(Q14&lt;=60,"Entre 30 e 60",IF(Q14&lt;=90,"Entre 60 e 90",IF(Q14&lt;=120,"Entre 90 e 120",IF(Q14&lt;=150,"Entre 120 e 150",IF(Q14&lt;=180,"Entre 150 e 180","Superior a 180")))))))</f>
        <v/>
      </c>
    </row>
    <row r="15">
      <c r="A15" t="inlineStr">
        <is>
          <t>141</t>
        </is>
      </c>
      <c r="B15" t="inlineStr">
        <is>
          <t>HOMERO MONTANDON</t>
        </is>
      </c>
      <c r="C15" t="n">
        <v>1</v>
      </c>
      <c r="D15" t="inlineStr">
        <is>
          <t>INCCM-POS</t>
        </is>
      </c>
      <c r="E15" t="n">
        <v>0</v>
      </c>
      <c r="F15" t="inlineStr">
        <is>
          <t>Mensal</t>
        </is>
      </c>
      <c r="G15" s="162" t="n">
        <v>45209</v>
      </c>
      <c r="H15" s="346" t="n">
        <v>45200</v>
      </c>
      <c r="I15" s="347" t="inlineStr">
        <is>
          <t>026/032</t>
        </is>
      </c>
      <c r="J15" t="inlineStr">
        <is>
          <t>Carteira</t>
        </is>
      </c>
      <c r="K15" t="inlineStr">
        <is>
          <t>Contrato</t>
        </is>
      </c>
      <c r="L15" s="343" t="n">
        <v>4518.87</v>
      </c>
      <c r="M15" s="187">
        <f>DATE(YEAR(G15),MONTH(G15),1)</f>
        <v/>
      </c>
      <c r="N15" s="177">
        <f>IF(G15&gt;$L$3,"Futuro","Atraso")</f>
        <v/>
      </c>
      <c r="O15">
        <f>12*(YEAR(G15)-YEAR($L$3))+(MONTH(G15)-MONTH($L$3))</f>
        <v/>
      </c>
      <c r="P15" s="343">
        <f>IF(N15="Atraso",L15,L15/(1+$L$2)^O15)</f>
        <v/>
      </c>
      <c r="Q15">
        <f>IF(N15="Atraso",$L$3-G15,0)</f>
        <v/>
      </c>
      <c r="R15">
        <f>IF(Q15&lt;=15,"Até 15",IF(Q15&lt;=30,"Entre 15 e 30",IF(Q15&lt;=60,"Entre 30 e 60",IF(Q15&lt;=90,"Entre 60 e 90",IF(Q15&lt;=120,"Entre 90 e 120",IF(Q15&lt;=150,"Entre 120 e 150",IF(Q15&lt;=180,"Entre 150 e 180","Superior a 180")))))))</f>
        <v/>
      </c>
    </row>
    <row r="16">
      <c r="A16" t="inlineStr">
        <is>
          <t>052</t>
        </is>
      </c>
      <c r="B16" t="inlineStr">
        <is>
          <t>DANILO TROSS LEITE</t>
        </is>
      </c>
      <c r="C16" t="n">
        <v>1</v>
      </c>
      <c r="D16" t="inlineStr">
        <is>
          <t>INCCM-POS</t>
        </is>
      </c>
      <c r="E16" t="n">
        <v>0</v>
      </c>
      <c r="F16" t="inlineStr">
        <is>
          <t>Mensal</t>
        </is>
      </c>
      <c r="G16" s="162" t="n">
        <v>45209</v>
      </c>
      <c r="H16" s="346" t="n">
        <v>45200</v>
      </c>
      <c r="I16" s="347" t="inlineStr">
        <is>
          <t>031/037</t>
        </is>
      </c>
      <c r="J16" t="inlineStr">
        <is>
          <t>Carteira</t>
        </is>
      </c>
      <c r="K16" t="inlineStr">
        <is>
          <t>Contrato</t>
        </is>
      </c>
      <c r="L16" s="343" t="n">
        <v>3556.58</v>
      </c>
      <c r="M16" s="187">
        <f>DATE(YEAR(G16),MONTH(G16),1)</f>
        <v/>
      </c>
      <c r="N16" s="177">
        <f>IF(G16&gt;$L$3,"Futuro","Atraso")</f>
        <v/>
      </c>
      <c r="O16">
        <f>12*(YEAR(G16)-YEAR($L$3))+(MONTH(G16)-MONTH($L$3))</f>
        <v/>
      </c>
      <c r="P16" s="343">
        <f>IF(N16="Atraso",L16,L16/(1+$L$2)^O16)</f>
        <v/>
      </c>
      <c r="Q16">
        <f>IF(N16="Atraso",$L$3-G16,0)</f>
        <v/>
      </c>
      <c r="R16">
        <f>IF(Q16&lt;=15,"Até 15",IF(Q16&lt;=30,"Entre 15 e 30",IF(Q16&lt;=60,"Entre 30 e 60",IF(Q16&lt;=90,"Entre 60 e 90",IF(Q16&lt;=120,"Entre 90 e 120",IF(Q16&lt;=150,"Entre 120 e 150",IF(Q16&lt;=180,"Entre 150 e 180","Superior a 180")))))))</f>
        <v/>
      </c>
    </row>
    <row r="17">
      <c r="A17" t="inlineStr">
        <is>
          <t>131</t>
        </is>
      </c>
      <c r="B17" t="inlineStr">
        <is>
          <t>MONICA FLORENCIO MILANI DA CRUZ</t>
        </is>
      </c>
      <c r="C17" t="n">
        <v>1</v>
      </c>
      <c r="D17" t="inlineStr">
        <is>
          <t>INCCM-POS</t>
        </is>
      </c>
      <c r="E17" t="n">
        <v>0</v>
      </c>
      <c r="F17" t="inlineStr">
        <is>
          <t>Mensal</t>
        </is>
      </c>
      <c r="G17" s="162" t="n">
        <v>45209</v>
      </c>
      <c r="H17" s="346" t="n">
        <v>45200</v>
      </c>
      <c r="I17" s="347" t="inlineStr">
        <is>
          <t>025/031</t>
        </is>
      </c>
      <c r="J17" t="inlineStr">
        <is>
          <t>Carteira</t>
        </is>
      </c>
      <c r="K17" t="inlineStr">
        <is>
          <t>Contrato</t>
        </is>
      </c>
      <c r="L17" s="343" t="n">
        <v>5035.55</v>
      </c>
      <c r="M17" s="187">
        <f>DATE(YEAR(G17),MONTH(G17),1)</f>
        <v/>
      </c>
      <c r="N17" s="177">
        <f>IF(G17&gt;$L$3,"Futuro","Atraso")</f>
        <v/>
      </c>
      <c r="O17">
        <f>12*(YEAR(G17)-YEAR($L$3))+(MONTH(G17)-MONTH($L$3))</f>
        <v/>
      </c>
      <c r="P17" s="343">
        <f>IF(N17="Atraso",L17,L17/(1+$L$2)^O17)</f>
        <v/>
      </c>
      <c r="Q17">
        <f>IF(N17="Atraso",$L$3-G17,0)</f>
        <v/>
      </c>
      <c r="R17">
        <f>IF(Q17&lt;=15,"Até 15",IF(Q17&lt;=30,"Entre 15 e 30",IF(Q17&lt;=60,"Entre 30 e 60",IF(Q17&lt;=90,"Entre 60 e 90",IF(Q17&lt;=120,"Entre 90 e 120",IF(Q17&lt;=150,"Entre 120 e 150",IF(Q17&lt;=180,"Entre 150 e 180","Superior a 180")))))))</f>
        <v/>
      </c>
    </row>
    <row r="18">
      <c r="A18" t="inlineStr">
        <is>
          <t>122</t>
        </is>
      </c>
      <c r="B18" t="inlineStr">
        <is>
          <t>ELIANE PEREIRA DE FREITAS REBELO</t>
        </is>
      </c>
      <c r="C18" t="n">
        <v>1</v>
      </c>
      <c r="E18" t="n">
        <v>0</v>
      </c>
      <c r="G18" s="162" t="n">
        <v>45214</v>
      </c>
      <c r="H18" s="346" t="n">
        <v>45200</v>
      </c>
      <c r="I18" s="347" t="inlineStr">
        <is>
          <t>027/033</t>
        </is>
      </c>
      <c r="J18" t="inlineStr">
        <is>
          <t>Carteira</t>
        </is>
      </c>
      <c r="K18" t="inlineStr">
        <is>
          <t>Contrato</t>
        </is>
      </c>
      <c r="L18" s="343" t="n">
        <v>8790</v>
      </c>
      <c r="M18" s="187">
        <f>DATE(YEAR(G18),MONTH(G18),1)</f>
        <v/>
      </c>
      <c r="N18" s="177">
        <f>IF(G18&gt;$L$3,"Futuro","Atraso")</f>
        <v/>
      </c>
      <c r="O18">
        <f>12*(YEAR(G18)-YEAR($L$3))+(MONTH(G18)-MONTH($L$3))</f>
        <v/>
      </c>
      <c r="P18" s="343">
        <f>IF(N18="Atraso",L18,L18/(1+$L$2)^O18)</f>
        <v/>
      </c>
      <c r="Q18">
        <f>IF(N18="Atraso",$L$3-G18,0)</f>
        <v/>
      </c>
      <c r="R18">
        <f>IF(Q18&lt;=15,"Até 15",IF(Q18&lt;=30,"Entre 15 e 30",IF(Q18&lt;=60,"Entre 30 e 60",IF(Q18&lt;=90,"Entre 60 e 90",IF(Q18&lt;=120,"Entre 90 e 120",IF(Q18&lt;=150,"Entre 120 e 150",IF(Q18&lt;=180,"Entre 150 e 180","Superior a 180")))))))</f>
        <v/>
      </c>
    </row>
    <row r="19">
      <c r="A19" t="inlineStr">
        <is>
          <t>071</t>
        </is>
      </c>
      <c r="B19" t="inlineStr">
        <is>
          <t>RONALDO DA NOBREGA DIAS</t>
        </is>
      </c>
      <c r="C19" t="n">
        <v>1</v>
      </c>
      <c r="E19" t="n">
        <v>0</v>
      </c>
      <c r="G19" s="162" t="n">
        <v>45214</v>
      </c>
      <c r="H19" s="346" t="n">
        <v>45200</v>
      </c>
      <c r="I19" s="347" t="inlineStr">
        <is>
          <t>033/039</t>
        </is>
      </c>
      <c r="J19" t="inlineStr">
        <is>
          <t>Carteira</t>
        </is>
      </c>
      <c r="K19" t="inlineStr">
        <is>
          <t>Contrato</t>
        </is>
      </c>
      <c r="L19" s="343" t="n">
        <v>2000</v>
      </c>
      <c r="M19" s="187">
        <f>DATE(YEAR(G19),MONTH(G19),1)</f>
        <v/>
      </c>
      <c r="N19" s="177">
        <f>IF(G19&gt;$L$3,"Futuro","Atraso")</f>
        <v/>
      </c>
      <c r="O19">
        <f>12*(YEAR(G19)-YEAR($L$3))+(MONTH(G19)-MONTH($L$3))</f>
        <v/>
      </c>
      <c r="P19" s="343">
        <f>IF(N19="Atraso",L19,L19/(1+$L$2)^O19)</f>
        <v/>
      </c>
      <c r="Q19">
        <f>IF(N19="Atraso",$L$3-G19,0)</f>
        <v/>
      </c>
      <c r="R19">
        <f>IF(Q19&lt;=15,"Até 15",IF(Q19&lt;=30,"Entre 15 e 30",IF(Q19&lt;=60,"Entre 30 e 60",IF(Q19&lt;=90,"Entre 60 e 90",IF(Q19&lt;=120,"Entre 90 e 120",IF(Q19&lt;=150,"Entre 120 e 150",IF(Q19&lt;=180,"Entre 150 e 180","Superior a 180")))))))</f>
        <v/>
      </c>
    </row>
    <row r="20">
      <c r="A20" t="inlineStr">
        <is>
          <t>091</t>
        </is>
      </c>
      <c r="B20" t="inlineStr">
        <is>
          <t>GIOVANNI CINTRA PEREIRA</t>
        </is>
      </c>
      <c r="C20" t="n">
        <v>1</v>
      </c>
      <c r="D20" t="inlineStr">
        <is>
          <t>INCCM-POS</t>
        </is>
      </c>
      <c r="E20" t="n">
        <v>0</v>
      </c>
      <c r="F20" t="inlineStr">
        <is>
          <t>Mensal</t>
        </is>
      </c>
      <c r="G20" s="162" t="n">
        <v>45214</v>
      </c>
      <c r="H20" s="346" t="n">
        <v>45200</v>
      </c>
      <c r="I20" s="347" t="inlineStr">
        <is>
          <t>001/001</t>
        </is>
      </c>
      <c r="J20" t="inlineStr">
        <is>
          <t>Carteira</t>
        </is>
      </c>
      <c r="K20" t="inlineStr">
        <is>
          <t>Contrato</t>
        </is>
      </c>
      <c r="L20" s="343" t="n">
        <v>65580.39999999999</v>
      </c>
      <c r="M20" s="187">
        <f>DATE(YEAR(G20),MONTH(G20),1)</f>
        <v/>
      </c>
      <c r="N20" s="177">
        <f>IF(G20&gt;$L$3,"Futuro","Atraso")</f>
        <v/>
      </c>
      <c r="O20">
        <f>12*(YEAR(G20)-YEAR($L$3))+(MONTH(G20)-MONTH($L$3))</f>
        <v/>
      </c>
      <c r="P20" s="343">
        <f>IF(N20="Atraso",L20,L20/(1+$L$2)^O20)</f>
        <v/>
      </c>
      <c r="Q20">
        <f>IF(N20="Atraso",$L$3-G20,0)</f>
        <v/>
      </c>
      <c r="R20">
        <f>IF(Q20&lt;=15,"Até 15",IF(Q20&lt;=30,"Entre 15 e 30",IF(Q20&lt;=60,"Entre 30 e 60",IF(Q20&lt;=90,"Entre 60 e 90",IF(Q20&lt;=120,"Entre 90 e 120",IF(Q20&lt;=150,"Entre 120 e 150",IF(Q20&lt;=180,"Entre 150 e 180","Superior a 180")))))))</f>
        <v/>
      </c>
    </row>
    <row r="21">
      <c r="A21" t="inlineStr">
        <is>
          <t>192</t>
        </is>
      </c>
      <c r="B21" t="inlineStr">
        <is>
          <t>LUIS CARLOS COLICCHIO RAYMUNDO</t>
        </is>
      </c>
      <c r="C21" t="n">
        <v>1</v>
      </c>
      <c r="D21" t="inlineStr">
        <is>
          <t>INCCM-POS</t>
        </is>
      </c>
      <c r="E21" t="n">
        <v>0</v>
      </c>
      <c r="F21" t="inlineStr">
        <is>
          <t>Mensal</t>
        </is>
      </c>
      <c r="G21" s="162" t="n">
        <v>45214</v>
      </c>
      <c r="H21" s="346" t="n">
        <v>45200</v>
      </c>
      <c r="I21" s="347" t="inlineStr">
        <is>
          <t>022/024</t>
        </is>
      </c>
      <c r="J21" t="inlineStr">
        <is>
          <t>Carteira</t>
        </is>
      </c>
      <c r="K21" t="inlineStr">
        <is>
          <t>Contrato</t>
        </is>
      </c>
      <c r="L21" s="343" t="n">
        <v>4526.55</v>
      </c>
      <c r="M21" s="187">
        <f>DATE(YEAR(G21),MONTH(G21),1)</f>
        <v/>
      </c>
      <c r="N21" s="177">
        <f>IF(G21&gt;$L$3,"Futuro","Atraso")</f>
        <v/>
      </c>
      <c r="O21">
        <f>12*(YEAR(G21)-YEAR($L$3))+(MONTH(G21)-MONTH($L$3))</f>
        <v/>
      </c>
      <c r="P21" s="343">
        <f>IF(N21="Atraso",L21,L21/(1+$L$2)^O21)</f>
        <v/>
      </c>
      <c r="Q21">
        <f>IF(N21="Atraso",$L$3-G21,0)</f>
        <v/>
      </c>
      <c r="R21">
        <f>IF(Q21&lt;=15,"Até 15",IF(Q21&lt;=30,"Entre 15 e 30",IF(Q21&lt;=60,"Entre 30 e 60",IF(Q21&lt;=90,"Entre 60 e 90",IF(Q21&lt;=120,"Entre 90 e 120",IF(Q21&lt;=150,"Entre 120 e 150",IF(Q21&lt;=180,"Entre 150 e 180","Superior a 180")))))))</f>
        <v/>
      </c>
    </row>
    <row r="22">
      <c r="A22" t="inlineStr">
        <is>
          <t>111</t>
        </is>
      </c>
      <c r="B22" t="inlineStr">
        <is>
          <t>FELIPE ISSAMU KITADANI ODAGUIL</t>
        </is>
      </c>
      <c r="C22" t="n">
        <v>1</v>
      </c>
      <c r="D22" t="inlineStr">
        <is>
          <t>INCCM-POS</t>
        </is>
      </c>
      <c r="E22" t="n">
        <v>0</v>
      </c>
      <c r="F22" t="inlineStr">
        <is>
          <t>Mensal</t>
        </is>
      </c>
      <c r="G22" s="162" t="n">
        <v>45219</v>
      </c>
      <c r="H22" s="346" t="n">
        <v>45200</v>
      </c>
      <c r="I22" s="347" t="inlineStr">
        <is>
          <t>031/037</t>
        </is>
      </c>
      <c r="J22" t="inlineStr">
        <is>
          <t>Carteira</t>
        </is>
      </c>
      <c r="K22" t="inlineStr">
        <is>
          <t>Contrato</t>
        </is>
      </c>
      <c r="L22" s="343" t="n">
        <v>6283.79</v>
      </c>
      <c r="M22" s="187">
        <f>DATE(YEAR(G22),MONTH(G22),1)</f>
        <v/>
      </c>
      <c r="N22" s="177">
        <f>IF(G22&gt;$L$3,"Futuro","Atraso")</f>
        <v/>
      </c>
      <c r="O22">
        <f>12*(YEAR(G22)-YEAR($L$3))+(MONTH(G22)-MONTH($L$3))</f>
        <v/>
      </c>
      <c r="P22" s="343">
        <f>IF(N22="Atraso",L22,L22/(1+$L$2)^O22)</f>
        <v/>
      </c>
      <c r="Q22">
        <f>IF(N22="Atraso",$L$3-G22,0)</f>
        <v/>
      </c>
      <c r="R22">
        <f>IF(Q22&lt;=15,"Até 15",IF(Q22&lt;=30,"Entre 15 e 30",IF(Q22&lt;=60,"Entre 30 e 60",IF(Q22&lt;=90,"Entre 60 e 90",IF(Q22&lt;=120,"Entre 90 e 120",IF(Q22&lt;=150,"Entre 120 e 150",IF(Q22&lt;=180,"Entre 150 e 180","Superior a 180")))))))</f>
        <v/>
      </c>
    </row>
    <row r="23">
      <c r="A23" t="inlineStr">
        <is>
          <t>082</t>
        </is>
      </c>
      <c r="B23" t="inlineStr">
        <is>
          <t>MARCILIO ALBERTO DE FARIAS PIRES</t>
        </is>
      </c>
      <c r="C23" t="n">
        <v>1</v>
      </c>
      <c r="D23" t="inlineStr">
        <is>
          <t>INCCM-POS</t>
        </is>
      </c>
      <c r="E23" t="n">
        <v>0</v>
      </c>
      <c r="F23" t="inlineStr">
        <is>
          <t>Mensal</t>
        </is>
      </c>
      <c r="G23" s="162" t="n">
        <v>45223</v>
      </c>
      <c r="H23" s="346" t="n">
        <v>45200</v>
      </c>
      <c r="I23" s="347" t="inlineStr">
        <is>
          <t>004/004</t>
        </is>
      </c>
      <c r="J23" t="inlineStr">
        <is>
          <t>Carteira</t>
        </is>
      </c>
      <c r="K23" t="inlineStr">
        <is>
          <t>Contrato</t>
        </is>
      </c>
      <c r="L23" s="343" t="n">
        <v>1833.7</v>
      </c>
      <c r="M23" s="187">
        <f>DATE(YEAR(G23),MONTH(G23),1)</f>
        <v/>
      </c>
      <c r="N23" s="177">
        <f>IF(G23&gt;$L$3,"Futuro","Atraso")</f>
        <v/>
      </c>
      <c r="O23">
        <f>12*(YEAR(G23)-YEAR($L$3))+(MONTH(G23)-MONTH($L$3))</f>
        <v/>
      </c>
      <c r="P23" s="343">
        <f>IF(N23="Atraso",L23,L23/(1+$L$2)^O23)</f>
        <v/>
      </c>
      <c r="Q23">
        <f>IF(N23="Atraso",$L$3-G23,0)</f>
        <v/>
      </c>
      <c r="R23">
        <f>IF(Q23&lt;=15,"Até 15",IF(Q23&lt;=30,"Entre 15 e 30",IF(Q23&lt;=60,"Entre 30 e 60",IF(Q23&lt;=90,"Entre 60 e 90",IF(Q23&lt;=120,"Entre 90 e 120",IF(Q23&lt;=150,"Entre 120 e 150",IF(Q23&lt;=180,"Entre 150 e 180","Superior a 180")))))))</f>
        <v/>
      </c>
    </row>
    <row r="24">
      <c r="A24" t="inlineStr">
        <is>
          <t>042</t>
        </is>
      </c>
      <c r="B24" t="inlineStr">
        <is>
          <t>MICHELE CRISTINA SOARES BACHESQUE</t>
        </is>
      </c>
      <c r="C24" t="n">
        <v>1</v>
      </c>
      <c r="D24" t="inlineStr">
        <is>
          <t>INCCM-POS</t>
        </is>
      </c>
      <c r="E24" t="n">
        <v>0</v>
      </c>
      <c r="F24" t="inlineStr">
        <is>
          <t>Mensal</t>
        </is>
      </c>
      <c r="G24" s="162" t="n">
        <v>45224</v>
      </c>
      <c r="H24" s="346" t="n">
        <v>45200</v>
      </c>
      <c r="I24" s="347" t="inlineStr">
        <is>
          <t>029/035</t>
        </is>
      </c>
      <c r="J24" t="inlineStr">
        <is>
          <t>Carteira</t>
        </is>
      </c>
      <c r="K24" t="inlineStr">
        <is>
          <t>Contrato</t>
        </is>
      </c>
      <c r="L24" s="343" t="n">
        <v>3905.67</v>
      </c>
      <c r="M24" s="187">
        <f>DATE(YEAR(G24),MONTH(G24),1)</f>
        <v/>
      </c>
      <c r="N24" s="177">
        <f>IF(G24&gt;$L$3,"Futuro","Atraso")</f>
        <v/>
      </c>
      <c r="O24">
        <f>12*(YEAR(G24)-YEAR($L$3))+(MONTH(G24)-MONTH($L$3))</f>
        <v/>
      </c>
      <c r="P24" s="343">
        <f>IF(N24="Atraso",L24,L24/(1+$L$2)^O24)</f>
        <v/>
      </c>
      <c r="Q24">
        <f>IF(N24="Atraso",$L$3-G24,0)</f>
        <v/>
      </c>
      <c r="R24">
        <f>IF(Q24&lt;=15,"Até 15",IF(Q24&lt;=30,"Entre 15 e 30",IF(Q24&lt;=60,"Entre 30 e 60",IF(Q24&lt;=90,"Entre 60 e 90",IF(Q24&lt;=120,"Entre 90 e 120",IF(Q24&lt;=150,"Entre 120 e 150",IF(Q24&lt;=180,"Entre 150 e 180","Superior a 180")))))))</f>
        <v/>
      </c>
    </row>
    <row r="25">
      <c r="A25" t="inlineStr">
        <is>
          <t>081</t>
        </is>
      </c>
      <c r="B25" t="inlineStr">
        <is>
          <t>HON FAI NG</t>
        </is>
      </c>
      <c r="C25" t="n">
        <v>1</v>
      </c>
      <c r="E25" t="n">
        <v>0</v>
      </c>
      <c r="G25" s="162" t="n">
        <v>45224</v>
      </c>
      <c r="H25" s="346" t="n">
        <v>45200</v>
      </c>
      <c r="I25" s="347" t="inlineStr">
        <is>
          <t>028/034</t>
        </is>
      </c>
      <c r="J25" t="inlineStr">
        <is>
          <t>Carteira</t>
        </is>
      </c>
      <c r="K25" t="inlineStr">
        <is>
          <t>Contrato</t>
        </is>
      </c>
      <c r="L25" s="343" t="n">
        <v>5000</v>
      </c>
      <c r="M25" s="187">
        <f>DATE(YEAR(G25),MONTH(G25),1)</f>
        <v/>
      </c>
      <c r="N25" s="177">
        <f>IF(G25&gt;$L$3,"Futuro","Atraso")</f>
        <v/>
      </c>
      <c r="O25">
        <f>12*(YEAR(G25)-YEAR($L$3))+(MONTH(G25)-MONTH($L$3))</f>
        <v/>
      </c>
      <c r="P25" s="343">
        <f>IF(N25="Atraso",L25,L25/(1+$L$2)^O25)</f>
        <v/>
      </c>
      <c r="Q25">
        <f>IF(N25="Atraso",$L$3-G25,0)</f>
        <v/>
      </c>
      <c r="R25">
        <f>IF(Q25&lt;=15,"Até 15",IF(Q25&lt;=30,"Entre 15 e 30",IF(Q25&lt;=60,"Entre 30 e 60",IF(Q25&lt;=90,"Entre 60 e 90",IF(Q25&lt;=120,"Entre 90 e 120",IF(Q25&lt;=150,"Entre 120 e 150",IF(Q25&lt;=180,"Entre 150 e 180","Superior a 180")))))))</f>
        <v/>
      </c>
    </row>
    <row r="26">
      <c r="A26" t="inlineStr">
        <is>
          <t>102</t>
        </is>
      </c>
      <c r="B26" t="inlineStr">
        <is>
          <t>JULIO CESAR MICOLI</t>
        </is>
      </c>
      <c r="C26" t="n">
        <v>1</v>
      </c>
      <c r="D26" t="inlineStr">
        <is>
          <t>INCCM-POS</t>
        </is>
      </c>
      <c r="E26" t="n">
        <v>0</v>
      </c>
      <c r="F26" t="inlineStr">
        <is>
          <t>Mensal</t>
        </is>
      </c>
      <c r="G26" s="162" t="n">
        <v>45227</v>
      </c>
      <c r="H26" s="346" t="n">
        <v>45200</v>
      </c>
      <c r="I26" s="347" t="inlineStr">
        <is>
          <t>030/036</t>
        </is>
      </c>
      <c r="J26" t="inlineStr">
        <is>
          <t>Carteira</t>
        </is>
      </c>
      <c r="K26" t="inlineStr">
        <is>
          <t>Contrato</t>
        </is>
      </c>
      <c r="L26" s="343" t="n">
        <v>5356.53</v>
      </c>
      <c r="M26" s="187">
        <f>DATE(YEAR(G26),MONTH(G26),1)</f>
        <v/>
      </c>
      <c r="N26" s="177">
        <f>IF(G26&gt;$L$3,"Futuro","Atraso")</f>
        <v/>
      </c>
      <c r="O26">
        <f>12*(YEAR(G26)-YEAR($L$3))+(MONTH(G26)-MONTH($L$3))</f>
        <v/>
      </c>
      <c r="P26" s="343">
        <f>IF(N26="Atraso",L26,L26/(1+$L$2)^O26)</f>
        <v/>
      </c>
      <c r="Q26">
        <f>IF(N26="Atraso",$L$3-G26,0)</f>
        <v/>
      </c>
      <c r="R26">
        <f>IF(Q26&lt;=15,"Até 15",IF(Q26&lt;=30,"Entre 15 e 30",IF(Q26&lt;=60,"Entre 30 e 60",IF(Q26&lt;=90,"Entre 60 e 90",IF(Q26&lt;=120,"Entre 90 e 120",IF(Q26&lt;=150,"Entre 120 e 150",IF(Q26&lt;=180,"Entre 150 e 180","Superior a 180")))))))</f>
        <v/>
      </c>
    </row>
    <row r="27">
      <c r="A27" t="inlineStr">
        <is>
          <t>162</t>
        </is>
      </c>
      <c r="B27" t="inlineStr">
        <is>
          <t>FABIANA MOREIRA DOS SANTOS</t>
        </is>
      </c>
      <c r="C27" t="n">
        <v>1</v>
      </c>
      <c r="D27" t="inlineStr">
        <is>
          <t>INCCM-POS</t>
        </is>
      </c>
      <c r="E27" t="n">
        <v>0</v>
      </c>
      <c r="F27" t="inlineStr">
        <is>
          <t>Mensal</t>
        </is>
      </c>
      <c r="G27" s="162" t="n">
        <v>45229</v>
      </c>
      <c r="H27" s="346" t="n">
        <v>45200</v>
      </c>
      <c r="I27" s="347" t="inlineStr">
        <is>
          <t>030/036</t>
        </is>
      </c>
      <c r="J27" t="inlineStr">
        <is>
          <t>Carteira</t>
        </is>
      </c>
      <c r="K27" t="inlineStr">
        <is>
          <t>Contrato</t>
        </is>
      </c>
      <c r="L27" s="343" t="n">
        <v>31491.87</v>
      </c>
      <c r="M27" s="187">
        <f>DATE(YEAR(G27),MONTH(G27),1)</f>
        <v/>
      </c>
      <c r="N27" s="177">
        <f>IF(G27&gt;$L$3,"Futuro","Atraso")</f>
        <v/>
      </c>
      <c r="O27">
        <f>12*(YEAR(G27)-YEAR($L$3))+(MONTH(G27)-MONTH($L$3))</f>
        <v/>
      </c>
      <c r="P27" s="343">
        <f>IF(N27="Atraso",L27,L27/(1+$L$2)^O27)</f>
        <v/>
      </c>
      <c r="Q27">
        <f>IF(N27="Atraso",$L$3-G27,0)</f>
        <v/>
      </c>
      <c r="R27">
        <f>IF(Q27&lt;=15,"Até 15",IF(Q27&lt;=30,"Entre 15 e 30",IF(Q27&lt;=60,"Entre 30 e 60",IF(Q27&lt;=90,"Entre 60 e 90",IF(Q27&lt;=120,"Entre 90 e 120",IF(Q27&lt;=150,"Entre 120 e 150",IF(Q27&lt;=180,"Entre 150 e 180","Superior a 180")))))))</f>
        <v/>
      </c>
    </row>
    <row r="28">
      <c r="A28" t="inlineStr">
        <is>
          <t>151</t>
        </is>
      </c>
      <c r="B28" t="inlineStr">
        <is>
          <t>MARLI APARECIDA ROMERO PINHEIRO</t>
        </is>
      </c>
      <c r="C28" t="n">
        <v>1</v>
      </c>
      <c r="D28" t="inlineStr">
        <is>
          <t>INCCM-POS</t>
        </is>
      </c>
      <c r="E28" t="n">
        <v>0</v>
      </c>
      <c r="F28" t="inlineStr">
        <is>
          <t>Mensal</t>
        </is>
      </c>
      <c r="G28" s="162" t="n">
        <v>45235</v>
      </c>
      <c r="H28" s="346" t="n">
        <v>45231</v>
      </c>
      <c r="I28" s="347" t="inlineStr">
        <is>
          <t>014/023</t>
        </is>
      </c>
      <c r="J28" t="inlineStr">
        <is>
          <t>Carteira</t>
        </is>
      </c>
      <c r="K28" t="inlineStr">
        <is>
          <t>Contrato</t>
        </is>
      </c>
      <c r="L28" s="343" t="n">
        <v>23726.45</v>
      </c>
      <c r="M28" s="187">
        <f>DATE(YEAR(G28),MONTH(G28),1)</f>
        <v/>
      </c>
      <c r="N28" s="177">
        <f>IF(G28&gt;$L$3,"Futuro","Atraso")</f>
        <v/>
      </c>
      <c r="O28">
        <f>12*(YEAR(G28)-YEAR($L$3))+(MONTH(G28)-MONTH($L$3))</f>
        <v/>
      </c>
      <c r="P28" s="343">
        <f>IF(N28="Atraso",L28,L28/(1+$L$2)^O28)</f>
        <v/>
      </c>
      <c r="Q28">
        <f>IF(N28="Atraso",$L$3-G28,0)</f>
        <v/>
      </c>
      <c r="R28">
        <f>IF(Q28&lt;=15,"Até 15",IF(Q28&lt;=30,"Entre 15 e 30",IF(Q28&lt;=60,"Entre 30 e 60",IF(Q28&lt;=90,"Entre 60 e 90",IF(Q28&lt;=120,"Entre 90 e 120",IF(Q28&lt;=150,"Entre 120 e 150",IF(Q28&lt;=180,"Entre 150 e 180","Superior a 180")))))))</f>
        <v/>
      </c>
    </row>
    <row r="29">
      <c r="A29" t="inlineStr">
        <is>
          <t>191</t>
        </is>
      </c>
      <c r="B29" t="inlineStr">
        <is>
          <t>MAYSA NICOLA RODI</t>
        </is>
      </c>
      <c r="C29" t="n">
        <v>1</v>
      </c>
      <c r="D29" t="inlineStr">
        <is>
          <t>INCCM-POS</t>
        </is>
      </c>
      <c r="E29" t="n">
        <v>0</v>
      </c>
      <c r="F29" t="inlineStr">
        <is>
          <t>Mensal</t>
        </is>
      </c>
      <c r="G29" s="162" t="n">
        <v>45235</v>
      </c>
      <c r="H29" s="346" t="n">
        <v>45231</v>
      </c>
      <c r="I29" s="347" t="inlineStr">
        <is>
          <t>028/033</t>
        </is>
      </c>
      <c r="J29" t="inlineStr">
        <is>
          <t>Carteira</t>
        </is>
      </c>
      <c r="K29" t="inlineStr">
        <is>
          <t>Contrato</t>
        </is>
      </c>
      <c r="L29" s="343" t="n">
        <v>5632.93</v>
      </c>
      <c r="M29" s="187">
        <f>DATE(YEAR(G29),MONTH(G29),1)</f>
        <v/>
      </c>
      <c r="N29" s="177">
        <f>IF(G29&gt;$L$3,"Futuro","Atraso")</f>
        <v/>
      </c>
      <c r="O29">
        <f>12*(YEAR(G29)-YEAR($L$3))+(MONTH(G29)-MONTH($L$3))</f>
        <v/>
      </c>
      <c r="P29" s="343">
        <f>IF(N29="Atraso",L29,L29/(1+$L$2)^O29)</f>
        <v/>
      </c>
      <c r="Q29">
        <f>IF(N29="Atraso",$L$3-G29,0)</f>
        <v/>
      </c>
      <c r="R29">
        <f>IF(Q29&lt;=15,"Até 15",IF(Q29&lt;=30,"Entre 15 e 30",IF(Q29&lt;=60,"Entre 30 e 60",IF(Q29&lt;=90,"Entre 60 e 90",IF(Q29&lt;=120,"Entre 90 e 120",IF(Q29&lt;=150,"Entre 120 e 150",IF(Q29&lt;=180,"Entre 150 e 180","Superior a 180")))))))</f>
        <v/>
      </c>
    </row>
    <row r="30">
      <c r="A30" t="inlineStr">
        <is>
          <t>082</t>
        </is>
      </c>
      <c r="B30" t="inlineStr">
        <is>
          <t>MARCILIO ALBERTO DE FARIAS PIRES</t>
        </is>
      </c>
      <c r="C30" t="n">
        <v>1</v>
      </c>
      <c r="D30" t="inlineStr">
        <is>
          <t>INCCM-POS</t>
        </is>
      </c>
      <c r="E30" t="n">
        <v>0</v>
      </c>
      <c r="F30" t="inlineStr">
        <is>
          <t>Mensal</t>
        </is>
      </c>
      <c r="G30" s="162" t="n">
        <v>45240</v>
      </c>
      <c r="H30" s="346" t="n">
        <v>45231</v>
      </c>
      <c r="I30" s="347" t="inlineStr">
        <is>
          <t>030/035</t>
        </is>
      </c>
      <c r="J30" t="inlineStr">
        <is>
          <t>Carteira</t>
        </is>
      </c>
      <c r="K30" t="inlineStr">
        <is>
          <t>Contrato</t>
        </is>
      </c>
      <c r="L30" s="343" t="n">
        <v>3661.56</v>
      </c>
      <c r="M30" s="187">
        <f>DATE(YEAR(G30),MONTH(G30),1)</f>
        <v/>
      </c>
      <c r="N30" s="177">
        <f>IF(G30&gt;$L$3,"Futuro","Atraso")</f>
        <v/>
      </c>
      <c r="O30">
        <f>12*(YEAR(G30)-YEAR($L$3))+(MONTH(G30)-MONTH($L$3))</f>
        <v/>
      </c>
      <c r="P30" s="343">
        <f>IF(N30="Atraso",L30,L30/(1+$L$2)^O30)</f>
        <v/>
      </c>
      <c r="Q30">
        <f>IF(N30="Atraso",$L$3-G30,0)</f>
        <v/>
      </c>
      <c r="R30">
        <f>IF(Q30&lt;=15,"Até 15",IF(Q30&lt;=30,"Entre 15 e 30",IF(Q30&lt;=60,"Entre 30 e 60",IF(Q30&lt;=90,"Entre 60 e 90",IF(Q30&lt;=120,"Entre 90 e 120",IF(Q30&lt;=150,"Entre 120 e 150",IF(Q30&lt;=180,"Entre 150 e 180","Superior a 180")))))))</f>
        <v/>
      </c>
    </row>
    <row r="31">
      <c r="A31" t="inlineStr">
        <is>
          <t>141</t>
        </is>
      </c>
      <c r="B31" t="inlineStr">
        <is>
          <t>HOMERO MONTANDON</t>
        </is>
      </c>
      <c r="C31" t="n">
        <v>1</v>
      </c>
      <c r="D31" t="inlineStr">
        <is>
          <t>INCCM-POS</t>
        </is>
      </c>
      <c r="E31" t="n">
        <v>0</v>
      </c>
      <c r="F31" t="inlineStr">
        <is>
          <t>Mensal</t>
        </is>
      </c>
      <c r="G31" s="162" t="n">
        <v>45240</v>
      </c>
      <c r="H31" s="346" t="n">
        <v>45231</v>
      </c>
      <c r="I31" s="347" t="inlineStr">
        <is>
          <t>027/032</t>
        </is>
      </c>
      <c r="J31" t="inlineStr">
        <is>
          <t>Carteira</t>
        </is>
      </c>
      <c r="K31" t="inlineStr">
        <is>
          <t>Contrato</t>
        </is>
      </c>
      <c r="L31" s="343" t="n">
        <v>4518.87</v>
      </c>
      <c r="M31" s="187">
        <f>DATE(YEAR(G31),MONTH(G31),1)</f>
        <v/>
      </c>
      <c r="N31" s="177">
        <f>IF(G31&gt;$L$3,"Futuro","Atraso")</f>
        <v/>
      </c>
      <c r="O31">
        <f>12*(YEAR(G31)-YEAR($L$3))+(MONTH(G31)-MONTH($L$3))</f>
        <v/>
      </c>
      <c r="P31" s="343">
        <f>IF(N31="Atraso",L31,L31/(1+$L$2)^O31)</f>
        <v/>
      </c>
      <c r="Q31">
        <f>IF(N31="Atraso",$L$3-G31,0)</f>
        <v/>
      </c>
      <c r="R31">
        <f>IF(Q31&lt;=15,"Até 15",IF(Q31&lt;=30,"Entre 15 e 30",IF(Q31&lt;=60,"Entre 30 e 60",IF(Q31&lt;=90,"Entre 60 e 90",IF(Q31&lt;=120,"Entre 90 e 120",IF(Q31&lt;=150,"Entre 120 e 150",IF(Q31&lt;=180,"Entre 150 e 180","Superior a 180")))))))</f>
        <v/>
      </c>
    </row>
    <row r="32">
      <c r="A32" t="inlineStr">
        <is>
          <t>052</t>
        </is>
      </c>
      <c r="B32" t="inlineStr">
        <is>
          <t>DANILO TROSS LEITE</t>
        </is>
      </c>
      <c r="C32" t="n">
        <v>1</v>
      </c>
      <c r="D32" t="inlineStr">
        <is>
          <t>INCCM-POS</t>
        </is>
      </c>
      <c r="E32" t="n">
        <v>0</v>
      </c>
      <c r="F32" t="inlineStr">
        <is>
          <t>Mensal</t>
        </is>
      </c>
      <c r="G32" s="162" t="n">
        <v>45240</v>
      </c>
      <c r="H32" s="346" t="n">
        <v>45231</v>
      </c>
      <c r="I32" s="347" t="inlineStr">
        <is>
          <t>032/037</t>
        </is>
      </c>
      <c r="J32" t="inlineStr">
        <is>
          <t>Carteira</t>
        </is>
      </c>
      <c r="K32" t="inlineStr">
        <is>
          <t>Contrato</t>
        </is>
      </c>
      <c r="L32" s="343" t="n">
        <v>3556.58</v>
      </c>
      <c r="M32" s="187">
        <f>DATE(YEAR(G32),MONTH(G32),1)</f>
        <v/>
      </c>
      <c r="N32" s="177">
        <f>IF(G32&gt;$L$3,"Futuro","Atraso")</f>
        <v/>
      </c>
      <c r="O32">
        <f>12*(YEAR(G32)-YEAR($L$3))+(MONTH(G32)-MONTH($L$3))</f>
        <v/>
      </c>
      <c r="P32" s="343">
        <f>IF(N32="Atraso",L32,L32/(1+$L$2)^O32)</f>
        <v/>
      </c>
      <c r="Q32">
        <f>IF(N32="Atraso",$L$3-G32,0)</f>
        <v/>
      </c>
      <c r="R32">
        <f>IF(Q32&lt;=15,"Até 15",IF(Q32&lt;=30,"Entre 15 e 30",IF(Q32&lt;=60,"Entre 30 e 60",IF(Q32&lt;=90,"Entre 60 e 90",IF(Q32&lt;=120,"Entre 90 e 120",IF(Q32&lt;=150,"Entre 120 e 150",IF(Q32&lt;=180,"Entre 150 e 180","Superior a 180")))))))</f>
        <v/>
      </c>
    </row>
    <row r="33">
      <c r="A33" t="inlineStr">
        <is>
          <t>131</t>
        </is>
      </c>
      <c r="B33" t="inlineStr">
        <is>
          <t>MONICA FLORENCIO MILANI DA CRUZ</t>
        </is>
      </c>
      <c r="C33" t="n">
        <v>1</v>
      </c>
      <c r="D33" t="inlineStr">
        <is>
          <t>INCCM-POS</t>
        </is>
      </c>
      <c r="E33" t="n">
        <v>0</v>
      </c>
      <c r="F33" t="inlineStr">
        <is>
          <t>Mensal</t>
        </is>
      </c>
      <c r="G33" s="162" t="n">
        <v>45240</v>
      </c>
      <c r="H33" s="346" t="n">
        <v>45231</v>
      </c>
      <c r="I33" s="347" t="inlineStr">
        <is>
          <t>026/031</t>
        </is>
      </c>
      <c r="J33" t="inlineStr">
        <is>
          <t>Carteira</t>
        </is>
      </c>
      <c r="K33" t="inlineStr">
        <is>
          <t>Contrato</t>
        </is>
      </c>
      <c r="L33" s="343" t="n">
        <v>5035.55</v>
      </c>
      <c r="M33" s="187">
        <f>DATE(YEAR(G33),MONTH(G33),1)</f>
        <v/>
      </c>
      <c r="N33" s="177">
        <f>IF(G33&gt;$L$3,"Futuro","Atraso")</f>
        <v/>
      </c>
      <c r="O33">
        <f>12*(YEAR(G33)-YEAR($L$3))+(MONTH(G33)-MONTH($L$3))</f>
        <v/>
      </c>
      <c r="P33" s="343">
        <f>IF(N33="Atraso",L33,L33/(1+$L$2)^O33)</f>
        <v/>
      </c>
      <c r="Q33">
        <f>IF(N33="Atraso",$L$3-G33,0)</f>
        <v/>
      </c>
      <c r="R33">
        <f>IF(Q33&lt;=15,"Até 15",IF(Q33&lt;=30,"Entre 15 e 30",IF(Q33&lt;=60,"Entre 30 e 60",IF(Q33&lt;=90,"Entre 60 e 90",IF(Q33&lt;=120,"Entre 90 e 120",IF(Q33&lt;=150,"Entre 120 e 150",IF(Q33&lt;=180,"Entre 150 e 180","Superior a 180")))))))</f>
        <v/>
      </c>
    </row>
    <row r="34">
      <c r="A34" t="inlineStr">
        <is>
          <t>122</t>
        </is>
      </c>
      <c r="B34" t="inlineStr">
        <is>
          <t>ELIANE PEREIRA DE FREITAS REBELO</t>
        </is>
      </c>
      <c r="C34" t="n">
        <v>1</v>
      </c>
      <c r="E34" t="n">
        <v>0</v>
      </c>
      <c r="G34" s="162" t="n">
        <v>45245</v>
      </c>
      <c r="H34" s="346" t="n">
        <v>45231</v>
      </c>
      <c r="I34" s="347" t="inlineStr">
        <is>
          <t>028/033</t>
        </is>
      </c>
      <c r="J34" t="inlineStr">
        <is>
          <t>Carteira</t>
        </is>
      </c>
      <c r="K34" t="inlineStr">
        <is>
          <t>Contrato</t>
        </is>
      </c>
      <c r="L34" s="343" t="n">
        <v>8790</v>
      </c>
      <c r="M34" s="187">
        <f>DATE(YEAR(G34),MONTH(G34),1)</f>
        <v/>
      </c>
      <c r="N34" s="177">
        <f>IF(G34&gt;$L$3,"Futuro","Atraso")</f>
        <v/>
      </c>
      <c r="O34">
        <f>12*(YEAR(G34)-YEAR($L$3))+(MONTH(G34)-MONTH($L$3))</f>
        <v/>
      </c>
      <c r="P34" s="343">
        <f>IF(N34="Atraso",L34,L34/(1+$L$2)^O34)</f>
        <v/>
      </c>
      <c r="Q34">
        <f>IF(N34="Atraso",$L$3-G34,0)</f>
        <v/>
      </c>
      <c r="R34">
        <f>IF(Q34&lt;=15,"Até 15",IF(Q34&lt;=30,"Entre 15 e 30",IF(Q34&lt;=60,"Entre 30 e 60",IF(Q34&lt;=90,"Entre 60 e 90",IF(Q34&lt;=120,"Entre 90 e 120",IF(Q34&lt;=150,"Entre 120 e 150",IF(Q34&lt;=180,"Entre 150 e 180","Superior a 180")))))))</f>
        <v/>
      </c>
    </row>
    <row r="35">
      <c r="A35" t="inlineStr">
        <is>
          <t>071</t>
        </is>
      </c>
      <c r="B35" t="inlineStr">
        <is>
          <t>RONALDO DA NOBREGA DIAS</t>
        </is>
      </c>
      <c r="C35" t="n">
        <v>1</v>
      </c>
      <c r="E35" t="n">
        <v>0</v>
      </c>
      <c r="G35" s="162" t="n">
        <v>45245</v>
      </c>
      <c r="H35" s="346" t="n">
        <v>45231</v>
      </c>
      <c r="I35" s="347" t="inlineStr">
        <is>
          <t>034/039</t>
        </is>
      </c>
      <c r="J35" t="inlineStr">
        <is>
          <t>Carteira</t>
        </is>
      </c>
      <c r="K35" t="inlineStr">
        <is>
          <t>Contrato</t>
        </is>
      </c>
      <c r="L35" s="343" t="n">
        <v>2000</v>
      </c>
      <c r="M35" s="187">
        <f>DATE(YEAR(G35),MONTH(G35),1)</f>
        <v/>
      </c>
      <c r="N35" s="177">
        <f>IF(G35&gt;$L$3,"Futuro","Atraso")</f>
        <v/>
      </c>
      <c r="O35">
        <f>12*(YEAR(G35)-YEAR($L$3))+(MONTH(G35)-MONTH($L$3))</f>
        <v/>
      </c>
      <c r="P35" s="343">
        <f>IF(N35="Atraso",L35,L35/(1+$L$2)^O35)</f>
        <v/>
      </c>
      <c r="Q35">
        <f>IF(N35="Atraso",$L$3-G35,0)</f>
        <v/>
      </c>
      <c r="R35">
        <f>IF(Q35&lt;=15,"Até 15",IF(Q35&lt;=30,"Entre 15 e 30",IF(Q35&lt;=60,"Entre 30 e 60",IF(Q35&lt;=90,"Entre 60 e 90",IF(Q35&lt;=120,"Entre 90 e 120",IF(Q35&lt;=150,"Entre 120 e 150",IF(Q35&lt;=180,"Entre 150 e 180","Superior a 180")))))))</f>
        <v/>
      </c>
    </row>
    <row r="36">
      <c r="A36" t="inlineStr">
        <is>
          <t>192</t>
        </is>
      </c>
      <c r="B36" t="inlineStr">
        <is>
          <t>LUIS CARLOS COLICCHIO RAYMUNDO</t>
        </is>
      </c>
      <c r="C36" t="n">
        <v>1</v>
      </c>
      <c r="D36" t="inlineStr">
        <is>
          <t>INCCM-POS</t>
        </is>
      </c>
      <c r="E36" t="n">
        <v>0</v>
      </c>
      <c r="F36" t="inlineStr">
        <is>
          <t>Mensal</t>
        </is>
      </c>
      <c r="G36" s="162" t="n">
        <v>45245</v>
      </c>
      <c r="H36" s="346" t="n">
        <v>45231</v>
      </c>
      <c r="I36" s="347" t="inlineStr">
        <is>
          <t>023/024</t>
        </is>
      </c>
      <c r="J36" t="inlineStr">
        <is>
          <t>Carteira</t>
        </is>
      </c>
      <c r="K36" t="inlineStr">
        <is>
          <t>Contrato</t>
        </is>
      </c>
      <c r="L36" s="343" t="n">
        <v>4526.55</v>
      </c>
      <c r="M36" s="187">
        <f>DATE(YEAR(G36),MONTH(G36),1)</f>
        <v/>
      </c>
      <c r="N36" s="177">
        <f>IF(G36&gt;$L$3,"Futuro","Atraso")</f>
        <v/>
      </c>
      <c r="O36">
        <f>12*(YEAR(G36)-YEAR($L$3))+(MONTH(G36)-MONTH($L$3))</f>
        <v/>
      </c>
      <c r="P36" s="343">
        <f>IF(N36="Atraso",L36,L36/(1+$L$2)^O36)</f>
        <v/>
      </c>
      <c r="Q36">
        <f>IF(N36="Atraso",$L$3-G36,0)</f>
        <v/>
      </c>
      <c r="R36">
        <f>IF(Q36&lt;=15,"Até 15",IF(Q36&lt;=30,"Entre 15 e 30",IF(Q36&lt;=60,"Entre 30 e 60",IF(Q36&lt;=90,"Entre 60 e 90",IF(Q36&lt;=120,"Entre 90 e 120",IF(Q36&lt;=150,"Entre 120 e 150",IF(Q36&lt;=180,"Entre 150 e 180","Superior a 180")))))))</f>
        <v/>
      </c>
    </row>
    <row r="37">
      <c r="A37" t="inlineStr">
        <is>
          <t>111</t>
        </is>
      </c>
      <c r="B37" t="inlineStr">
        <is>
          <t>FELIPE ISSAMU KITADANI ODAGUIL</t>
        </is>
      </c>
      <c r="C37" t="n">
        <v>1</v>
      </c>
      <c r="D37" t="inlineStr">
        <is>
          <t>INCCM-POS</t>
        </is>
      </c>
      <c r="E37" t="n">
        <v>0</v>
      </c>
      <c r="F37" t="inlineStr">
        <is>
          <t>Mensal</t>
        </is>
      </c>
      <c r="G37" s="162" t="n">
        <v>45250</v>
      </c>
      <c r="H37" s="346" t="n">
        <v>45231</v>
      </c>
      <c r="I37" s="347" t="inlineStr">
        <is>
          <t>032/037</t>
        </is>
      </c>
      <c r="J37" t="inlineStr">
        <is>
          <t>Carteira</t>
        </is>
      </c>
      <c r="K37" t="inlineStr">
        <is>
          <t>Contrato</t>
        </is>
      </c>
      <c r="L37" s="343" t="n">
        <v>6283.79</v>
      </c>
      <c r="M37" s="187">
        <f>DATE(YEAR(G37),MONTH(G37),1)</f>
        <v/>
      </c>
      <c r="N37" s="177">
        <f>IF(G37&gt;$L$3,"Futuro","Atraso")</f>
        <v/>
      </c>
      <c r="O37">
        <f>12*(YEAR(G37)-YEAR($L$3))+(MONTH(G37)-MONTH($L$3))</f>
        <v/>
      </c>
      <c r="P37" s="343">
        <f>IF(N37="Atraso",L37,L37/(1+$L$2)^O37)</f>
        <v/>
      </c>
      <c r="Q37">
        <f>IF(N37="Atraso",$L$3-G37,0)</f>
        <v/>
      </c>
      <c r="R37">
        <f>IF(Q37&lt;=15,"Até 15",IF(Q37&lt;=30,"Entre 15 e 30",IF(Q37&lt;=60,"Entre 30 e 60",IF(Q37&lt;=90,"Entre 60 e 90",IF(Q37&lt;=120,"Entre 90 e 120",IF(Q37&lt;=150,"Entre 120 e 150",IF(Q37&lt;=180,"Entre 150 e 180","Superior a 180")))))))</f>
        <v/>
      </c>
    </row>
    <row r="38">
      <c r="A38" t="inlineStr">
        <is>
          <t>042</t>
        </is>
      </c>
      <c r="B38" t="inlineStr">
        <is>
          <t>MICHELE CRISTINA SOARES BACHESQUE</t>
        </is>
      </c>
      <c r="C38" t="n">
        <v>1</v>
      </c>
      <c r="D38" t="inlineStr">
        <is>
          <t>INCCM-POS</t>
        </is>
      </c>
      <c r="E38" t="n">
        <v>0</v>
      </c>
      <c r="F38" t="inlineStr">
        <is>
          <t>Mensal</t>
        </is>
      </c>
      <c r="G38" s="162" t="n">
        <v>45255</v>
      </c>
      <c r="H38" s="346" t="n">
        <v>45231</v>
      </c>
      <c r="I38" s="347" t="inlineStr">
        <is>
          <t>030/035</t>
        </is>
      </c>
      <c r="J38" t="inlineStr">
        <is>
          <t>Carteira</t>
        </is>
      </c>
      <c r="K38" t="inlineStr">
        <is>
          <t>Contrato</t>
        </is>
      </c>
      <c r="L38" s="343" t="n">
        <v>3905.67</v>
      </c>
      <c r="M38" s="187">
        <f>DATE(YEAR(G38),MONTH(G38),1)</f>
        <v/>
      </c>
      <c r="N38" s="177">
        <f>IF(G38&gt;$L$3,"Futuro","Atraso")</f>
        <v/>
      </c>
      <c r="O38">
        <f>12*(YEAR(G38)-YEAR($L$3))+(MONTH(G38)-MONTH($L$3))</f>
        <v/>
      </c>
      <c r="P38" s="343">
        <f>IF(N38="Atraso",L38,L38/(1+$L$2)^O38)</f>
        <v/>
      </c>
      <c r="Q38">
        <f>IF(N38="Atraso",$L$3-G38,0)</f>
        <v/>
      </c>
      <c r="R38">
        <f>IF(Q38&lt;=15,"Até 15",IF(Q38&lt;=30,"Entre 15 e 30",IF(Q38&lt;=60,"Entre 30 e 60",IF(Q38&lt;=90,"Entre 60 e 90",IF(Q38&lt;=120,"Entre 90 e 120",IF(Q38&lt;=150,"Entre 120 e 150",IF(Q38&lt;=180,"Entre 150 e 180","Superior a 180")))))))</f>
        <v/>
      </c>
    </row>
    <row r="39">
      <c r="A39" t="inlineStr">
        <is>
          <t>081</t>
        </is>
      </c>
      <c r="B39" t="inlineStr">
        <is>
          <t>HON FAI NG</t>
        </is>
      </c>
      <c r="C39" t="n">
        <v>1</v>
      </c>
      <c r="E39" t="n">
        <v>0</v>
      </c>
      <c r="G39" s="162" t="n">
        <v>45255</v>
      </c>
      <c r="H39" s="346" t="n">
        <v>45231</v>
      </c>
      <c r="I39" s="347" t="inlineStr">
        <is>
          <t>029/034</t>
        </is>
      </c>
      <c r="J39" t="inlineStr">
        <is>
          <t>Carteira</t>
        </is>
      </c>
      <c r="K39" t="inlineStr">
        <is>
          <t>Contrato</t>
        </is>
      </c>
      <c r="L39" s="343" t="n">
        <v>5000</v>
      </c>
      <c r="M39" s="187">
        <f>DATE(YEAR(G39),MONTH(G39),1)</f>
        <v/>
      </c>
      <c r="N39" s="177">
        <f>IF(G39&gt;$L$3,"Futuro","Atraso")</f>
        <v/>
      </c>
      <c r="O39">
        <f>12*(YEAR(G39)-YEAR($L$3))+(MONTH(G39)-MONTH($L$3))</f>
        <v/>
      </c>
      <c r="P39" s="343">
        <f>IF(N39="Atraso",L39,L39/(1+$L$2)^O39)</f>
        <v/>
      </c>
      <c r="Q39">
        <f>IF(N39="Atraso",$L$3-G39,0)</f>
        <v/>
      </c>
      <c r="R39">
        <f>IF(Q39&lt;=15,"Até 15",IF(Q39&lt;=30,"Entre 15 e 30",IF(Q39&lt;=60,"Entre 30 e 60",IF(Q39&lt;=90,"Entre 60 e 90",IF(Q39&lt;=120,"Entre 90 e 120",IF(Q39&lt;=150,"Entre 120 e 150",IF(Q39&lt;=180,"Entre 150 e 180","Superior a 180")))))))</f>
        <v/>
      </c>
    </row>
    <row r="40">
      <c r="A40" t="inlineStr">
        <is>
          <t>102</t>
        </is>
      </c>
      <c r="B40" t="inlineStr">
        <is>
          <t>JULIO CESAR MICOLI</t>
        </is>
      </c>
      <c r="C40" t="n">
        <v>1</v>
      </c>
      <c r="D40" t="inlineStr">
        <is>
          <t>INCCM-POS</t>
        </is>
      </c>
      <c r="E40" t="n">
        <v>0</v>
      </c>
      <c r="F40" t="inlineStr">
        <is>
          <t>Mensal</t>
        </is>
      </c>
      <c r="G40" s="162" t="n">
        <v>45258</v>
      </c>
      <c r="H40" s="346" t="n">
        <v>45231</v>
      </c>
      <c r="I40" s="347" t="inlineStr">
        <is>
          <t>031/036</t>
        </is>
      </c>
      <c r="J40" t="inlineStr">
        <is>
          <t>Carteira</t>
        </is>
      </c>
      <c r="K40" t="inlineStr">
        <is>
          <t>Contrato</t>
        </is>
      </c>
      <c r="L40" s="343" t="n">
        <v>5356.53</v>
      </c>
      <c r="M40" s="187">
        <f>DATE(YEAR(G40),MONTH(G40),1)</f>
        <v/>
      </c>
      <c r="N40" s="177">
        <f>IF(G40&gt;$L$3,"Futuro","Atraso")</f>
        <v/>
      </c>
      <c r="O40">
        <f>12*(YEAR(G40)-YEAR($L$3))+(MONTH(G40)-MONTH($L$3))</f>
        <v/>
      </c>
      <c r="P40" s="343">
        <f>IF(N40="Atraso",L40,L40/(1+$L$2)^O40)</f>
        <v/>
      </c>
      <c r="Q40">
        <f>IF(N40="Atraso",$L$3-G40,0)</f>
        <v/>
      </c>
      <c r="R40">
        <f>IF(Q40&lt;=15,"Até 15",IF(Q40&lt;=30,"Entre 15 e 30",IF(Q40&lt;=60,"Entre 30 e 60",IF(Q40&lt;=90,"Entre 60 e 90",IF(Q40&lt;=120,"Entre 90 e 120",IF(Q40&lt;=150,"Entre 120 e 150",IF(Q40&lt;=180,"Entre 150 e 180","Superior a 180")))))))</f>
        <v/>
      </c>
    </row>
    <row r="41">
      <c r="A41" t="inlineStr">
        <is>
          <t>162</t>
        </is>
      </c>
      <c r="B41" t="inlineStr">
        <is>
          <t>FABIANA MOREIRA DOS SANTOS</t>
        </is>
      </c>
      <c r="C41" t="n">
        <v>1</v>
      </c>
      <c r="D41" t="inlineStr">
        <is>
          <t>INCCM-POS</t>
        </is>
      </c>
      <c r="E41" t="n">
        <v>0</v>
      </c>
      <c r="F41" t="inlineStr">
        <is>
          <t>Mensal</t>
        </is>
      </c>
      <c r="G41" s="162" t="n">
        <v>45260</v>
      </c>
      <c r="H41" s="346" t="n">
        <v>45231</v>
      </c>
      <c r="I41" s="347" t="inlineStr">
        <is>
          <t>031/036</t>
        </is>
      </c>
      <c r="J41" t="inlineStr">
        <is>
          <t>Carteira</t>
        </is>
      </c>
      <c r="K41" t="inlineStr">
        <is>
          <t>Contrato</t>
        </is>
      </c>
      <c r="L41" s="343" t="n">
        <v>31491.87</v>
      </c>
      <c r="M41" s="187">
        <f>DATE(YEAR(G41),MONTH(G41),1)</f>
        <v/>
      </c>
      <c r="N41" s="177">
        <f>IF(G41&gt;$L$3,"Futuro","Atraso")</f>
        <v/>
      </c>
      <c r="O41">
        <f>12*(YEAR(G41)-YEAR($L$3))+(MONTH(G41)-MONTH($L$3))</f>
        <v/>
      </c>
      <c r="P41" s="343">
        <f>IF(N41="Atraso",L41,L41/(1+$L$2)^O41)</f>
        <v/>
      </c>
      <c r="Q41">
        <f>IF(N41="Atraso",$L$3-G41,0)</f>
        <v/>
      </c>
      <c r="R41">
        <f>IF(Q41&lt;=15,"Até 15",IF(Q41&lt;=30,"Entre 15 e 30",IF(Q41&lt;=60,"Entre 30 e 60",IF(Q41&lt;=90,"Entre 60 e 90",IF(Q41&lt;=120,"Entre 90 e 120",IF(Q41&lt;=150,"Entre 120 e 150",IF(Q41&lt;=180,"Entre 150 e 180","Superior a 180")))))))</f>
        <v/>
      </c>
    </row>
    <row r="42">
      <c r="A42" t="inlineStr">
        <is>
          <t>151</t>
        </is>
      </c>
      <c r="B42" t="inlineStr">
        <is>
          <t>MARLI APARECIDA ROMERO PINHEIRO</t>
        </is>
      </c>
      <c r="C42" t="n">
        <v>1</v>
      </c>
      <c r="D42" t="inlineStr">
        <is>
          <t>INCCM-POS</t>
        </is>
      </c>
      <c r="E42" t="n">
        <v>0</v>
      </c>
      <c r="F42" t="inlineStr">
        <is>
          <t>Mensal</t>
        </is>
      </c>
      <c r="G42" s="162" t="n">
        <v>45265</v>
      </c>
      <c r="H42" s="346" t="n">
        <v>45261</v>
      </c>
      <c r="I42" s="347" t="inlineStr">
        <is>
          <t>015/023</t>
        </is>
      </c>
      <c r="J42" t="inlineStr">
        <is>
          <t>Carteira</t>
        </is>
      </c>
      <c r="K42" t="inlineStr">
        <is>
          <t>Contrato</t>
        </is>
      </c>
      <c r="L42" s="343" t="n">
        <v>23726.45</v>
      </c>
      <c r="M42" s="187">
        <f>DATE(YEAR(G42),MONTH(G42),1)</f>
        <v/>
      </c>
      <c r="N42" s="177">
        <f>IF(G42&gt;$L$3,"Futuro","Atraso")</f>
        <v/>
      </c>
      <c r="O42">
        <f>12*(YEAR(G42)-YEAR($L$3))+(MONTH(G42)-MONTH($L$3))</f>
        <v/>
      </c>
      <c r="P42" s="343">
        <f>IF(N42="Atraso",L42,L42/(1+$L$2)^O42)</f>
        <v/>
      </c>
      <c r="Q42">
        <f>IF(N42="Atraso",$L$3-G42,0)</f>
        <v/>
      </c>
      <c r="R42">
        <f>IF(Q42&lt;=15,"Até 15",IF(Q42&lt;=30,"Entre 15 e 30",IF(Q42&lt;=60,"Entre 30 e 60",IF(Q42&lt;=90,"Entre 60 e 90",IF(Q42&lt;=120,"Entre 90 e 120",IF(Q42&lt;=150,"Entre 120 e 150",IF(Q42&lt;=180,"Entre 150 e 180","Superior a 180")))))))</f>
        <v/>
      </c>
    </row>
    <row r="43">
      <c r="A43" t="inlineStr">
        <is>
          <t>191</t>
        </is>
      </c>
      <c r="B43" t="inlineStr">
        <is>
          <t>MAYSA NICOLA RODI</t>
        </is>
      </c>
      <c r="C43" t="n">
        <v>1</v>
      </c>
      <c r="D43" t="inlineStr">
        <is>
          <t>INCCM-POS</t>
        </is>
      </c>
      <c r="E43" t="n">
        <v>0</v>
      </c>
      <c r="F43" t="inlineStr">
        <is>
          <t>Mensal</t>
        </is>
      </c>
      <c r="G43" s="162" t="n">
        <v>45265</v>
      </c>
      <c r="H43" s="346" t="n">
        <v>45261</v>
      </c>
      <c r="I43" s="347" t="inlineStr">
        <is>
          <t>029/033</t>
        </is>
      </c>
      <c r="J43" t="inlineStr">
        <is>
          <t>Carteira</t>
        </is>
      </c>
      <c r="K43" t="inlineStr">
        <is>
          <t>Contrato</t>
        </is>
      </c>
      <c r="L43" s="343" t="n">
        <v>5632.93</v>
      </c>
      <c r="M43" s="187">
        <f>DATE(YEAR(G43),MONTH(G43),1)</f>
        <v/>
      </c>
      <c r="N43" s="177">
        <f>IF(G43&gt;$L$3,"Futuro","Atraso")</f>
        <v/>
      </c>
      <c r="O43">
        <f>12*(YEAR(G43)-YEAR($L$3))+(MONTH(G43)-MONTH($L$3))</f>
        <v/>
      </c>
      <c r="P43" s="343">
        <f>IF(N43="Atraso",L43,L43/(1+$L$2)^O43)</f>
        <v/>
      </c>
      <c r="Q43">
        <f>IF(N43="Atraso",$L$3-G43,0)</f>
        <v/>
      </c>
      <c r="R43">
        <f>IF(Q43&lt;=15,"Até 15",IF(Q43&lt;=30,"Entre 15 e 30",IF(Q43&lt;=60,"Entre 30 e 60",IF(Q43&lt;=90,"Entre 60 e 90",IF(Q43&lt;=120,"Entre 90 e 120",IF(Q43&lt;=150,"Entre 120 e 150",IF(Q43&lt;=180,"Entre 150 e 180","Superior a 180")))))))</f>
        <v/>
      </c>
    </row>
    <row r="44">
      <c r="A44" t="inlineStr">
        <is>
          <t>191</t>
        </is>
      </c>
      <c r="B44" t="inlineStr">
        <is>
          <t>MAYSA NICOLA RODI</t>
        </is>
      </c>
      <c r="C44" t="n">
        <v>12</v>
      </c>
      <c r="D44" t="inlineStr">
        <is>
          <t>INCCM-POS</t>
        </is>
      </c>
      <c r="E44" t="n">
        <v>0</v>
      </c>
      <c r="F44" t="inlineStr">
        <is>
          <t>Mensal</t>
        </is>
      </c>
      <c r="G44" s="162" t="n">
        <v>45265</v>
      </c>
      <c r="H44" s="346" t="n">
        <v>45261</v>
      </c>
      <c r="I44" s="347" t="inlineStr">
        <is>
          <t>003/003</t>
        </is>
      </c>
      <c r="J44" t="inlineStr">
        <is>
          <t>Carteira</t>
        </is>
      </c>
      <c r="K44" t="inlineStr">
        <is>
          <t>Contrato</t>
        </is>
      </c>
      <c r="L44" s="343" t="n">
        <v>39299.53</v>
      </c>
      <c r="M44" s="187">
        <f>DATE(YEAR(G44),MONTH(G44),1)</f>
        <v/>
      </c>
      <c r="N44" s="177">
        <f>IF(G44&gt;$L$3,"Futuro","Atraso")</f>
        <v/>
      </c>
      <c r="O44">
        <f>12*(YEAR(G44)-YEAR($L$3))+(MONTH(G44)-MONTH($L$3))</f>
        <v/>
      </c>
      <c r="P44" s="343">
        <f>IF(N44="Atraso",L44,L44/(1+$L$2)^O44)</f>
        <v/>
      </c>
      <c r="Q44">
        <f>IF(N44="Atraso",$L$3-G44,0)</f>
        <v/>
      </c>
      <c r="R44">
        <f>IF(Q44&lt;=15,"Até 15",IF(Q44&lt;=30,"Entre 15 e 30",IF(Q44&lt;=60,"Entre 30 e 60",IF(Q44&lt;=90,"Entre 60 e 90",IF(Q44&lt;=120,"Entre 90 e 120",IF(Q44&lt;=150,"Entre 120 e 150",IF(Q44&lt;=180,"Entre 150 e 180","Superior a 180")))))))</f>
        <v/>
      </c>
    </row>
    <row r="45">
      <c r="A45" t="inlineStr">
        <is>
          <t>082</t>
        </is>
      </c>
      <c r="B45" t="inlineStr">
        <is>
          <t>MARCILIO ALBERTO DE FARIAS PIRES</t>
        </is>
      </c>
      <c r="C45" t="n">
        <v>1</v>
      </c>
      <c r="D45" t="inlineStr">
        <is>
          <t>INCCM-POS</t>
        </is>
      </c>
      <c r="E45" t="n">
        <v>0</v>
      </c>
      <c r="F45" t="inlineStr">
        <is>
          <t>Mensal</t>
        </is>
      </c>
      <c r="G45" s="162" t="n">
        <v>45270</v>
      </c>
      <c r="H45" s="346" t="n">
        <v>45261</v>
      </c>
      <c r="I45" s="347" t="inlineStr">
        <is>
          <t>031/035</t>
        </is>
      </c>
      <c r="J45" t="inlineStr">
        <is>
          <t>Carteira</t>
        </is>
      </c>
      <c r="K45" t="inlineStr">
        <is>
          <t>Contrato</t>
        </is>
      </c>
      <c r="L45" s="343" t="n">
        <v>3661.56</v>
      </c>
      <c r="M45" s="187">
        <f>DATE(YEAR(G45),MONTH(G45),1)</f>
        <v/>
      </c>
      <c r="N45" s="177">
        <f>IF(G45&gt;$L$3,"Futuro","Atraso")</f>
        <v/>
      </c>
      <c r="O45">
        <f>12*(YEAR(G45)-YEAR($L$3))+(MONTH(G45)-MONTH($L$3))</f>
        <v/>
      </c>
      <c r="P45" s="343">
        <f>IF(N45="Atraso",L45,L45/(1+$L$2)^O45)</f>
        <v/>
      </c>
      <c r="Q45">
        <f>IF(N45="Atraso",$L$3-G45,0)</f>
        <v/>
      </c>
      <c r="R45">
        <f>IF(Q45&lt;=15,"Até 15",IF(Q45&lt;=30,"Entre 15 e 30",IF(Q45&lt;=60,"Entre 30 e 60",IF(Q45&lt;=90,"Entre 60 e 90",IF(Q45&lt;=120,"Entre 90 e 120",IF(Q45&lt;=150,"Entre 120 e 150",IF(Q45&lt;=180,"Entre 150 e 180","Superior a 180")))))))</f>
        <v/>
      </c>
    </row>
    <row r="46">
      <c r="A46" t="inlineStr">
        <is>
          <t>141</t>
        </is>
      </c>
      <c r="B46" t="inlineStr">
        <is>
          <t>HOMERO MONTANDON</t>
        </is>
      </c>
      <c r="C46" t="n">
        <v>12</v>
      </c>
      <c r="D46" t="inlineStr">
        <is>
          <t>INCCM-POS</t>
        </is>
      </c>
      <c r="E46" t="n">
        <v>0</v>
      </c>
      <c r="F46" t="inlineStr">
        <is>
          <t>Mensal</t>
        </is>
      </c>
      <c r="G46" s="162" t="n">
        <v>45270</v>
      </c>
      <c r="H46" s="346" t="n">
        <v>45261</v>
      </c>
      <c r="I46" s="347" t="inlineStr">
        <is>
          <t>003/003</t>
        </is>
      </c>
      <c r="J46" t="inlineStr">
        <is>
          <t>Carteira</t>
        </is>
      </c>
      <c r="K46" t="inlineStr">
        <is>
          <t>Contrato</t>
        </is>
      </c>
      <c r="L46" s="343" t="n">
        <v>18577.59</v>
      </c>
      <c r="M46" s="187">
        <f>DATE(YEAR(G46),MONTH(G46),1)</f>
        <v/>
      </c>
      <c r="N46" s="177">
        <f>IF(G46&gt;$L$3,"Futuro","Atraso")</f>
        <v/>
      </c>
      <c r="O46">
        <f>12*(YEAR(G46)-YEAR($L$3))+(MONTH(G46)-MONTH($L$3))</f>
        <v/>
      </c>
      <c r="P46" s="343">
        <f>IF(N46="Atraso",L46,L46/(1+$L$2)^O46)</f>
        <v/>
      </c>
      <c r="Q46">
        <f>IF(N46="Atraso",$L$3-G46,0)</f>
        <v/>
      </c>
      <c r="R46">
        <f>IF(Q46&lt;=15,"Até 15",IF(Q46&lt;=30,"Entre 15 e 30",IF(Q46&lt;=60,"Entre 30 e 60",IF(Q46&lt;=90,"Entre 60 e 90",IF(Q46&lt;=120,"Entre 90 e 120",IF(Q46&lt;=150,"Entre 120 e 150",IF(Q46&lt;=180,"Entre 150 e 180","Superior a 180")))))))</f>
        <v/>
      </c>
    </row>
    <row r="47">
      <c r="A47" t="inlineStr">
        <is>
          <t>141</t>
        </is>
      </c>
      <c r="B47" t="inlineStr">
        <is>
          <t>HOMERO MONTANDON</t>
        </is>
      </c>
      <c r="C47" t="n">
        <v>1</v>
      </c>
      <c r="D47" t="inlineStr">
        <is>
          <t>INCCM-POS</t>
        </is>
      </c>
      <c r="E47" t="n">
        <v>0</v>
      </c>
      <c r="F47" t="inlineStr">
        <is>
          <t>Mensal</t>
        </is>
      </c>
      <c r="G47" s="162" t="n">
        <v>45270</v>
      </c>
      <c r="H47" s="346" t="n">
        <v>45261</v>
      </c>
      <c r="I47" s="347" t="inlineStr">
        <is>
          <t>028/032</t>
        </is>
      </c>
      <c r="J47" t="inlineStr">
        <is>
          <t>Carteira</t>
        </is>
      </c>
      <c r="K47" t="inlineStr">
        <is>
          <t>Contrato</t>
        </is>
      </c>
      <c r="L47" s="343" t="n">
        <v>4518.87</v>
      </c>
      <c r="M47" s="187">
        <f>DATE(YEAR(G47),MONTH(G47),1)</f>
        <v/>
      </c>
      <c r="N47" s="177">
        <f>IF(G47&gt;$L$3,"Futuro","Atraso")</f>
        <v/>
      </c>
      <c r="O47">
        <f>12*(YEAR(G47)-YEAR($L$3))+(MONTH(G47)-MONTH($L$3))</f>
        <v/>
      </c>
      <c r="P47" s="343">
        <f>IF(N47="Atraso",L47,L47/(1+$L$2)^O47)</f>
        <v/>
      </c>
      <c r="Q47">
        <f>IF(N47="Atraso",$L$3-G47,0)</f>
        <v/>
      </c>
      <c r="R47">
        <f>IF(Q47&lt;=15,"Até 15",IF(Q47&lt;=30,"Entre 15 e 30",IF(Q47&lt;=60,"Entre 30 e 60",IF(Q47&lt;=90,"Entre 60 e 90",IF(Q47&lt;=120,"Entre 90 e 120",IF(Q47&lt;=150,"Entre 120 e 150",IF(Q47&lt;=180,"Entre 150 e 180","Superior a 180")))))))</f>
        <v/>
      </c>
    </row>
    <row r="48">
      <c r="A48" t="inlineStr">
        <is>
          <t>052</t>
        </is>
      </c>
      <c r="B48" t="inlineStr">
        <is>
          <t>DANILO TROSS LEITE</t>
        </is>
      </c>
      <c r="C48" t="n">
        <v>1</v>
      </c>
      <c r="D48" t="inlineStr">
        <is>
          <t>INCCM-POS</t>
        </is>
      </c>
      <c r="E48" t="n">
        <v>0</v>
      </c>
      <c r="F48" t="inlineStr">
        <is>
          <t>Mensal</t>
        </is>
      </c>
      <c r="G48" s="162" t="n">
        <v>45270</v>
      </c>
      <c r="H48" s="346" t="n">
        <v>45261</v>
      </c>
      <c r="I48" s="347" t="inlineStr">
        <is>
          <t>033/037</t>
        </is>
      </c>
      <c r="J48" t="inlineStr">
        <is>
          <t>Carteira</t>
        </is>
      </c>
      <c r="K48" t="inlineStr">
        <is>
          <t>Contrato</t>
        </is>
      </c>
      <c r="L48" s="343" t="n">
        <v>3556.58</v>
      </c>
      <c r="M48" s="187">
        <f>DATE(YEAR(G48),MONTH(G48),1)</f>
        <v/>
      </c>
      <c r="N48" s="177">
        <f>IF(G48&gt;$L$3,"Futuro","Atraso")</f>
        <v/>
      </c>
      <c r="O48">
        <f>12*(YEAR(G48)-YEAR($L$3))+(MONTH(G48)-MONTH($L$3))</f>
        <v/>
      </c>
      <c r="P48" s="343">
        <f>IF(N48="Atraso",L48,L48/(1+$L$2)^O48)</f>
        <v/>
      </c>
      <c r="Q48">
        <f>IF(N48="Atraso",$L$3-G48,0)</f>
        <v/>
      </c>
      <c r="R48">
        <f>IF(Q48&lt;=15,"Até 15",IF(Q48&lt;=30,"Entre 15 e 30",IF(Q48&lt;=60,"Entre 30 e 60",IF(Q48&lt;=90,"Entre 60 e 90",IF(Q48&lt;=120,"Entre 90 e 120",IF(Q48&lt;=150,"Entre 120 e 150",IF(Q48&lt;=180,"Entre 150 e 180","Superior a 180")))))))</f>
        <v/>
      </c>
    </row>
    <row r="49">
      <c r="A49" t="inlineStr">
        <is>
          <t>131</t>
        </is>
      </c>
      <c r="B49" t="inlineStr">
        <is>
          <t>MONICA FLORENCIO MILANI DA CRUZ</t>
        </is>
      </c>
      <c r="C49" t="n">
        <v>1</v>
      </c>
      <c r="D49" t="inlineStr">
        <is>
          <t>INCCM-POS</t>
        </is>
      </c>
      <c r="E49" t="n">
        <v>0</v>
      </c>
      <c r="F49" t="inlineStr">
        <is>
          <t>Mensal</t>
        </is>
      </c>
      <c r="G49" s="162" t="n">
        <v>45270</v>
      </c>
      <c r="H49" s="346" t="n">
        <v>45261</v>
      </c>
      <c r="I49" s="347" t="inlineStr">
        <is>
          <t>027/031</t>
        </is>
      </c>
      <c r="J49" t="inlineStr">
        <is>
          <t>Carteira</t>
        </is>
      </c>
      <c r="K49" t="inlineStr">
        <is>
          <t>Contrato</t>
        </is>
      </c>
      <c r="L49" s="343" t="n">
        <v>5035.55</v>
      </c>
      <c r="M49" s="187">
        <f>DATE(YEAR(G49),MONTH(G49),1)</f>
        <v/>
      </c>
      <c r="N49" s="177">
        <f>IF(G49&gt;$L$3,"Futuro","Atraso")</f>
        <v/>
      </c>
      <c r="O49">
        <f>12*(YEAR(G49)-YEAR($L$3))+(MONTH(G49)-MONTH($L$3))</f>
        <v/>
      </c>
      <c r="P49" s="343">
        <f>IF(N49="Atraso",L49,L49/(1+$L$2)^O49)</f>
        <v/>
      </c>
      <c r="Q49">
        <f>IF(N49="Atraso",$L$3-G49,0)</f>
        <v/>
      </c>
      <c r="R49">
        <f>IF(Q49&lt;=15,"Até 15",IF(Q49&lt;=30,"Entre 15 e 30",IF(Q49&lt;=60,"Entre 30 e 60",IF(Q49&lt;=90,"Entre 60 e 90",IF(Q49&lt;=120,"Entre 90 e 120",IF(Q49&lt;=150,"Entre 120 e 150",IF(Q49&lt;=180,"Entre 150 e 180","Superior a 180")))))))</f>
        <v/>
      </c>
    </row>
    <row r="50">
      <c r="A50" t="inlineStr">
        <is>
          <t>131</t>
        </is>
      </c>
      <c r="B50" t="inlineStr">
        <is>
          <t>MONICA FLORENCIO MILANI DA CRUZ</t>
        </is>
      </c>
      <c r="C50" t="n">
        <v>12</v>
      </c>
      <c r="D50" t="inlineStr">
        <is>
          <t>INCCM-POS</t>
        </is>
      </c>
      <c r="E50" t="n">
        <v>0</v>
      </c>
      <c r="F50" t="inlineStr">
        <is>
          <t>Mensal</t>
        </is>
      </c>
      <c r="G50" s="162" t="n">
        <v>45270</v>
      </c>
      <c r="H50" s="346" t="n">
        <v>45261</v>
      </c>
      <c r="I50" s="347" t="inlineStr">
        <is>
          <t>003/003</t>
        </is>
      </c>
      <c r="J50" t="inlineStr">
        <is>
          <t>Carteira</t>
        </is>
      </c>
      <c r="K50" t="inlineStr">
        <is>
          <t>Contrato</t>
        </is>
      </c>
      <c r="L50" s="343" t="n">
        <v>23978.81</v>
      </c>
      <c r="M50" s="187">
        <f>DATE(YEAR(G50),MONTH(G50),1)</f>
        <v/>
      </c>
      <c r="N50" s="177">
        <f>IF(G50&gt;$L$3,"Futuro","Atraso")</f>
        <v/>
      </c>
      <c r="O50">
        <f>12*(YEAR(G50)-YEAR($L$3))+(MONTH(G50)-MONTH($L$3))</f>
        <v/>
      </c>
      <c r="P50" s="343">
        <f>IF(N50="Atraso",L50,L50/(1+$L$2)^O50)</f>
        <v/>
      </c>
      <c r="Q50">
        <f>IF(N50="Atraso",$L$3-G50,0)</f>
        <v/>
      </c>
      <c r="R50">
        <f>IF(Q50&lt;=15,"Até 15",IF(Q50&lt;=30,"Entre 15 e 30",IF(Q50&lt;=60,"Entre 30 e 60",IF(Q50&lt;=90,"Entre 60 e 90",IF(Q50&lt;=120,"Entre 90 e 120",IF(Q50&lt;=150,"Entre 120 e 150",IF(Q50&lt;=180,"Entre 150 e 180","Superior a 180")))))))</f>
        <v/>
      </c>
    </row>
    <row r="51">
      <c r="A51" t="inlineStr">
        <is>
          <t>122</t>
        </is>
      </c>
      <c r="B51" t="inlineStr">
        <is>
          <t>ELIANE PEREIRA DE FREITAS REBELO</t>
        </is>
      </c>
      <c r="C51" t="n">
        <v>1</v>
      </c>
      <c r="E51" t="n">
        <v>0</v>
      </c>
      <c r="G51" s="162" t="n">
        <v>45275</v>
      </c>
      <c r="H51" s="346" t="n">
        <v>45261</v>
      </c>
      <c r="I51" s="347" t="inlineStr">
        <is>
          <t>029/033</t>
        </is>
      </c>
      <c r="J51" t="inlineStr">
        <is>
          <t>Carteira</t>
        </is>
      </c>
      <c r="K51" t="inlineStr">
        <is>
          <t>Contrato</t>
        </is>
      </c>
      <c r="L51" s="343" t="n">
        <v>8790</v>
      </c>
      <c r="M51" s="187">
        <f>DATE(YEAR(G51),MONTH(G51),1)</f>
        <v/>
      </c>
      <c r="N51" s="177">
        <f>IF(G51&gt;$L$3,"Futuro","Atraso")</f>
        <v/>
      </c>
      <c r="O51">
        <f>12*(YEAR(G51)-YEAR($L$3))+(MONTH(G51)-MONTH($L$3))</f>
        <v/>
      </c>
      <c r="P51" s="343">
        <f>IF(N51="Atraso",L51,L51/(1+$L$2)^O51)</f>
        <v/>
      </c>
      <c r="Q51">
        <f>IF(N51="Atraso",$L$3-G51,0)</f>
        <v/>
      </c>
      <c r="R51">
        <f>IF(Q51&lt;=15,"Até 15",IF(Q51&lt;=30,"Entre 15 e 30",IF(Q51&lt;=60,"Entre 30 e 60",IF(Q51&lt;=90,"Entre 60 e 90",IF(Q51&lt;=120,"Entre 90 e 120",IF(Q51&lt;=150,"Entre 120 e 150",IF(Q51&lt;=180,"Entre 150 e 180","Superior a 180")))))))</f>
        <v/>
      </c>
    </row>
    <row r="52">
      <c r="A52" t="inlineStr">
        <is>
          <t>071</t>
        </is>
      </c>
      <c r="B52" t="inlineStr">
        <is>
          <t>RONALDO DA NOBREGA DIAS</t>
        </is>
      </c>
      <c r="C52" t="n">
        <v>1</v>
      </c>
      <c r="E52" t="n">
        <v>0</v>
      </c>
      <c r="G52" s="162" t="n">
        <v>45275</v>
      </c>
      <c r="H52" s="346" t="n">
        <v>45261</v>
      </c>
      <c r="I52" s="347" t="inlineStr">
        <is>
          <t>035/039</t>
        </is>
      </c>
      <c r="J52" t="inlineStr">
        <is>
          <t>Carteira</t>
        </is>
      </c>
      <c r="K52" t="inlineStr">
        <is>
          <t>Contrato</t>
        </is>
      </c>
      <c r="L52" s="343" t="n">
        <v>2000</v>
      </c>
      <c r="M52" s="187">
        <f>DATE(YEAR(G52),MONTH(G52),1)</f>
        <v/>
      </c>
      <c r="N52" s="177">
        <f>IF(G52&gt;$L$3,"Futuro","Atraso")</f>
        <v/>
      </c>
      <c r="O52">
        <f>12*(YEAR(G52)-YEAR($L$3))+(MONTH(G52)-MONTH($L$3))</f>
        <v/>
      </c>
      <c r="P52" s="343">
        <f>IF(N52="Atraso",L52,L52/(1+$L$2)^O52)</f>
        <v/>
      </c>
      <c r="Q52">
        <f>IF(N52="Atraso",$L$3-G52,0)</f>
        <v/>
      </c>
      <c r="R52">
        <f>IF(Q52&lt;=15,"Até 15",IF(Q52&lt;=30,"Entre 15 e 30",IF(Q52&lt;=60,"Entre 30 e 60",IF(Q52&lt;=90,"Entre 60 e 90",IF(Q52&lt;=120,"Entre 90 e 120",IF(Q52&lt;=150,"Entre 120 e 150",IF(Q52&lt;=180,"Entre 150 e 180","Superior a 180")))))))</f>
        <v/>
      </c>
    </row>
    <row r="53">
      <c r="A53" t="inlineStr">
        <is>
          <t>071</t>
        </is>
      </c>
      <c r="B53" t="inlineStr">
        <is>
          <t>RONALDO DA NOBREGA DIAS</t>
        </is>
      </c>
      <c r="C53" t="n">
        <v>12</v>
      </c>
      <c r="E53" t="n">
        <v>0</v>
      </c>
      <c r="G53" s="162" t="n">
        <v>45275</v>
      </c>
      <c r="H53" s="346" t="n">
        <v>45261</v>
      </c>
      <c r="I53" s="347" t="inlineStr">
        <is>
          <t>003/003</t>
        </is>
      </c>
      <c r="J53" t="inlineStr">
        <is>
          <t>Carteira</t>
        </is>
      </c>
      <c r="K53" t="inlineStr">
        <is>
          <t>Contrato</t>
        </is>
      </c>
      <c r="L53" s="343" t="n">
        <v>36000</v>
      </c>
      <c r="M53" s="187">
        <f>DATE(YEAR(G53),MONTH(G53),1)</f>
        <v/>
      </c>
      <c r="N53" s="177">
        <f>IF(G53&gt;$L$3,"Futuro","Atraso")</f>
        <v/>
      </c>
      <c r="O53">
        <f>12*(YEAR(G53)-YEAR($L$3))+(MONTH(G53)-MONTH($L$3))</f>
        <v/>
      </c>
      <c r="P53" s="343">
        <f>IF(N53="Atraso",L53,L53/(1+$L$2)^O53)</f>
        <v/>
      </c>
      <c r="Q53">
        <f>IF(N53="Atraso",$L$3-G53,0)</f>
        <v/>
      </c>
      <c r="R53">
        <f>IF(Q53&lt;=15,"Até 15",IF(Q53&lt;=30,"Entre 15 e 30",IF(Q53&lt;=60,"Entre 30 e 60",IF(Q53&lt;=90,"Entre 60 e 90",IF(Q53&lt;=120,"Entre 90 e 120",IF(Q53&lt;=150,"Entre 120 e 150",IF(Q53&lt;=180,"Entre 150 e 180","Superior a 180")))))))</f>
        <v/>
      </c>
    </row>
    <row r="54">
      <c r="A54" t="inlineStr">
        <is>
          <t>192</t>
        </is>
      </c>
      <c r="B54" t="inlineStr">
        <is>
          <t>LUIS CARLOS COLICCHIO RAYMUNDO</t>
        </is>
      </c>
      <c r="C54" t="n">
        <v>1</v>
      </c>
      <c r="D54" t="inlineStr">
        <is>
          <t>INCCM-POS</t>
        </is>
      </c>
      <c r="E54" t="n">
        <v>0</v>
      </c>
      <c r="F54" t="inlineStr">
        <is>
          <t>Mensal</t>
        </is>
      </c>
      <c r="G54" s="162" t="n">
        <v>45275</v>
      </c>
      <c r="H54" s="346" t="n">
        <v>45261</v>
      </c>
      <c r="I54" s="347" t="inlineStr">
        <is>
          <t>024/024</t>
        </is>
      </c>
      <c r="J54" t="inlineStr">
        <is>
          <t>Carteira</t>
        </is>
      </c>
      <c r="K54" t="inlineStr">
        <is>
          <t>Contrato</t>
        </is>
      </c>
      <c r="L54" s="343" t="n">
        <v>4526.55</v>
      </c>
      <c r="M54" s="187">
        <f>DATE(YEAR(G54),MONTH(G54),1)</f>
        <v/>
      </c>
      <c r="N54" s="177">
        <f>IF(G54&gt;$L$3,"Futuro","Atraso")</f>
        <v/>
      </c>
      <c r="O54">
        <f>12*(YEAR(G54)-YEAR($L$3))+(MONTH(G54)-MONTH($L$3))</f>
        <v/>
      </c>
      <c r="P54" s="343">
        <f>IF(N54="Atraso",L54,L54/(1+$L$2)^O54)</f>
        <v/>
      </c>
      <c r="Q54">
        <f>IF(N54="Atraso",$L$3-G54,0)</f>
        <v/>
      </c>
      <c r="R54">
        <f>IF(Q54&lt;=15,"Até 15",IF(Q54&lt;=30,"Entre 15 e 30",IF(Q54&lt;=60,"Entre 30 e 60",IF(Q54&lt;=90,"Entre 60 e 90",IF(Q54&lt;=120,"Entre 90 e 120",IF(Q54&lt;=150,"Entre 120 e 150",IF(Q54&lt;=180,"Entre 150 e 180","Superior a 180")))))))</f>
        <v/>
      </c>
    </row>
    <row r="55">
      <c r="A55" t="inlineStr">
        <is>
          <t>192</t>
        </is>
      </c>
      <c r="B55" t="inlineStr">
        <is>
          <t>LUIS CARLOS COLICCHIO RAYMUNDO</t>
        </is>
      </c>
      <c r="C55" t="n">
        <v>12</v>
      </c>
      <c r="D55" t="inlineStr">
        <is>
          <t>INCCM-POS</t>
        </is>
      </c>
      <c r="E55" t="n">
        <v>0</v>
      </c>
      <c r="F55" t="inlineStr">
        <is>
          <t>Mensal</t>
        </is>
      </c>
      <c r="G55" s="162" t="n">
        <v>45275</v>
      </c>
      <c r="H55" s="346" t="n">
        <v>45261</v>
      </c>
      <c r="I55" s="347" t="inlineStr">
        <is>
          <t>002/002</t>
        </is>
      </c>
      <c r="J55" t="inlineStr">
        <is>
          <t>Carteira</t>
        </is>
      </c>
      <c r="K55" t="inlineStr">
        <is>
          <t>Contrato</t>
        </is>
      </c>
      <c r="L55" t="n">
        <v>25866.02</v>
      </c>
      <c r="M55" s="187">
        <f>DATE(YEAR(G55),MONTH(G55),1)</f>
        <v/>
      </c>
      <c r="N55" s="177">
        <f>IF(G55&gt;$L$3,"Futuro","Atraso")</f>
        <v/>
      </c>
      <c r="O55">
        <f>12*(YEAR(G55)-YEAR($L$3))+(MONTH(G55)-MONTH($L$3))</f>
        <v/>
      </c>
      <c r="P55" s="343">
        <f>IF(N55="Atraso",L55,L55/(1+$L$2)^O55)</f>
        <v/>
      </c>
      <c r="Q55">
        <f>IF(N55="Atraso",$L$3-G55,0)</f>
        <v/>
      </c>
      <c r="R55">
        <f>IF(Q55&lt;=15,"Até 15",IF(Q55&lt;=30,"Entre 15 e 30",IF(Q55&lt;=60,"Entre 30 e 60",IF(Q55&lt;=90,"Entre 60 e 90",IF(Q55&lt;=120,"Entre 90 e 120",IF(Q55&lt;=150,"Entre 120 e 150",IF(Q55&lt;=180,"Entre 150 e 180","Superior a 180")))))))</f>
        <v/>
      </c>
    </row>
    <row r="56">
      <c r="A56" t="inlineStr">
        <is>
          <t>081</t>
        </is>
      </c>
      <c r="B56" t="inlineStr">
        <is>
          <t>HON FAI NG</t>
        </is>
      </c>
      <c r="C56" t="n">
        <v>12</v>
      </c>
      <c r="E56" t="n">
        <v>0</v>
      </c>
      <c r="G56" s="162" t="n">
        <v>45280</v>
      </c>
      <c r="H56" s="346" t="n">
        <v>45261</v>
      </c>
      <c r="I56" s="347" t="inlineStr">
        <is>
          <t>002/002</t>
        </is>
      </c>
      <c r="J56" t="inlineStr">
        <is>
          <t>Carteira</t>
        </is>
      </c>
      <c r="K56" t="inlineStr">
        <is>
          <t>Contrato</t>
        </is>
      </c>
      <c r="L56" t="n">
        <v>35000</v>
      </c>
      <c r="M56" s="187">
        <f>DATE(YEAR(G56),MONTH(G56),1)</f>
        <v/>
      </c>
      <c r="N56" s="177">
        <f>IF(G56&gt;$L$3,"Futuro","Atraso")</f>
        <v/>
      </c>
      <c r="O56">
        <f>12*(YEAR(G56)-YEAR($L$3))+(MONTH(G56)-MONTH($L$3))</f>
        <v/>
      </c>
      <c r="P56" s="343">
        <f>IF(N56="Atraso",L56,L56/(1+$L$2)^O56)</f>
        <v/>
      </c>
      <c r="Q56">
        <f>IF(N56="Atraso",$L$3-G56,0)</f>
        <v/>
      </c>
      <c r="R56">
        <f>IF(Q56&lt;=15,"Até 15",IF(Q56&lt;=30,"Entre 15 e 30",IF(Q56&lt;=60,"Entre 30 e 60",IF(Q56&lt;=90,"Entre 60 e 90",IF(Q56&lt;=120,"Entre 90 e 120",IF(Q56&lt;=150,"Entre 120 e 150",IF(Q56&lt;=180,"Entre 150 e 180","Superior a 180")))))))</f>
        <v/>
      </c>
    </row>
    <row r="57">
      <c r="A57" t="inlineStr">
        <is>
          <t>111</t>
        </is>
      </c>
      <c r="B57" t="inlineStr">
        <is>
          <t>FELIPE ISSAMU KITADANI ODAGUIL</t>
        </is>
      </c>
      <c r="C57" t="n">
        <v>12</v>
      </c>
      <c r="D57" t="inlineStr">
        <is>
          <t>INCCM-POS</t>
        </is>
      </c>
      <c r="E57" t="n">
        <v>0</v>
      </c>
      <c r="F57" t="inlineStr">
        <is>
          <t>Mensal</t>
        </is>
      </c>
      <c r="G57" s="162" t="n">
        <v>45280</v>
      </c>
      <c r="H57" s="346" t="n">
        <v>45261</v>
      </c>
      <c r="I57" s="347" t="inlineStr">
        <is>
          <t>003/003</t>
        </is>
      </c>
      <c r="J57" t="inlineStr">
        <is>
          <t>Carteira</t>
        </is>
      </c>
      <c r="K57" t="inlineStr">
        <is>
          <t>Contrato</t>
        </is>
      </c>
      <c r="L57" t="n">
        <v>31418.97</v>
      </c>
      <c r="M57" s="187">
        <f>DATE(YEAR(G57),MONTH(G57),1)</f>
        <v/>
      </c>
      <c r="N57" s="177">
        <f>IF(G57&gt;$L$3,"Futuro","Atraso")</f>
        <v/>
      </c>
      <c r="O57">
        <f>12*(YEAR(G57)-YEAR($L$3))+(MONTH(G57)-MONTH($L$3))</f>
        <v/>
      </c>
      <c r="P57" s="343">
        <f>IF(N57="Atraso",L57,L57/(1+$L$2)^O57)</f>
        <v/>
      </c>
      <c r="Q57">
        <f>IF(N57="Atraso",$L$3-G57,0)</f>
        <v/>
      </c>
      <c r="R57">
        <f>IF(Q57&lt;=15,"Até 15",IF(Q57&lt;=30,"Entre 15 e 30",IF(Q57&lt;=60,"Entre 30 e 60",IF(Q57&lt;=90,"Entre 60 e 90",IF(Q57&lt;=120,"Entre 90 e 120",IF(Q57&lt;=150,"Entre 120 e 150",IF(Q57&lt;=180,"Entre 150 e 180","Superior a 180")))))))</f>
        <v/>
      </c>
    </row>
    <row r="58">
      <c r="A58" t="inlineStr">
        <is>
          <t>111</t>
        </is>
      </c>
      <c r="B58" t="inlineStr">
        <is>
          <t>FELIPE ISSAMU KITADANI ODAGUIL</t>
        </is>
      </c>
      <c r="C58" t="n">
        <v>1</v>
      </c>
      <c r="D58" t="inlineStr">
        <is>
          <t>INCCM-POS</t>
        </is>
      </c>
      <c r="E58" t="n">
        <v>0</v>
      </c>
      <c r="F58" t="inlineStr">
        <is>
          <t>Mensal</t>
        </is>
      </c>
      <c r="G58" s="162" t="n">
        <v>45280</v>
      </c>
      <c r="H58" s="346" t="n">
        <v>45261</v>
      </c>
      <c r="I58" s="347" t="inlineStr">
        <is>
          <t>033/037</t>
        </is>
      </c>
      <c r="J58" t="inlineStr">
        <is>
          <t>Carteira</t>
        </is>
      </c>
      <c r="K58" t="inlineStr">
        <is>
          <t>Contrato</t>
        </is>
      </c>
      <c r="L58" t="n">
        <v>6283.79</v>
      </c>
      <c r="M58" s="187">
        <f>DATE(YEAR(G58),MONTH(G58),1)</f>
        <v/>
      </c>
      <c r="N58" s="177">
        <f>IF(G58&gt;$L$3,"Futuro","Atraso")</f>
        <v/>
      </c>
      <c r="O58">
        <f>12*(YEAR(G58)-YEAR($L$3))+(MONTH(G58)-MONTH($L$3))</f>
        <v/>
      </c>
      <c r="P58" s="343">
        <f>IF(N58="Atraso",L58,L58/(1+$L$2)^O58)</f>
        <v/>
      </c>
      <c r="Q58">
        <f>IF(N58="Atraso",$L$3-G58,0)</f>
        <v/>
      </c>
      <c r="R58">
        <f>IF(Q58&lt;=15,"Até 15",IF(Q58&lt;=30,"Entre 15 e 30",IF(Q58&lt;=60,"Entre 30 e 60",IF(Q58&lt;=90,"Entre 60 e 90",IF(Q58&lt;=120,"Entre 90 e 120",IF(Q58&lt;=150,"Entre 120 e 150",IF(Q58&lt;=180,"Entre 150 e 180","Superior a 180")))))))</f>
        <v/>
      </c>
    </row>
    <row r="59">
      <c r="A59" t="inlineStr">
        <is>
          <t>042</t>
        </is>
      </c>
      <c r="B59" t="inlineStr">
        <is>
          <t>MICHELE CRISTINA SOARES BACHESQUE</t>
        </is>
      </c>
      <c r="C59" t="n">
        <v>12</v>
      </c>
      <c r="D59" t="inlineStr">
        <is>
          <t>INCCM-POS</t>
        </is>
      </c>
      <c r="E59" t="n">
        <v>0</v>
      </c>
      <c r="F59" t="inlineStr">
        <is>
          <t>Mensal</t>
        </is>
      </c>
      <c r="G59" s="162" t="n">
        <v>45285</v>
      </c>
      <c r="H59" s="346" t="n">
        <v>45261</v>
      </c>
      <c r="I59" s="347" t="inlineStr">
        <is>
          <t>003/003</t>
        </is>
      </c>
      <c r="J59" t="inlineStr">
        <is>
          <t>Carteira</t>
        </is>
      </c>
      <c r="K59" t="inlineStr">
        <is>
          <t>Contrato</t>
        </is>
      </c>
      <c r="L59" t="n">
        <v>36615.64</v>
      </c>
      <c r="M59" s="187">
        <f>DATE(YEAR(G59),MONTH(G59),1)</f>
        <v/>
      </c>
      <c r="N59" s="177">
        <f>IF(G59&gt;$L$3,"Futuro","Atraso")</f>
        <v/>
      </c>
      <c r="O59">
        <f>12*(YEAR(G59)-YEAR($L$3))+(MONTH(G59)-MONTH($L$3))</f>
        <v/>
      </c>
      <c r="P59" s="343">
        <f>IF(N59="Atraso",L59,L59/(1+$L$2)^O59)</f>
        <v/>
      </c>
      <c r="Q59">
        <f>IF(N59="Atraso",$L$3-G59,0)</f>
        <v/>
      </c>
      <c r="R59">
        <f>IF(Q59&lt;=15,"Até 15",IF(Q59&lt;=30,"Entre 15 e 30",IF(Q59&lt;=60,"Entre 30 e 60",IF(Q59&lt;=90,"Entre 60 e 90",IF(Q59&lt;=120,"Entre 90 e 120",IF(Q59&lt;=150,"Entre 120 e 150",IF(Q59&lt;=180,"Entre 150 e 180","Superior a 180")))))))</f>
        <v/>
      </c>
    </row>
    <row r="60">
      <c r="A60" t="inlineStr">
        <is>
          <t>042</t>
        </is>
      </c>
      <c r="B60" t="inlineStr">
        <is>
          <t>MICHELE CRISTINA SOARES BACHESQUE</t>
        </is>
      </c>
      <c r="C60" t="n">
        <v>1</v>
      </c>
      <c r="D60" t="inlineStr">
        <is>
          <t>INCCM-POS</t>
        </is>
      </c>
      <c r="E60" t="n">
        <v>0</v>
      </c>
      <c r="F60" t="inlineStr">
        <is>
          <t>Mensal</t>
        </is>
      </c>
      <c r="G60" s="162" t="n">
        <v>45285</v>
      </c>
      <c r="H60" s="346" t="n">
        <v>45261</v>
      </c>
      <c r="I60" s="347" t="inlineStr">
        <is>
          <t>031/035</t>
        </is>
      </c>
      <c r="J60" t="inlineStr">
        <is>
          <t>Carteira</t>
        </is>
      </c>
      <c r="K60" t="inlineStr">
        <is>
          <t>Contrato</t>
        </is>
      </c>
      <c r="L60" t="n">
        <v>3905.67</v>
      </c>
      <c r="M60" s="187">
        <f>DATE(YEAR(G60),MONTH(G60),1)</f>
        <v/>
      </c>
      <c r="N60" s="177">
        <f>IF(G60&gt;$L$3,"Futuro","Atraso")</f>
        <v/>
      </c>
      <c r="O60">
        <f>12*(YEAR(G60)-YEAR($L$3))+(MONTH(G60)-MONTH($L$3))</f>
        <v/>
      </c>
      <c r="P60" s="343">
        <f>IF(N60="Atraso",L60,L60/(1+$L$2)^O60)</f>
        <v/>
      </c>
      <c r="Q60">
        <f>IF(N60="Atraso",$L$3-G60,0)</f>
        <v/>
      </c>
      <c r="R60">
        <f>IF(Q60&lt;=15,"Até 15",IF(Q60&lt;=30,"Entre 15 e 30",IF(Q60&lt;=60,"Entre 30 e 60",IF(Q60&lt;=90,"Entre 60 e 90",IF(Q60&lt;=120,"Entre 90 e 120",IF(Q60&lt;=150,"Entre 120 e 150",IF(Q60&lt;=180,"Entre 150 e 180","Superior a 180")))))))</f>
        <v/>
      </c>
    </row>
    <row r="61">
      <c r="A61" t="inlineStr">
        <is>
          <t>081</t>
        </is>
      </c>
      <c r="B61" t="inlineStr">
        <is>
          <t>HON FAI NG</t>
        </is>
      </c>
      <c r="C61" t="n">
        <v>1</v>
      </c>
      <c r="E61" t="n">
        <v>0</v>
      </c>
      <c r="G61" s="162" t="n">
        <v>45285</v>
      </c>
      <c r="H61" s="346" t="n">
        <v>45261</v>
      </c>
      <c r="I61" s="347" t="inlineStr">
        <is>
          <t>030/034</t>
        </is>
      </c>
      <c r="J61" t="inlineStr">
        <is>
          <t>Carteira</t>
        </is>
      </c>
      <c r="K61" t="inlineStr">
        <is>
          <t>Contrato</t>
        </is>
      </c>
      <c r="L61" t="n">
        <v>5000</v>
      </c>
      <c r="M61" s="187">
        <f>DATE(YEAR(G61),MONTH(G61),1)</f>
        <v/>
      </c>
      <c r="N61" s="177">
        <f>IF(G61&gt;$L$3,"Futuro","Atraso")</f>
        <v/>
      </c>
      <c r="O61">
        <f>12*(YEAR(G61)-YEAR($L$3))+(MONTH(G61)-MONTH($L$3))</f>
        <v/>
      </c>
      <c r="P61" s="343">
        <f>IF(N61="Atraso",L61,L61/(1+$L$2)^O61)</f>
        <v/>
      </c>
      <c r="Q61">
        <f>IF(N61="Atraso",$L$3-G61,0)</f>
        <v/>
      </c>
      <c r="R61">
        <f>IF(Q61&lt;=15,"Até 15",IF(Q61&lt;=30,"Entre 15 e 30",IF(Q61&lt;=60,"Entre 30 e 60",IF(Q61&lt;=90,"Entre 60 e 90",IF(Q61&lt;=120,"Entre 90 e 120",IF(Q61&lt;=150,"Entre 120 e 150",IF(Q61&lt;=180,"Entre 150 e 180","Superior a 180")))))))</f>
        <v/>
      </c>
    </row>
    <row r="62">
      <c r="A62" t="inlineStr">
        <is>
          <t>102</t>
        </is>
      </c>
      <c r="B62" t="inlineStr">
        <is>
          <t>JULIO CESAR MICOLI</t>
        </is>
      </c>
      <c r="C62" t="n">
        <v>1</v>
      </c>
      <c r="D62" t="inlineStr">
        <is>
          <t>INCCM-POS</t>
        </is>
      </c>
      <c r="E62" t="n">
        <v>0</v>
      </c>
      <c r="F62" t="inlineStr">
        <is>
          <t>Mensal</t>
        </is>
      </c>
      <c r="G62" s="162" t="n">
        <v>45288</v>
      </c>
      <c r="H62" s="346" t="n">
        <v>45261</v>
      </c>
      <c r="I62" s="347" t="inlineStr">
        <is>
          <t>032/036</t>
        </is>
      </c>
      <c r="J62" t="inlineStr">
        <is>
          <t>Carteira</t>
        </is>
      </c>
      <c r="K62" t="inlineStr">
        <is>
          <t>Contrato</t>
        </is>
      </c>
      <c r="L62" t="n">
        <v>5356.53</v>
      </c>
      <c r="M62" s="187">
        <f>DATE(YEAR(G62),MONTH(G62),1)</f>
        <v/>
      </c>
      <c r="N62" s="177">
        <f>IF(G62&gt;$L$3,"Futuro","Atraso")</f>
        <v/>
      </c>
      <c r="O62">
        <f>12*(YEAR(G62)-YEAR($L$3))+(MONTH(G62)-MONTH($L$3))</f>
        <v/>
      </c>
      <c r="P62" s="343">
        <f>IF(N62="Atraso",L62,L62/(1+$L$2)^O62)</f>
        <v/>
      </c>
      <c r="Q62">
        <f>IF(N62="Atraso",$L$3-G62,0)</f>
        <v/>
      </c>
      <c r="R62">
        <f>IF(Q62&lt;=15,"Até 15",IF(Q62&lt;=30,"Entre 15 e 30",IF(Q62&lt;=60,"Entre 30 e 60",IF(Q62&lt;=90,"Entre 60 e 90",IF(Q62&lt;=120,"Entre 90 e 120",IF(Q62&lt;=150,"Entre 120 e 150",IF(Q62&lt;=180,"Entre 150 e 180","Superior a 180")))))))</f>
        <v/>
      </c>
    </row>
    <row r="63">
      <c r="A63" t="inlineStr">
        <is>
          <t>082</t>
        </is>
      </c>
      <c r="B63" t="inlineStr">
        <is>
          <t>MARCILIO ALBERTO DE FARIAS PIRES</t>
        </is>
      </c>
      <c r="C63" t="n">
        <v>12</v>
      </c>
      <c r="D63" t="inlineStr">
        <is>
          <t>INCCM-POS</t>
        </is>
      </c>
      <c r="E63" t="n">
        <v>0</v>
      </c>
      <c r="F63" t="inlineStr">
        <is>
          <t>Mensal</t>
        </is>
      </c>
      <c r="G63" s="162" t="n">
        <v>45290</v>
      </c>
      <c r="H63" s="346" t="n">
        <v>45261</v>
      </c>
      <c r="I63" s="347" t="inlineStr">
        <is>
          <t>003/003</t>
        </is>
      </c>
      <c r="J63" t="inlineStr">
        <is>
          <t>Carteira</t>
        </is>
      </c>
      <c r="K63" t="inlineStr">
        <is>
          <t>Contrato</t>
        </is>
      </c>
      <c r="L63" t="n">
        <v>36615.64</v>
      </c>
      <c r="M63" s="187">
        <f>DATE(YEAR(G63),MONTH(G63),1)</f>
        <v/>
      </c>
      <c r="N63" s="177">
        <f>IF(G63&gt;$L$3,"Futuro","Atraso")</f>
        <v/>
      </c>
      <c r="O63">
        <f>12*(YEAR(G63)-YEAR($L$3))+(MONTH(G63)-MONTH($L$3))</f>
        <v/>
      </c>
      <c r="P63" s="343">
        <f>IF(N63="Atraso",L63,L63/(1+$L$2)^O63)</f>
        <v/>
      </c>
      <c r="Q63">
        <f>IF(N63="Atraso",$L$3-G63,0)</f>
        <v/>
      </c>
      <c r="R63">
        <f>IF(Q63&lt;=15,"Até 15",IF(Q63&lt;=30,"Entre 15 e 30",IF(Q63&lt;=60,"Entre 30 e 60",IF(Q63&lt;=90,"Entre 60 e 90",IF(Q63&lt;=120,"Entre 90 e 120",IF(Q63&lt;=150,"Entre 120 e 150",IF(Q63&lt;=180,"Entre 150 e 180","Superior a 180")))))))</f>
        <v/>
      </c>
    </row>
    <row r="64">
      <c r="A64" t="inlineStr">
        <is>
          <t>162</t>
        </is>
      </c>
      <c r="B64" t="inlineStr">
        <is>
          <t>FABIANA MOREIRA DOS SANTOS</t>
        </is>
      </c>
      <c r="C64" t="n">
        <v>1</v>
      </c>
      <c r="D64" t="inlineStr">
        <is>
          <t>INCCM-POS</t>
        </is>
      </c>
      <c r="E64" t="n">
        <v>0</v>
      </c>
      <c r="F64" t="inlineStr">
        <is>
          <t>Mensal</t>
        </is>
      </c>
      <c r="G64" s="162" t="n">
        <v>45290</v>
      </c>
      <c r="H64" s="346" t="n">
        <v>45261</v>
      </c>
      <c r="I64" s="347" t="inlineStr">
        <is>
          <t>032/036</t>
        </is>
      </c>
      <c r="J64" t="inlineStr">
        <is>
          <t>Carteira</t>
        </is>
      </c>
      <c r="K64" t="inlineStr">
        <is>
          <t>Contrato</t>
        </is>
      </c>
      <c r="L64" t="n">
        <v>31491.87</v>
      </c>
      <c r="M64" s="187">
        <f>DATE(YEAR(G64),MONTH(G64),1)</f>
        <v/>
      </c>
      <c r="N64" s="177">
        <f>IF(G64&gt;$L$3,"Futuro","Atraso")</f>
        <v/>
      </c>
      <c r="O64">
        <f>12*(YEAR(G64)-YEAR($L$3))+(MONTH(G64)-MONTH($L$3))</f>
        <v/>
      </c>
      <c r="P64" s="343">
        <f>IF(N64="Atraso",L64,L64/(1+$L$2)^O64)</f>
        <v/>
      </c>
      <c r="Q64">
        <f>IF(N64="Atraso",$L$3-G64,0)</f>
        <v/>
      </c>
      <c r="R64">
        <f>IF(Q64&lt;=15,"Até 15",IF(Q64&lt;=30,"Entre 15 e 30",IF(Q64&lt;=60,"Entre 30 e 60",IF(Q64&lt;=90,"Entre 60 e 90",IF(Q64&lt;=120,"Entre 90 e 120",IF(Q64&lt;=150,"Entre 120 e 150",IF(Q64&lt;=180,"Entre 150 e 180","Superior a 180")))))))</f>
        <v/>
      </c>
    </row>
    <row r="65">
      <c r="A65" t="inlineStr">
        <is>
          <t>062</t>
        </is>
      </c>
      <c r="B65" t="inlineStr">
        <is>
          <t>FLAVIA PUERTAS FRANCO GARCIA</t>
        </is>
      </c>
      <c r="C65" t="n">
        <v>1</v>
      </c>
      <c r="D65" t="inlineStr">
        <is>
          <t>INCCM-POS</t>
        </is>
      </c>
      <c r="E65" t="n">
        <v>0</v>
      </c>
      <c r="F65" t="inlineStr">
        <is>
          <t>Mensal</t>
        </is>
      </c>
      <c r="G65" s="162" t="n">
        <v>45296</v>
      </c>
      <c r="H65" s="346" t="n">
        <v>45292</v>
      </c>
      <c r="I65" s="347" t="inlineStr">
        <is>
          <t>001/001</t>
        </is>
      </c>
      <c r="J65" t="inlineStr">
        <is>
          <t>Carteira</t>
        </is>
      </c>
      <c r="K65" t="inlineStr">
        <is>
          <t>Contrato</t>
        </is>
      </c>
      <c r="L65" t="n">
        <v>70511.05</v>
      </c>
      <c r="M65" s="187">
        <f>DATE(YEAR(G65),MONTH(G65),1)</f>
        <v/>
      </c>
      <c r="N65" s="177">
        <f>IF(G65&gt;$L$3,"Futuro","Atraso")</f>
        <v/>
      </c>
      <c r="O65">
        <f>12*(YEAR(G65)-YEAR($L$3))+(MONTH(G65)-MONTH($L$3))</f>
        <v/>
      </c>
      <c r="P65" s="343">
        <f>IF(N65="Atraso",L65,L65/(1+$L$2)^O65)</f>
        <v/>
      </c>
      <c r="Q65">
        <f>IF(N65="Atraso",$L$3-G65,0)</f>
        <v/>
      </c>
      <c r="R65">
        <f>IF(Q65&lt;=15,"Até 15",IF(Q65&lt;=30,"Entre 15 e 30",IF(Q65&lt;=60,"Entre 30 e 60",IF(Q65&lt;=90,"Entre 60 e 90",IF(Q65&lt;=120,"Entre 90 e 120",IF(Q65&lt;=150,"Entre 120 e 150",IF(Q65&lt;=180,"Entre 150 e 180","Superior a 180")))))))</f>
        <v/>
      </c>
    </row>
    <row r="66">
      <c r="A66" t="inlineStr">
        <is>
          <t>131</t>
        </is>
      </c>
      <c r="B66" t="inlineStr">
        <is>
          <t>MONICA FLORENCIO MILANI DA CRUZ</t>
        </is>
      </c>
      <c r="C66" t="n">
        <v>1</v>
      </c>
      <c r="D66" t="inlineStr">
        <is>
          <t>INCCM-POS</t>
        </is>
      </c>
      <c r="E66" t="n">
        <v>0</v>
      </c>
      <c r="F66" t="inlineStr">
        <is>
          <t>Mensal</t>
        </is>
      </c>
      <c r="G66" s="162" t="n">
        <v>45296</v>
      </c>
      <c r="H66" s="346" t="n">
        <v>45292</v>
      </c>
      <c r="I66" s="347" t="inlineStr">
        <is>
          <t>001/001</t>
        </is>
      </c>
      <c r="J66" t="inlineStr">
        <is>
          <t>Carteira</t>
        </is>
      </c>
      <c r="K66" t="inlineStr">
        <is>
          <t>Contrato</t>
        </is>
      </c>
      <c r="L66" t="n">
        <v>47957.62</v>
      </c>
      <c r="M66" s="187">
        <f>DATE(YEAR(G66),MONTH(G66),1)</f>
        <v/>
      </c>
      <c r="N66" s="177">
        <f>IF(G66&gt;$L$3,"Futuro","Atraso")</f>
        <v/>
      </c>
      <c r="O66">
        <f>12*(YEAR(G66)-YEAR($L$3))+(MONTH(G66)-MONTH($L$3))</f>
        <v/>
      </c>
      <c r="P66" s="343">
        <f>IF(N66="Atraso",L66,L66/(1+$L$2)^O66)</f>
        <v/>
      </c>
      <c r="Q66">
        <f>IF(N66="Atraso",$L$3-G66,0)</f>
        <v/>
      </c>
      <c r="R66">
        <f>IF(Q66&lt;=15,"Até 15",IF(Q66&lt;=30,"Entre 15 e 30",IF(Q66&lt;=60,"Entre 30 e 60",IF(Q66&lt;=90,"Entre 60 e 90",IF(Q66&lt;=120,"Entre 90 e 120",IF(Q66&lt;=150,"Entre 120 e 150",IF(Q66&lt;=180,"Entre 150 e 180","Superior a 180")))))))</f>
        <v/>
      </c>
    </row>
    <row r="67">
      <c r="A67" t="inlineStr">
        <is>
          <t>151</t>
        </is>
      </c>
      <c r="B67" t="inlineStr">
        <is>
          <t>MARLI APARECIDA ROMERO PINHEIRO</t>
        </is>
      </c>
      <c r="C67" t="n">
        <v>1</v>
      </c>
      <c r="D67" t="inlineStr">
        <is>
          <t>INCCM-POS</t>
        </is>
      </c>
      <c r="E67" t="n">
        <v>0</v>
      </c>
      <c r="F67" t="inlineStr">
        <is>
          <t>Mensal</t>
        </is>
      </c>
      <c r="G67" s="162" t="n">
        <v>45296</v>
      </c>
      <c r="H67" s="346" t="n">
        <v>45292</v>
      </c>
      <c r="I67" s="347" t="inlineStr">
        <is>
          <t>016/023</t>
        </is>
      </c>
      <c r="J67" t="inlineStr">
        <is>
          <t>Carteira</t>
        </is>
      </c>
      <c r="K67" t="inlineStr">
        <is>
          <t>Contrato</t>
        </is>
      </c>
      <c r="L67" t="n">
        <v>23726.45</v>
      </c>
      <c r="M67" s="187">
        <f>DATE(YEAR(G67),MONTH(G67),1)</f>
        <v/>
      </c>
      <c r="N67" s="177">
        <f>IF(G67&gt;$L$3,"Futuro","Atraso")</f>
        <v/>
      </c>
      <c r="O67">
        <f>12*(YEAR(G67)-YEAR($L$3))+(MONTH(G67)-MONTH($L$3))</f>
        <v/>
      </c>
      <c r="P67" s="343">
        <f>IF(N67="Atraso",L67,L67/(1+$L$2)^O67)</f>
        <v/>
      </c>
      <c r="Q67">
        <f>IF(N67="Atraso",$L$3-G67,0)</f>
        <v/>
      </c>
      <c r="R67">
        <f>IF(Q67&lt;=15,"Até 15",IF(Q67&lt;=30,"Entre 15 e 30",IF(Q67&lt;=60,"Entre 30 e 60",IF(Q67&lt;=90,"Entre 60 e 90",IF(Q67&lt;=120,"Entre 90 e 120",IF(Q67&lt;=150,"Entre 120 e 150",IF(Q67&lt;=180,"Entre 150 e 180","Superior a 180")))))))</f>
        <v/>
      </c>
    </row>
    <row r="68">
      <c r="A68" t="inlineStr">
        <is>
          <t>191</t>
        </is>
      </c>
      <c r="B68" t="inlineStr">
        <is>
          <t>MAYSA NICOLA RODI</t>
        </is>
      </c>
      <c r="C68" t="n">
        <v>1</v>
      </c>
      <c r="D68" t="inlineStr">
        <is>
          <t>INCCM-POS</t>
        </is>
      </c>
      <c r="E68" t="n">
        <v>0</v>
      </c>
      <c r="F68" t="inlineStr">
        <is>
          <t>Mensal</t>
        </is>
      </c>
      <c r="G68" s="162" t="n">
        <v>45296</v>
      </c>
      <c r="H68" s="346" t="n">
        <v>45292</v>
      </c>
      <c r="I68" s="347" t="inlineStr">
        <is>
          <t>030/033</t>
        </is>
      </c>
      <c r="J68" t="inlineStr">
        <is>
          <t>Carteira</t>
        </is>
      </c>
      <c r="K68" t="inlineStr">
        <is>
          <t>Contrato</t>
        </is>
      </c>
      <c r="L68" t="n">
        <v>5632.93</v>
      </c>
      <c r="M68" s="187">
        <f>DATE(YEAR(G68),MONTH(G68),1)</f>
        <v/>
      </c>
      <c r="N68" s="177">
        <f>IF(G68&gt;$L$3,"Futuro","Atraso")</f>
        <v/>
      </c>
      <c r="O68">
        <f>12*(YEAR(G68)-YEAR($L$3))+(MONTH(G68)-MONTH($L$3))</f>
        <v/>
      </c>
      <c r="P68" s="343">
        <f>IF(N68="Atraso",L68,L68/(1+$L$2)^O68)</f>
        <v/>
      </c>
      <c r="Q68">
        <f>IF(N68="Atraso",$L$3-G68,0)</f>
        <v/>
      </c>
      <c r="R68">
        <f>IF(Q68&lt;=15,"Até 15",IF(Q68&lt;=30,"Entre 15 e 30",IF(Q68&lt;=60,"Entre 30 e 60",IF(Q68&lt;=90,"Entre 60 e 90",IF(Q68&lt;=120,"Entre 90 e 120",IF(Q68&lt;=150,"Entre 120 e 150",IF(Q68&lt;=180,"Entre 150 e 180","Superior a 180")))))))</f>
        <v/>
      </c>
    </row>
    <row r="69">
      <c r="A69" t="inlineStr">
        <is>
          <t>191</t>
        </is>
      </c>
      <c r="B69" t="inlineStr">
        <is>
          <t>MAYSA NICOLA RODI</t>
        </is>
      </c>
      <c r="C69" t="n">
        <v>1</v>
      </c>
      <c r="D69" t="inlineStr">
        <is>
          <t>INCCM-POS</t>
        </is>
      </c>
      <c r="E69" t="n">
        <v>0</v>
      </c>
      <c r="F69" t="inlineStr">
        <is>
          <t>Mensal</t>
        </is>
      </c>
      <c r="G69" s="162" t="n">
        <v>45296</v>
      </c>
      <c r="H69" s="346" t="n">
        <v>45292</v>
      </c>
      <c r="I69" s="347" t="inlineStr">
        <is>
          <t>001/001</t>
        </is>
      </c>
      <c r="J69" t="inlineStr">
        <is>
          <t>Carteira</t>
        </is>
      </c>
      <c r="K69" t="inlineStr">
        <is>
          <t>Contrato</t>
        </is>
      </c>
      <c r="L69" t="n">
        <v>57639.31</v>
      </c>
      <c r="M69" s="187">
        <f>DATE(YEAR(G69),MONTH(G69),1)</f>
        <v/>
      </c>
      <c r="N69" s="177">
        <f>IF(G69&gt;$L$3,"Futuro","Atraso")</f>
        <v/>
      </c>
      <c r="O69">
        <f>12*(YEAR(G69)-YEAR($L$3))+(MONTH(G69)-MONTH($L$3))</f>
        <v/>
      </c>
      <c r="P69" s="343">
        <f>IF(N69="Atraso",L69,L69/(1+$L$2)^O69)</f>
        <v/>
      </c>
      <c r="Q69">
        <f>IF(N69="Atraso",$L$3-G69,0)</f>
        <v/>
      </c>
      <c r="R69">
        <f>IF(Q69&lt;=15,"Até 15",IF(Q69&lt;=30,"Entre 15 e 30",IF(Q69&lt;=60,"Entre 30 e 60",IF(Q69&lt;=90,"Entre 60 e 90",IF(Q69&lt;=120,"Entre 90 e 120",IF(Q69&lt;=150,"Entre 120 e 150",IF(Q69&lt;=180,"Entre 150 e 180","Superior a 180")))))))</f>
        <v/>
      </c>
    </row>
    <row r="70">
      <c r="A70" t="inlineStr">
        <is>
          <t>082</t>
        </is>
      </c>
      <c r="B70" t="inlineStr">
        <is>
          <t>MARCILIO ALBERTO DE FARIAS PIRES</t>
        </is>
      </c>
      <c r="C70" t="n">
        <v>1</v>
      </c>
      <c r="D70" t="inlineStr">
        <is>
          <t>INCCM-POS</t>
        </is>
      </c>
      <c r="E70" t="n">
        <v>0</v>
      </c>
      <c r="F70" t="inlineStr">
        <is>
          <t>Mensal</t>
        </is>
      </c>
      <c r="G70" s="162" t="n">
        <v>45301</v>
      </c>
      <c r="H70" s="346" t="n">
        <v>45292</v>
      </c>
      <c r="I70" s="347" t="inlineStr">
        <is>
          <t>032/035</t>
        </is>
      </c>
      <c r="J70" t="inlineStr">
        <is>
          <t>Carteira</t>
        </is>
      </c>
      <c r="K70" t="inlineStr">
        <is>
          <t>Contrato</t>
        </is>
      </c>
      <c r="L70" t="n">
        <v>3661.56</v>
      </c>
      <c r="M70" s="187">
        <f>DATE(YEAR(G70),MONTH(G70),1)</f>
        <v/>
      </c>
      <c r="N70" s="177">
        <f>IF(G70&gt;$L$3,"Futuro","Atraso")</f>
        <v/>
      </c>
      <c r="O70">
        <f>12*(YEAR(G70)-YEAR($L$3))+(MONTH(G70)-MONTH($L$3))</f>
        <v/>
      </c>
      <c r="P70" s="343">
        <f>IF(N70="Atraso",L70,L70/(1+$L$2)^O70)</f>
        <v/>
      </c>
      <c r="Q70">
        <f>IF(N70="Atraso",$L$3-G70,0)</f>
        <v/>
      </c>
      <c r="R70">
        <f>IF(Q70&lt;=15,"Até 15",IF(Q70&lt;=30,"Entre 15 e 30",IF(Q70&lt;=60,"Entre 30 e 60",IF(Q70&lt;=90,"Entre 60 e 90",IF(Q70&lt;=120,"Entre 90 e 120",IF(Q70&lt;=150,"Entre 120 e 150",IF(Q70&lt;=180,"Entre 150 e 180","Superior a 180")))))))</f>
        <v/>
      </c>
    </row>
    <row r="71">
      <c r="A71" t="inlineStr">
        <is>
          <t>141</t>
        </is>
      </c>
      <c r="B71" t="inlineStr">
        <is>
          <t>HOMERO MONTANDON</t>
        </is>
      </c>
      <c r="C71" t="n">
        <v>1</v>
      </c>
      <c r="D71" t="inlineStr">
        <is>
          <t>INCCM-POS</t>
        </is>
      </c>
      <c r="E71" t="n">
        <v>0</v>
      </c>
      <c r="F71" t="inlineStr">
        <is>
          <t>Mensal</t>
        </is>
      </c>
      <c r="G71" s="162" t="n">
        <v>45301</v>
      </c>
      <c r="H71" s="346" t="n">
        <v>45292</v>
      </c>
      <c r="I71" s="347" t="inlineStr">
        <is>
          <t>001/001</t>
        </is>
      </c>
      <c r="J71" t="inlineStr">
        <is>
          <t>Carteira</t>
        </is>
      </c>
      <c r="K71" t="inlineStr">
        <is>
          <t>Contrato</t>
        </is>
      </c>
      <c r="L71" t="n">
        <v>55734.07</v>
      </c>
      <c r="M71" s="187">
        <f>DATE(YEAR(G71),MONTH(G71),1)</f>
        <v/>
      </c>
      <c r="N71" s="177">
        <f>IF(G71&gt;$L$3,"Futuro","Atraso")</f>
        <v/>
      </c>
      <c r="O71">
        <f>12*(YEAR(G71)-YEAR($L$3))+(MONTH(G71)-MONTH($L$3))</f>
        <v/>
      </c>
      <c r="P71" s="343">
        <f>IF(N71="Atraso",L71,L71/(1+$L$2)^O71)</f>
        <v/>
      </c>
      <c r="Q71">
        <f>IF(N71="Atraso",$L$3-G71,0)</f>
        <v/>
      </c>
      <c r="R71">
        <f>IF(Q71&lt;=15,"Até 15",IF(Q71&lt;=30,"Entre 15 e 30",IF(Q71&lt;=60,"Entre 30 e 60",IF(Q71&lt;=90,"Entre 60 e 90",IF(Q71&lt;=120,"Entre 90 e 120",IF(Q71&lt;=150,"Entre 120 e 150",IF(Q71&lt;=180,"Entre 150 e 180","Superior a 180")))))))</f>
        <v/>
      </c>
    </row>
    <row r="72">
      <c r="A72" t="inlineStr">
        <is>
          <t>141</t>
        </is>
      </c>
      <c r="B72" t="inlineStr">
        <is>
          <t>HOMERO MONTANDON</t>
        </is>
      </c>
      <c r="C72" t="n">
        <v>1</v>
      </c>
      <c r="D72" t="inlineStr">
        <is>
          <t>INCCM-POS</t>
        </is>
      </c>
      <c r="E72" t="n">
        <v>0</v>
      </c>
      <c r="F72" t="inlineStr">
        <is>
          <t>Mensal</t>
        </is>
      </c>
      <c r="G72" s="162" t="n">
        <v>45301</v>
      </c>
      <c r="H72" s="346" t="n">
        <v>45292</v>
      </c>
      <c r="I72" s="347" t="inlineStr">
        <is>
          <t>029/032</t>
        </is>
      </c>
      <c r="J72" t="inlineStr">
        <is>
          <t>Carteira</t>
        </is>
      </c>
      <c r="K72" t="inlineStr">
        <is>
          <t>Contrato</t>
        </is>
      </c>
      <c r="L72" t="n">
        <v>4518.87</v>
      </c>
      <c r="M72" s="187">
        <f>DATE(YEAR(G72),MONTH(G72),1)</f>
        <v/>
      </c>
      <c r="N72" s="177">
        <f>IF(G72&gt;$L$3,"Futuro","Atraso")</f>
        <v/>
      </c>
      <c r="O72">
        <f>12*(YEAR(G72)-YEAR($L$3))+(MONTH(G72)-MONTH($L$3))</f>
        <v/>
      </c>
      <c r="P72" s="343">
        <f>IF(N72="Atraso",L72,L72/(1+$L$2)^O72)</f>
        <v/>
      </c>
      <c r="Q72">
        <f>IF(N72="Atraso",$L$3-G72,0)</f>
        <v/>
      </c>
      <c r="R72">
        <f>IF(Q72&lt;=15,"Até 15",IF(Q72&lt;=30,"Entre 15 e 30",IF(Q72&lt;=60,"Entre 30 e 60",IF(Q72&lt;=90,"Entre 60 e 90",IF(Q72&lt;=120,"Entre 90 e 120",IF(Q72&lt;=150,"Entre 120 e 150",IF(Q72&lt;=180,"Entre 150 e 180","Superior a 180")))))))</f>
        <v/>
      </c>
    </row>
    <row r="73">
      <c r="A73" t="inlineStr">
        <is>
          <t>052</t>
        </is>
      </c>
      <c r="B73" t="inlineStr">
        <is>
          <t>DANILO TROSS LEITE</t>
        </is>
      </c>
      <c r="C73" t="n">
        <v>1</v>
      </c>
      <c r="D73" t="inlineStr">
        <is>
          <t>INCCM-POS</t>
        </is>
      </c>
      <c r="E73" t="n">
        <v>0</v>
      </c>
      <c r="F73" t="inlineStr">
        <is>
          <t>Mensal</t>
        </is>
      </c>
      <c r="G73" s="162" t="n">
        <v>45301</v>
      </c>
      <c r="H73" s="346" t="n">
        <v>45292</v>
      </c>
      <c r="I73" s="347" t="inlineStr">
        <is>
          <t>034/037</t>
        </is>
      </c>
      <c r="J73" t="inlineStr">
        <is>
          <t>Carteira</t>
        </is>
      </c>
      <c r="K73" t="inlineStr">
        <is>
          <t>Contrato</t>
        </is>
      </c>
      <c r="L73" t="n">
        <v>3556.58</v>
      </c>
      <c r="M73" s="187">
        <f>DATE(YEAR(G73),MONTH(G73),1)</f>
        <v/>
      </c>
      <c r="N73" s="177">
        <f>IF(G73&gt;$L$3,"Futuro","Atraso")</f>
        <v/>
      </c>
      <c r="O73">
        <f>12*(YEAR(G73)-YEAR($L$3))+(MONTH(G73)-MONTH($L$3))</f>
        <v/>
      </c>
      <c r="P73" s="343">
        <f>IF(N73="Atraso",L73,L73/(1+$L$2)^O73)</f>
        <v/>
      </c>
      <c r="Q73">
        <f>IF(N73="Atraso",$L$3-G73,0)</f>
        <v/>
      </c>
      <c r="R73">
        <f>IF(Q73&lt;=15,"Até 15",IF(Q73&lt;=30,"Entre 15 e 30",IF(Q73&lt;=60,"Entre 30 e 60",IF(Q73&lt;=90,"Entre 60 e 90",IF(Q73&lt;=120,"Entre 90 e 120",IF(Q73&lt;=150,"Entre 120 e 150",IF(Q73&lt;=180,"Entre 150 e 180","Superior a 180")))))))</f>
        <v/>
      </c>
    </row>
    <row r="74">
      <c r="A74" t="inlineStr">
        <is>
          <t>131</t>
        </is>
      </c>
      <c r="B74" t="inlineStr">
        <is>
          <t>MONICA FLORENCIO MILANI DA CRUZ</t>
        </is>
      </c>
      <c r="C74" t="n">
        <v>1</v>
      </c>
      <c r="D74" t="inlineStr">
        <is>
          <t>INCCM-POS</t>
        </is>
      </c>
      <c r="E74" t="n">
        <v>0</v>
      </c>
      <c r="F74" t="inlineStr">
        <is>
          <t>Mensal</t>
        </is>
      </c>
      <c r="G74" s="162" t="n">
        <v>45301</v>
      </c>
      <c r="H74" s="346" t="n">
        <v>45292</v>
      </c>
      <c r="I74" s="347" t="inlineStr">
        <is>
          <t>028/031</t>
        </is>
      </c>
      <c r="J74" t="inlineStr">
        <is>
          <t>Carteira</t>
        </is>
      </c>
      <c r="K74" t="inlineStr">
        <is>
          <t>Contrato</t>
        </is>
      </c>
      <c r="L74" t="n">
        <v>5035.55</v>
      </c>
      <c r="M74" s="187">
        <f>DATE(YEAR(G74),MONTH(G74),1)</f>
        <v/>
      </c>
      <c r="N74" s="177">
        <f>IF(G74&gt;$L$3,"Futuro","Atraso")</f>
        <v/>
      </c>
      <c r="O74">
        <f>12*(YEAR(G74)-YEAR($L$3))+(MONTH(G74)-MONTH($L$3))</f>
        <v/>
      </c>
      <c r="P74" s="343">
        <f>IF(N74="Atraso",L74,L74/(1+$L$2)^O74)</f>
        <v/>
      </c>
      <c r="Q74">
        <f>IF(N74="Atraso",$L$3-G74,0)</f>
        <v/>
      </c>
      <c r="R74">
        <f>IF(Q74&lt;=15,"Até 15",IF(Q74&lt;=30,"Entre 15 e 30",IF(Q74&lt;=60,"Entre 30 e 60",IF(Q74&lt;=90,"Entre 60 e 90",IF(Q74&lt;=120,"Entre 90 e 120",IF(Q74&lt;=150,"Entre 120 e 150",IF(Q74&lt;=180,"Entre 150 e 180","Superior a 180")))))))</f>
        <v/>
      </c>
    </row>
    <row r="75">
      <c r="A75" t="inlineStr">
        <is>
          <t>192</t>
        </is>
      </c>
      <c r="B75" t="inlineStr">
        <is>
          <t>LUIS CARLOS COLICCHIO RAYMUNDO</t>
        </is>
      </c>
      <c r="C75" t="n">
        <v>1</v>
      </c>
      <c r="D75" t="inlineStr">
        <is>
          <t>INCCM-POS</t>
        </is>
      </c>
      <c r="E75" t="n">
        <v>0</v>
      </c>
      <c r="F75" t="inlineStr">
        <is>
          <t>Mensal</t>
        </is>
      </c>
      <c r="G75" s="162" t="n">
        <v>45301</v>
      </c>
      <c r="H75" s="346" t="n">
        <v>45292</v>
      </c>
      <c r="I75" s="347" t="inlineStr">
        <is>
          <t>001/001</t>
        </is>
      </c>
      <c r="J75" t="inlineStr">
        <is>
          <t>Carteira</t>
        </is>
      </c>
      <c r="K75" t="inlineStr">
        <is>
          <t>Contrato</t>
        </is>
      </c>
      <c r="L75" t="n">
        <v>96865.64</v>
      </c>
      <c r="M75" s="187">
        <f>DATE(YEAR(G75),MONTH(G75),1)</f>
        <v/>
      </c>
      <c r="N75" s="177">
        <f>IF(G75&gt;$L$3,"Futuro","Atraso")</f>
        <v/>
      </c>
      <c r="O75">
        <f>12*(YEAR(G75)-YEAR($L$3))+(MONTH(G75)-MONTH($L$3))</f>
        <v/>
      </c>
      <c r="P75" s="343">
        <f>IF(N75="Atraso",L75,L75/(1+$L$2)^O75)</f>
        <v/>
      </c>
      <c r="Q75">
        <f>IF(N75="Atraso",$L$3-G75,0)</f>
        <v/>
      </c>
      <c r="R75">
        <f>IF(Q75&lt;=15,"Até 15",IF(Q75&lt;=30,"Entre 15 e 30",IF(Q75&lt;=60,"Entre 30 e 60",IF(Q75&lt;=90,"Entre 60 e 90",IF(Q75&lt;=120,"Entre 90 e 120",IF(Q75&lt;=150,"Entre 120 e 150",IF(Q75&lt;=180,"Entre 150 e 180","Superior a 180")))))))</f>
        <v/>
      </c>
    </row>
    <row r="76">
      <c r="A76" t="inlineStr">
        <is>
          <t>122</t>
        </is>
      </c>
      <c r="B76" t="inlineStr">
        <is>
          <t>ELIANE PEREIRA DE FREITAS REBELO</t>
        </is>
      </c>
      <c r="C76" t="n">
        <v>1</v>
      </c>
      <c r="E76" t="n">
        <v>0</v>
      </c>
      <c r="G76" s="162" t="n">
        <v>45306</v>
      </c>
      <c r="H76" s="346" t="n">
        <v>45292</v>
      </c>
      <c r="I76" s="347" t="inlineStr">
        <is>
          <t>030/033</t>
        </is>
      </c>
      <c r="J76" t="inlineStr">
        <is>
          <t>Carteira</t>
        </is>
      </c>
      <c r="K76" t="inlineStr">
        <is>
          <t>Contrato</t>
        </is>
      </c>
      <c r="L76" t="n">
        <v>8790</v>
      </c>
      <c r="M76" s="187">
        <f>DATE(YEAR(G76),MONTH(G76),1)</f>
        <v/>
      </c>
      <c r="N76" s="177">
        <f>IF(G76&gt;$L$3,"Futuro","Atraso")</f>
        <v/>
      </c>
      <c r="O76">
        <f>12*(YEAR(G76)-YEAR($L$3))+(MONTH(G76)-MONTH($L$3))</f>
        <v/>
      </c>
      <c r="P76" s="343">
        <f>IF(N76="Atraso",L76,L76/(1+$L$2)^O76)</f>
        <v/>
      </c>
      <c r="Q76">
        <f>IF(N76="Atraso",$L$3-G76,0)</f>
        <v/>
      </c>
      <c r="R76">
        <f>IF(Q76&lt;=15,"Até 15",IF(Q76&lt;=30,"Entre 15 e 30",IF(Q76&lt;=60,"Entre 30 e 60",IF(Q76&lt;=90,"Entre 60 e 90",IF(Q76&lt;=120,"Entre 90 e 120",IF(Q76&lt;=150,"Entre 120 e 150",IF(Q76&lt;=180,"Entre 150 e 180","Superior a 180")))))))</f>
        <v/>
      </c>
    </row>
    <row r="77">
      <c r="A77" t="inlineStr">
        <is>
          <t>071</t>
        </is>
      </c>
      <c r="B77" t="inlineStr">
        <is>
          <t>RONALDO DA NOBREGA DIAS</t>
        </is>
      </c>
      <c r="C77" t="n">
        <v>1</v>
      </c>
      <c r="E77" t="n">
        <v>0</v>
      </c>
      <c r="G77" s="162" t="n">
        <v>45306</v>
      </c>
      <c r="H77" s="346" t="n">
        <v>45292</v>
      </c>
      <c r="I77" s="347" t="inlineStr">
        <is>
          <t>036/039</t>
        </is>
      </c>
      <c r="J77" t="inlineStr">
        <is>
          <t>Carteira</t>
        </is>
      </c>
      <c r="K77" t="inlineStr">
        <is>
          <t>Contrato</t>
        </is>
      </c>
      <c r="L77" t="n">
        <v>2000</v>
      </c>
      <c r="M77" s="187">
        <f>DATE(YEAR(G77),MONTH(G77),1)</f>
        <v/>
      </c>
      <c r="N77" s="177">
        <f>IF(G77&gt;$L$3,"Futuro","Atraso")</f>
        <v/>
      </c>
      <c r="O77">
        <f>12*(YEAR(G77)-YEAR($L$3))+(MONTH(G77)-MONTH($L$3))</f>
        <v/>
      </c>
      <c r="P77" s="343">
        <f>IF(N77="Atraso",L77,L77/(1+$L$2)^O77)</f>
        <v/>
      </c>
      <c r="Q77">
        <f>IF(N77="Atraso",$L$3-G77,0)</f>
        <v/>
      </c>
      <c r="R77">
        <f>IF(Q77&lt;=15,"Até 15",IF(Q77&lt;=30,"Entre 15 e 30",IF(Q77&lt;=60,"Entre 30 e 60",IF(Q77&lt;=90,"Entre 60 e 90",IF(Q77&lt;=120,"Entre 90 e 120",IF(Q77&lt;=150,"Entre 120 e 150",IF(Q77&lt;=180,"Entre 150 e 180","Superior a 180")))))))</f>
        <v/>
      </c>
    </row>
    <row r="78">
      <c r="A78" t="inlineStr">
        <is>
          <t>111</t>
        </is>
      </c>
      <c r="B78" t="inlineStr">
        <is>
          <t>FELIPE ISSAMU KITADANI ODAGUIL</t>
        </is>
      </c>
      <c r="C78" t="n">
        <v>1</v>
      </c>
      <c r="D78" t="inlineStr">
        <is>
          <t>INCCM-POS</t>
        </is>
      </c>
      <c r="E78" t="n">
        <v>0</v>
      </c>
      <c r="F78" t="inlineStr">
        <is>
          <t>Mensal</t>
        </is>
      </c>
      <c r="G78" s="162" t="n">
        <v>45311</v>
      </c>
      <c r="H78" s="346" t="n">
        <v>45292</v>
      </c>
      <c r="I78" s="347" t="inlineStr">
        <is>
          <t>001/001</t>
        </is>
      </c>
      <c r="J78" t="inlineStr">
        <is>
          <t>Carteira</t>
        </is>
      </c>
      <c r="K78" t="inlineStr">
        <is>
          <t>Contrato</t>
        </is>
      </c>
      <c r="L78" t="n">
        <v>56554.14</v>
      </c>
      <c r="M78" s="187">
        <f>DATE(YEAR(G78),MONTH(G78),1)</f>
        <v/>
      </c>
      <c r="N78" s="177">
        <f>IF(G78&gt;$L$3,"Futuro","Atraso")</f>
        <v/>
      </c>
      <c r="O78">
        <f>12*(YEAR(G78)-YEAR($L$3))+(MONTH(G78)-MONTH($L$3))</f>
        <v/>
      </c>
      <c r="P78" s="343">
        <f>IF(N78="Atraso",L78,L78/(1+$L$2)^O78)</f>
        <v/>
      </c>
      <c r="Q78">
        <f>IF(N78="Atraso",$L$3-G78,0)</f>
        <v/>
      </c>
      <c r="R78">
        <f>IF(Q78&lt;=15,"Até 15",IF(Q78&lt;=30,"Entre 15 e 30",IF(Q78&lt;=60,"Entre 30 e 60",IF(Q78&lt;=90,"Entre 60 e 90",IF(Q78&lt;=120,"Entre 90 e 120",IF(Q78&lt;=150,"Entre 120 e 150",IF(Q78&lt;=180,"Entre 150 e 180","Superior a 180")))))))</f>
        <v/>
      </c>
    </row>
    <row r="79">
      <c r="A79" t="inlineStr">
        <is>
          <t>111</t>
        </is>
      </c>
      <c r="B79" t="inlineStr">
        <is>
          <t>FELIPE ISSAMU KITADANI ODAGUIL</t>
        </is>
      </c>
      <c r="C79" t="n">
        <v>1</v>
      </c>
      <c r="D79" t="inlineStr">
        <is>
          <t>INCCM-POS</t>
        </is>
      </c>
      <c r="E79" t="n">
        <v>0</v>
      </c>
      <c r="F79" t="inlineStr">
        <is>
          <t>Mensal</t>
        </is>
      </c>
      <c r="G79" s="162" t="n">
        <v>45311</v>
      </c>
      <c r="H79" s="346" t="n">
        <v>45292</v>
      </c>
      <c r="I79" s="347" t="inlineStr">
        <is>
          <t>034/037</t>
        </is>
      </c>
      <c r="J79" t="inlineStr">
        <is>
          <t>Carteira</t>
        </is>
      </c>
      <c r="K79" t="inlineStr">
        <is>
          <t>Contrato</t>
        </is>
      </c>
      <c r="L79" t="n">
        <v>6283.79</v>
      </c>
      <c r="M79" s="187">
        <f>DATE(YEAR(G79),MONTH(G79),1)</f>
        <v/>
      </c>
      <c r="N79" s="177">
        <f>IF(G79&gt;$L$3,"Futuro","Atraso")</f>
        <v/>
      </c>
      <c r="O79">
        <f>12*(YEAR(G79)-YEAR($L$3))+(MONTH(G79)-MONTH($L$3))</f>
        <v/>
      </c>
      <c r="P79" s="343">
        <f>IF(N79="Atraso",L79,L79/(1+$L$2)^O79)</f>
        <v/>
      </c>
      <c r="Q79">
        <f>IF(N79="Atraso",$L$3-G79,0)</f>
        <v/>
      </c>
      <c r="R79">
        <f>IF(Q79&lt;=15,"Até 15",IF(Q79&lt;=30,"Entre 15 e 30",IF(Q79&lt;=60,"Entre 30 e 60",IF(Q79&lt;=90,"Entre 60 e 90",IF(Q79&lt;=120,"Entre 90 e 120",IF(Q79&lt;=150,"Entre 120 e 150",IF(Q79&lt;=180,"Entre 150 e 180","Superior a 180")))))))</f>
        <v/>
      </c>
    </row>
    <row r="80">
      <c r="A80" t="inlineStr">
        <is>
          <t>042</t>
        </is>
      </c>
      <c r="B80" t="inlineStr">
        <is>
          <t>MICHELE CRISTINA SOARES BACHESQUE</t>
        </is>
      </c>
      <c r="C80" t="n">
        <v>1</v>
      </c>
      <c r="D80" t="inlineStr">
        <is>
          <t>INCCM-POS</t>
        </is>
      </c>
      <c r="E80" t="n">
        <v>0</v>
      </c>
      <c r="F80" t="inlineStr">
        <is>
          <t>Mensal</t>
        </is>
      </c>
      <c r="G80" s="162" t="n">
        <v>45316</v>
      </c>
      <c r="H80" s="346" t="n">
        <v>45292</v>
      </c>
      <c r="I80" s="347" t="inlineStr">
        <is>
          <t>032/035</t>
        </is>
      </c>
      <c r="J80" t="inlineStr">
        <is>
          <t>Carteira</t>
        </is>
      </c>
      <c r="K80" t="inlineStr">
        <is>
          <t>Contrato</t>
        </is>
      </c>
      <c r="L80" t="n">
        <v>3905.67</v>
      </c>
      <c r="M80" s="187">
        <f>DATE(YEAR(G80),MONTH(G80),1)</f>
        <v/>
      </c>
      <c r="N80" s="177">
        <f>IF(G80&gt;$L$3,"Futuro","Atraso")</f>
        <v/>
      </c>
      <c r="O80">
        <f>12*(YEAR(G80)-YEAR($L$3))+(MONTH(G80)-MONTH($L$3))</f>
        <v/>
      </c>
      <c r="P80" s="343">
        <f>IF(N80="Atraso",L80,L80/(1+$L$2)^O80)</f>
        <v/>
      </c>
      <c r="Q80">
        <f>IF(N80="Atraso",$L$3-G80,0)</f>
        <v/>
      </c>
      <c r="R80">
        <f>IF(Q80&lt;=15,"Até 15",IF(Q80&lt;=30,"Entre 15 e 30",IF(Q80&lt;=60,"Entre 30 e 60",IF(Q80&lt;=90,"Entre 60 e 90",IF(Q80&lt;=120,"Entre 90 e 120",IF(Q80&lt;=150,"Entre 120 e 150",IF(Q80&lt;=180,"Entre 150 e 180","Superior a 180")))))))</f>
        <v/>
      </c>
    </row>
    <row r="81">
      <c r="A81" t="inlineStr">
        <is>
          <t>081</t>
        </is>
      </c>
      <c r="B81" t="inlineStr">
        <is>
          <t>HON FAI NG</t>
        </is>
      </c>
      <c r="C81" t="n">
        <v>1</v>
      </c>
      <c r="E81" t="n">
        <v>0</v>
      </c>
      <c r="G81" s="162" t="n">
        <v>45316</v>
      </c>
      <c r="H81" s="346" t="n">
        <v>45292</v>
      </c>
      <c r="I81" s="347" t="inlineStr">
        <is>
          <t>031/034</t>
        </is>
      </c>
      <c r="J81" t="inlineStr">
        <is>
          <t>Carteira</t>
        </is>
      </c>
      <c r="K81" t="inlineStr">
        <is>
          <t>Contrato</t>
        </is>
      </c>
      <c r="L81" t="n">
        <v>5000</v>
      </c>
      <c r="M81" s="187">
        <f>DATE(YEAR(G81),MONTH(G81),1)</f>
        <v/>
      </c>
      <c r="N81" s="177">
        <f>IF(G81&gt;$L$3,"Futuro","Atraso")</f>
        <v/>
      </c>
      <c r="O81">
        <f>12*(YEAR(G81)-YEAR($L$3))+(MONTH(G81)-MONTH($L$3))</f>
        <v/>
      </c>
      <c r="P81" s="343">
        <f>IF(N81="Atraso",L81,L81/(1+$L$2)^O81)</f>
        <v/>
      </c>
      <c r="Q81">
        <f>IF(N81="Atraso",$L$3-G81,0)</f>
        <v/>
      </c>
      <c r="R81">
        <f>IF(Q81&lt;=15,"Até 15",IF(Q81&lt;=30,"Entre 15 e 30",IF(Q81&lt;=60,"Entre 30 e 60",IF(Q81&lt;=90,"Entre 60 e 90",IF(Q81&lt;=120,"Entre 90 e 120",IF(Q81&lt;=150,"Entre 120 e 150",IF(Q81&lt;=180,"Entre 150 e 180","Superior a 180")))))))</f>
        <v/>
      </c>
    </row>
    <row r="82">
      <c r="A82" t="inlineStr">
        <is>
          <t>161</t>
        </is>
      </c>
      <c r="B82" t="inlineStr">
        <is>
          <t>ALEXANDRE TERRA SIMAO</t>
        </is>
      </c>
      <c r="C82" t="n">
        <v>1</v>
      </c>
      <c r="D82" t="inlineStr">
        <is>
          <t>INCCM-POS</t>
        </is>
      </c>
      <c r="E82" t="n">
        <v>0</v>
      </c>
      <c r="F82" t="inlineStr">
        <is>
          <t>Mensal</t>
        </is>
      </c>
      <c r="G82" s="162" t="n">
        <v>45318</v>
      </c>
      <c r="H82" s="346" t="n">
        <v>45292</v>
      </c>
      <c r="I82" s="347" t="inlineStr">
        <is>
          <t>001/004</t>
        </is>
      </c>
      <c r="J82" t="inlineStr">
        <is>
          <t>Carteira</t>
        </is>
      </c>
      <c r="K82" t="inlineStr">
        <is>
          <t>Contrato</t>
        </is>
      </c>
      <c r="L82" t="n">
        <v>6041.92</v>
      </c>
      <c r="M82" s="187">
        <f>DATE(YEAR(G82),MONTH(G82),1)</f>
        <v/>
      </c>
      <c r="N82" s="177">
        <f>IF(G82&gt;$L$3,"Futuro","Atraso")</f>
        <v/>
      </c>
      <c r="O82">
        <f>12*(YEAR(G82)-YEAR($L$3))+(MONTH(G82)-MONTH($L$3))</f>
        <v/>
      </c>
      <c r="P82" s="343">
        <f>IF(N82="Atraso",L82,L82/(1+$L$2)^O82)</f>
        <v/>
      </c>
      <c r="Q82">
        <f>IF(N82="Atraso",$L$3-G82,0)</f>
        <v/>
      </c>
      <c r="R82">
        <f>IF(Q82&lt;=15,"Até 15",IF(Q82&lt;=30,"Entre 15 e 30",IF(Q82&lt;=60,"Entre 30 e 60",IF(Q82&lt;=90,"Entre 60 e 90",IF(Q82&lt;=120,"Entre 90 e 120",IF(Q82&lt;=150,"Entre 120 e 150",IF(Q82&lt;=180,"Entre 150 e 180","Superior a 180")))))))</f>
        <v/>
      </c>
    </row>
    <row r="83">
      <c r="A83" t="inlineStr">
        <is>
          <t>102</t>
        </is>
      </c>
      <c r="B83" t="inlineStr">
        <is>
          <t>JULIO CESAR MICOLI</t>
        </is>
      </c>
      <c r="C83" t="n">
        <v>1</v>
      </c>
      <c r="D83" t="inlineStr">
        <is>
          <t>INCCM-POS</t>
        </is>
      </c>
      <c r="E83" t="n">
        <v>0</v>
      </c>
      <c r="F83" t="inlineStr">
        <is>
          <t>Mensal</t>
        </is>
      </c>
      <c r="G83" s="162" t="n">
        <v>45319</v>
      </c>
      <c r="H83" s="346" t="n">
        <v>45292</v>
      </c>
      <c r="I83" s="347" t="inlineStr">
        <is>
          <t>001/001</t>
        </is>
      </c>
      <c r="J83" t="inlineStr">
        <is>
          <t>Carteira</t>
        </is>
      </c>
      <c r="K83" t="inlineStr">
        <is>
          <t>Contrato</t>
        </is>
      </c>
      <c r="L83" t="n">
        <v>81420.77</v>
      </c>
      <c r="M83" s="187">
        <f>DATE(YEAR(G83),MONTH(G83),1)</f>
        <v/>
      </c>
      <c r="N83" s="177">
        <f>IF(G83&gt;$L$3,"Futuro","Atraso")</f>
        <v/>
      </c>
      <c r="O83">
        <f>12*(YEAR(G83)-YEAR($L$3))+(MONTH(G83)-MONTH($L$3))</f>
        <v/>
      </c>
      <c r="P83" s="343">
        <f>IF(N83="Atraso",L83,L83/(1+$L$2)^O83)</f>
        <v/>
      </c>
      <c r="Q83">
        <f>IF(N83="Atraso",$L$3-G83,0)</f>
        <v/>
      </c>
      <c r="R83">
        <f>IF(Q83&lt;=15,"Até 15",IF(Q83&lt;=30,"Entre 15 e 30",IF(Q83&lt;=60,"Entre 30 e 60",IF(Q83&lt;=90,"Entre 60 e 90",IF(Q83&lt;=120,"Entre 90 e 120",IF(Q83&lt;=150,"Entre 120 e 150",IF(Q83&lt;=180,"Entre 150 e 180","Superior a 180")))))))</f>
        <v/>
      </c>
    </row>
    <row r="84">
      <c r="A84" t="inlineStr">
        <is>
          <t>102</t>
        </is>
      </c>
      <c r="B84" t="inlineStr">
        <is>
          <t>JULIO CESAR MICOLI</t>
        </is>
      </c>
      <c r="C84" t="n">
        <v>1</v>
      </c>
      <c r="D84" t="inlineStr">
        <is>
          <t>INCCM-POS</t>
        </is>
      </c>
      <c r="E84" t="n">
        <v>0</v>
      </c>
      <c r="F84" t="inlineStr">
        <is>
          <t>Mensal</t>
        </is>
      </c>
      <c r="G84" s="162" t="n">
        <v>45319</v>
      </c>
      <c r="H84" s="346" t="n">
        <v>45292</v>
      </c>
      <c r="I84" s="347" t="inlineStr">
        <is>
          <t>033/036</t>
        </is>
      </c>
      <c r="J84" t="inlineStr">
        <is>
          <t>Carteira</t>
        </is>
      </c>
      <c r="K84" t="inlineStr">
        <is>
          <t>Contrato</t>
        </is>
      </c>
      <c r="L84" t="n">
        <v>5356.53</v>
      </c>
      <c r="M84" s="187">
        <f>DATE(YEAR(G84),MONTH(G84),1)</f>
        <v/>
      </c>
      <c r="N84" s="177">
        <f>IF(G84&gt;$L$3,"Futuro","Atraso")</f>
        <v/>
      </c>
      <c r="O84">
        <f>12*(YEAR(G84)-YEAR($L$3))+(MONTH(G84)-MONTH($L$3))</f>
        <v/>
      </c>
      <c r="P84" s="343">
        <f>IF(N84="Atraso",L84,L84/(1+$L$2)^O84)</f>
        <v/>
      </c>
      <c r="Q84">
        <f>IF(N84="Atraso",$L$3-G84,0)</f>
        <v/>
      </c>
      <c r="R84">
        <f>IF(Q84&lt;=15,"Até 15",IF(Q84&lt;=30,"Entre 15 e 30",IF(Q84&lt;=60,"Entre 30 e 60",IF(Q84&lt;=90,"Entre 60 e 90",IF(Q84&lt;=120,"Entre 90 e 120",IF(Q84&lt;=150,"Entre 120 e 150",IF(Q84&lt;=180,"Entre 150 e 180","Superior a 180")))))))</f>
        <v/>
      </c>
    </row>
    <row r="85">
      <c r="A85" t="inlineStr">
        <is>
          <t>162</t>
        </is>
      </c>
      <c r="B85" t="inlineStr">
        <is>
          <t>FABIANA MOREIRA DOS SANTOS</t>
        </is>
      </c>
      <c r="C85" t="n">
        <v>1</v>
      </c>
      <c r="D85" t="inlineStr">
        <is>
          <t>INCCM-POS</t>
        </is>
      </c>
      <c r="E85" t="n">
        <v>0</v>
      </c>
      <c r="F85" t="inlineStr">
        <is>
          <t>Mensal</t>
        </is>
      </c>
      <c r="G85" s="162" t="n">
        <v>45321</v>
      </c>
      <c r="H85" s="346" t="n">
        <v>45292</v>
      </c>
      <c r="I85" s="347" t="inlineStr">
        <is>
          <t>033/036</t>
        </is>
      </c>
      <c r="J85" t="inlineStr">
        <is>
          <t>Carteira</t>
        </is>
      </c>
      <c r="K85" t="inlineStr">
        <is>
          <t>Contrato</t>
        </is>
      </c>
      <c r="L85" t="n">
        <v>31491.87</v>
      </c>
      <c r="M85" s="187">
        <f>DATE(YEAR(G85),MONTH(G85),1)</f>
        <v/>
      </c>
      <c r="N85" s="177">
        <f>IF(G85&gt;$L$3,"Futuro","Atraso")</f>
        <v/>
      </c>
      <c r="O85">
        <f>12*(YEAR(G85)-YEAR($L$3))+(MONTH(G85)-MONTH($L$3))</f>
        <v/>
      </c>
      <c r="P85" s="343">
        <f>IF(N85="Atraso",L85,L85/(1+$L$2)^O85)</f>
        <v/>
      </c>
      <c r="Q85">
        <f>IF(N85="Atraso",$L$3-G85,0)</f>
        <v/>
      </c>
      <c r="R85">
        <f>IF(Q85&lt;=15,"Até 15",IF(Q85&lt;=30,"Entre 15 e 30",IF(Q85&lt;=60,"Entre 30 e 60",IF(Q85&lt;=90,"Entre 60 e 90",IF(Q85&lt;=120,"Entre 90 e 120",IF(Q85&lt;=150,"Entre 120 e 150",IF(Q85&lt;=180,"Entre 150 e 180","Superior a 180")))))))</f>
        <v/>
      </c>
    </row>
    <row r="86">
      <c r="A86" t="inlineStr">
        <is>
          <t>151</t>
        </is>
      </c>
      <c r="B86" t="inlineStr">
        <is>
          <t>MARLI APARECIDA ROMERO PINHEIRO</t>
        </is>
      </c>
      <c r="C86" t="n">
        <v>1</v>
      </c>
      <c r="D86" t="inlineStr">
        <is>
          <t>INCCM-POS</t>
        </is>
      </c>
      <c r="E86" t="n">
        <v>0</v>
      </c>
      <c r="F86" t="inlineStr">
        <is>
          <t>Mensal</t>
        </is>
      </c>
      <c r="G86" s="162" t="n">
        <v>45327</v>
      </c>
      <c r="H86" s="346" t="n">
        <v>45323</v>
      </c>
      <c r="I86" s="347" t="inlineStr">
        <is>
          <t>017/023</t>
        </is>
      </c>
      <c r="J86" t="inlineStr">
        <is>
          <t>Carteira</t>
        </is>
      </c>
      <c r="K86" t="inlineStr">
        <is>
          <t>Contrato</t>
        </is>
      </c>
      <c r="L86" t="n">
        <v>23726.45</v>
      </c>
      <c r="M86" s="187">
        <f>DATE(YEAR(G86),MONTH(G86),1)</f>
        <v/>
      </c>
      <c r="N86" s="177">
        <f>IF(G86&gt;$L$3,"Futuro","Atraso")</f>
        <v/>
      </c>
      <c r="O86">
        <f>12*(YEAR(G86)-YEAR($L$3))+(MONTH(G86)-MONTH($L$3))</f>
        <v/>
      </c>
      <c r="P86" s="343">
        <f>IF(N86="Atraso",L86,L86/(1+$L$2)^O86)</f>
        <v/>
      </c>
      <c r="Q86">
        <f>IF(N86="Atraso",$L$3-G86,0)</f>
        <v/>
      </c>
      <c r="R86">
        <f>IF(Q86&lt;=15,"Até 15",IF(Q86&lt;=30,"Entre 15 e 30",IF(Q86&lt;=60,"Entre 30 e 60",IF(Q86&lt;=90,"Entre 60 e 90",IF(Q86&lt;=120,"Entre 90 e 120",IF(Q86&lt;=150,"Entre 120 e 150",IF(Q86&lt;=180,"Entre 150 e 180","Superior a 180")))))))</f>
        <v/>
      </c>
    </row>
    <row r="87">
      <c r="A87" t="inlineStr">
        <is>
          <t>191</t>
        </is>
      </c>
      <c r="B87" t="inlineStr">
        <is>
          <t>MAYSA NICOLA RODI</t>
        </is>
      </c>
      <c r="C87" t="n">
        <v>1</v>
      </c>
      <c r="D87" t="inlineStr">
        <is>
          <t>INCCM-POS</t>
        </is>
      </c>
      <c r="E87" t="n">
        <v>0</v>
      </c>
      <c r="F87" t="inlineStr">
        <is>
          <t>Mensal</t>
        </is>
      </c>
      <c r="G87" s="162" t="n">
        <v>45327</v>
      </c>
      <c r="H87" s="346" t="n">
        <v>45323</v>
      </c>
      <c r="I87" s="347" t="inlineStr">
        <is>
          <t>031/033</t>
        </is>
      </c>
      <c r="J87" t="inlineStr">
        <is>
          <t>Carteira</t>
        </is>
      </c>
      <c r="K87" t="inlineStr">
        <is>
          <t>Contrato</t>
        </is>
      </c>
      <c r="L87" t="n">
        <v>5632.93</v>
      </c>
      <c r="M87" s="187">
        <f>DATE(YEAR(G87),MONTH(G87),1)</f>
        <v/>
      </c>
      <c r="N87" s="177">
        <f>IF(G87&gt;$L$3,"Futuro","Atraso")</f>
        <v/>
      </c>
      <c r="O87">
        <f>12*(YEAR(G87)-YEAR($L$3))+(MONTH(G87)-MONTH($L$3))</f>
        <v/>
      </c>
      <c r="P87" s="343">
        <f>IF(N87="Atraso",L87,L87/(1+$L$2)^O87)</f>
        <v/>
      </c>
      <c r="Q87">
        <f>IF(N87="Atraso",$L$3-G87,0)</f>
        <v/>
      </c>
      <c r="R87">
        <f>IF(Q87&lt;=15,"Até 15",IF(Q87&lt;=30,"Entre 15 e 30",IF(Q87&lt;=60,"Entre 30 e 60",IF(Q87&lt;=90,"Entre 60 e 90",IF(Q87&lt;=120,"Entre 90 e 120",IF(Q87&lt;=150,"Entre 120 e 150",IF(Q87&lt;=180,"Entre 150 e 180","Superior a 180")))))))</f>
        <v/>
      </c>
    </row>
    <row r="88">
      <c r="A88" t="inlineStr">
        <is>
          <t>082</t>
        </is>
      </c>
      <c r="B88" t="inlineStr">
        <is>
          <t>MARCILIO ALBERTO DE FARIAS PIRES</t>
        </is>
      </c>
      <c r="C88" t="n">
        <v>1</v>
      </c>
      <c r="D88" t="inlineStr">
        <is>
          <t>INCCM-POS</t>
        </is>
      </c>
      <c r="E88" t="n">
        <v>0</v>
      </c>
      <c r="F88" t="inlineStr">
        <is>
          <t>Mensal</t>
        </is>
      </c>
      <c r="G88" s="162" t="n">
        <v>45332</v>
      </c>
      <c r="H88" s="346" t="n">
        <v>45323</v>
      </c>
      <c r="I88" s="347" t="inlineStr">
        <is>
          <t>033/035</t>
        </is>
      </c>
      <c r="J88" t="inlineStr">
        <is>
          <t>Carteira</t>
        </is>
      </c>
      <c r="K88" t="inlineStr">
        <is>
          <t>Contrato</t>
        </is>
      </c>
      <c r="L88" t="n">
        <v>3661.56</v>
      </c>
      <c r="M88" s="187">
        <f>DATE(YEAR(G88),MONTH(G88),1)</f>
        <v/>
      </c>
      <c r="N88" s="177">
        <f>IF(G88&gt;$L$3,"Futuro","Atraso")</f>
        <v/>
      </c>
      <c r="O88">
        <f>12*(YEAR(G88)-YEAR($L$3))+(MONTH(G88)-MONTH($L$3))</f>
        <v/>
      </c>
      <c r="P88" s="343">
        <f>IF(N88="Atraso",L88,L88/(1+$L$2)^O88)</f>
        <v/>
      </c>
      <c r="Q88">
        <f>IF(N88="Atraso",$L$3-G88,0)</f>
        <v/>
      </c>
      <c r="R88">
        <f>IF(Q88&lt;=15,"Até 15",IF(Q88&lt;=30,"Entre 15 e 30",IF(Q88&lt;=60,"Entre 30 e 60",IF(Q88&lt;=90,"Entre 60 e 90",IF(Q88&lt;=120,"Entre 90 e 120",IF(Q88&lt;=150,"Entre 120 e 150",IF(Q88&lt;=180,"Entre 150 e 180","Superior a 180")))))))</f>
        <v/>
      </c>
    </row>
    <row r="89">
      <c r="A89" t="inlineStr">
        <is>
          <t>141</t>
        </is>
      </c>
      <c r="B89" t="inlineStr">
        <is>
          <t>HOMERO MONTANDON</t>
        </is>
      </c>
      <c r="C89" t="n">
        <v>1</v>
      </c>
      <c r="D89" t="inlineStr">
        <is>
          <t>INCCM-POS</t>
        </is>
      </c>
      <c r="E89" t="n">
        <v>0</v>
      </c>
      <c r="F89" t="inlineStr">
        <is>
          <t>Mensal</t>
        </is>
      </c>
      <c r="G89" s="162" t="n">
        <v>45332</v>
      </c>
      <c r="H89" s="346" t="n">
        <v>45323</v>
      </c>
      <c r="I89" s="347" t="inlineStr">
        <is>
          <t>030/032</t>
        </is>
      </c>
      <c r="J89" t="inlineStr">
        <is>
          <t>Carteira</t>
        </is>
      </c>
      <c r="K89" t="inlineStr">
        <is>
          <t>Contrato</t>
        </is>
      </c>
      <c r="L89" t="n">
        <v>4518.87</v>
      </c>
      <c r="M89" s="187">
        <f>DATE(YEAR(G89),MONTH(G89),1)</f>
        <v/>
      </c>
      <c r="N89" s="177">
        <f>IF(G89&gt;$L$3,"Futuro","Atraso")</f>
        <v/>
      </c>
      <c r="O89">
        <f>12*(YEAR(G89)-YEAR($L$3))+(MONTH(G89)-MONTH($L$3))</f>
        <v/>
      </c>
      <c r="P89" s="343">
        <f>IF(N89="Atraso",L89,L89/(1+$L$2)^O89)</f>
        <v/>
      </c>
      <c r="Q89">
        <f>IF(N89="Atraso",$L$3-G89,0)</f>
        <v/>
      </c>
      <c r="R89">
        <f>IF(Q89&lt;=15,"Até 15",IF(Q89&lt;=30,"Entre 15 e 30",IF(Q89&lt;=60,"Entre 30 e 60",IF(Q89&lt;=90,"Entre 60 e 90",IF(Q89&lt;=120,"Entre 90 e 120",IF(Q89&lt;=150,"Entre 120 e 150",IF(Q89&lt;=180,"Entre 150 e 180","Superior a 180")))))))</f>
        <v/>
      </c>
    </row>
    <row r="90">
      <c r="A90" t="inlineStr">
        <is>
          <t>052</t>
        </is>
      </c>
      <c r="B90" t="inlineStr">
        <is>
          <t>DANILO TROSS LEITE</t>
        </is>
      </c>
      <c r="C90" t="n">
        <v>1</v>
      </c>
      <c r="D90" t="inlineStr">
        <is>
          <t>INCCM-POS</t>
        </is>
      </c>
      <c r="E90" t="n">
        <v>0</v>
      </c>
      <c r="F90" t="inlineStr">
        <is>
          <t>Mensal</t>
        </is>
      </c>
      <c r="G90" s="162" t="n">
        <v>45332</v>
      </c>
      <c r="H90" s="346" t="n">
        <v>45323</v>
      </c>
      <c r="I90" s="347" t="inlineStr">
        <is>
          <t>035/037</t>
        </is>
      </c>
      <c r="J90" t="inlineStr">
        <is>
          <t>Carteira</t>
        </is>
      </c>
      <c r="K90" t="inlineStr">
        <is>
          <t>Contrato</t>
        </is>
      </c>
      <c r="L90" t="n">
        <v>3556.58</v>
      </c>
      <c r="M90" s="187">
        <f>DATE(YEAR(G90),MONTH(G90),1)</f>
        <v/>
      </c>
      <c r="N90" s="177">
        <f>IF(G90&gt;$L$3,"Futuro","Atraso")</f>
        <v/>
      </c>
      <c r="O90">
        <f>12*(YEAR(G90)-YEAR($L$3))+(MONTH(G90)-MONTH($L$3))</f>
        <v/>
      </c>
      <c r="P90" s="343">
        <f>IF(N90="Atraso",L90,L90/(1+$L$2)^O90)</f>
        <v/>
      </c>
      <c r="Q90">
        <f>IF(N90="Atraso",$L$3-G90,0)</f>
        <v/>
      </c>
      <c r="R90">
        <f>IF(Q90&lt;=15,"Até 15",IF(Q90&lt;=30,"Entre 15 e 30",IF(Q90&lt;=60,"Entre 30 e 60",IF(Q90&lt;=90,"Entre 60 e 90",IF(Q90&lt;=120,"Entre 90 e 120",IF(Q90&lt;=150,"Entre 120 e 150",IF(Q90&lt;=180,"Entre 150 e 180","Superior a 180")))))))</f>
        <v/>
      </c>
    </row>
    <row r="91">
      <c r="A91" t="inlineStr">
        <is>
          <t>131</t>
        </is>
      </c>
      <c r="B91" t="inlineStr">
        <is>
          <t>MONICA FLORENCIO MILANI DA CRUZ</t>
        </is>
      </c>
      <c r="C91" t="n">
        <v>1</v>
      </c>
      <c r="D91" t="inlineStr">
        <is>
          <t>INCCM-POS</t>
        </is>
      </c>
      <c r="E91" t="n">
        <v>0</v>
      </c>
      <c r="F91" t="inlineStr">
        <is>
          <t>Mensal</t>
        </is>
      </c>
      <c r="G91" s="162" t="n">
        <v>45332</v>
      </c>
      <c r="H91" s="346" t="n">
        <v>45323</v>
      </c>
      <c r="I91" s="347" t="inlineStr">
        <is>
          <t>029/031</t>
        </is>
      </c>
      <c r="J91" t="inlineStr">
        <is>
          <t>Carteira</t>
        </is>
      </c>
      <c r="K91" t="inlineStr">
        <is>
          <t>Contrato</t>
        </is>
      </c>
      <c r="L91" t="n">
        <v>5035.55</v>
      </c>
      <c r="M91" s="187">
        <f>DATE(YEAR(G91),MONTH(G91),1)</f>
        <v/>
      </c>
      <c r="N91" s="177">
        <f>IF(G91&gt;$L$3,"Futuro","Atraso")</f>
        <v/>
      </c>
      <c r="O91">
        <f>12*(YEAR(G91)-YEAR($L$3))+(MONTH(G91)-MONTH($L$3))</f>
        <v/>
      </c>
      <c r="P91" s="343">
        <f>IF(N91="Atraso",L91,L91/(1+$L$2)^O91)</f>
        <v/>
      </c>
      <c r="Q91">
        <f>IF(N91="Atraso",$L$3-G91,0)</f>
        <v/>
      </c>
      <c r="R91">
        <f>IF(Q91&lt;=15,"Até 15",IF(Q91&lt;=30,"Entre 15 e 30",IF(Q91&lt;=60,"Entre 30 e 60",IF(Q91&lt;=90,"Entre 60 e 90",IF(Q91&lt;=120,"Entre 90 e 120",IF(Q91&lt;=150,"Entre 120 e 150",IF(Q91&lt;=180,"Entre 150 e 180","Superior a 180")))))))</f>
        <v/>
      </c>
    </row>
    <row r="92">
      <c r="A92" t="inlineStr">
        <is>
          <t>122</t>
        </is>
      </c>
      <c r="B92" t="inlineStr">
        <is>
          <t>ELIANE PEREIRA DE FREITAS REBELO</t>
        </is>
      </c>
      <c r="C92" t="n">
        <v>1</v>
      </c>
      <c r="E92" t="n">
        <v>0</v>
      </c>
      <c r="G92" s="162" t="n">
        <v>45337</v>
      </c>
      <c r="H92" s="346" t="n">
        <v>45323</v>
      </c>
      <c r="I92" s="347" t="inlineStr">
        <is>
          <t>031/033</t>
        </is>
      </c>
      <c r="J92" t="inlineStr">
        <is>
          <t>Carteira</t>
        </is>
      </c>
      <c r="K92" t="inlineStr">
        <is>
          <t>Contrato</t>
        </is>
      </c>
      <c r="L92" t="n">
        <v>8790</v>
      </c>
      <c r="M92" s="187">
        <f>DATE(YEAR(G92),MONTH(G92),1)</f>
        <v/>
      </c>
      <c r="N92" s="177">
        <f>IF(G92&gt;$L$3,"Futuro","Atraso")</f>
        <v/>
      </c>
      <c r="O92">
        <f>12*(YEAR(G92)-YEAR($L$3))+(MONTH(G92)-MONTH($L$3))</f>
        <v/>
      </c>
      <c r="P92" s="343">
        <f>IF(N92="Atraso",L92,L92/(1+$L$2)^O92)</f>
        <v/>
      </c>
      <c r="Q92">
        <f>IF(N92="Atraso",$L$3-G92,0)</f>
        <v/>
      </c>
      <c r="R92">
        <f>IF(Q92&lt;=15,"Até 15",IF(Q92&lt;=30,"Entre 15 e 30",IF(Q92&lt;=60,"Entre 30 e 60",IF(Q92&lt;=90,"Entre 60 e 90",IF(Q92&lt;=120,"Entre 90 e 120",IF(Q92&lt;=150,"Entre 120 e 150",IF(Q92&lt;=180,"Entre 150 e 180","Superior a 180")))))))</f>
        <v/>
      </c>
    </row>
    <row r="93">
      <c r="A93" t="inlineStr">
        <is>
          <t>071</t>
        </is>
      </c>
      <c r="B93" t="inlineStr">
        <is>
          <t>RONALDO DA NOBREGA DIAS</t>
        </is>
      </c>
      <c r="C93" t="n">
        <v>1</v>
      </c>
      <c r="E93" t="n">
        <v>0</v>
      </c>
      <c r="G93" s="162" t="n">
        <v>45337</v>
      </c>
      <c r="H93" s="346" t="n">
        <v>45323</v>
      </c>
      <c r="I93" s="347" t="inlineStr">
        <is>
          <t>037/039</t>
        </is>
      </c>
      <c r="J93" t="inlineStr">
        <is>
          <t>Carteira</t>
        </is>
      </c>
      <c r="K93" t="inlineStr">
        <is>
          <t>Contrato</t>
        </is>
      </c>
      <c r="L93" t="n">
        <v>2000</v>
      </c>
      <c r="M93" s="187">
        <f>DATE(YEAR(G93),MONTH(G93),1)</f>
        <v/>
      </c>
      <c r="N93" s="177">
        <f>IF(G93&gt;$L$3,"Futuro","Atraso")</f>
        <v/>
      </c>
      <c r="O93">
        <f>12*(YEAR(G93)-YEAR($L$3))+(MONTH(G93)-MONTH($L$3))</f>
        <v/>
      </c>
      <c r="P93" s="343">
        <f>IF(N93="Atraso",L93,L93/(1+$L$2)^O93)</f>
        <v/>
      </c>
      <c r="Q93">
        <f>IF(N93="Atraso",$L$3-G93,0)</f>
        <v/>
      </c>
      <c r="R93">
        <f>IF(Q93&lt;=15,"Até 15",IF(Q93&lt;=30,"Entre 15 e 30",IF(Q93&lt;=60,"Entre 30 e 60",IF(Q93&lt;=90,"Entre 60 e 90",IF(Q93&lt;=120,"Entre 90 e 120",IF(Q93&lt;=150,"Entre 120 e 150",IF(Q93&lt;=180,"Entre 150 e 180","Superior a 180")))))))</f>
        <v/>
      </c>
    </row>
    <row r="94">
      <c r="A94" t="inlineStr">
        <is>
          <t>091</t>
        </is>
      </c>
      <c r="B94" t="inlineStr">
        <is>
          <t>GIOVANNI CINTRA PEREIRA</t>
        </is>
      </c>
      <c r="C94" t="n">
        <v>1</v>
      </c>
      <c r="D94" t="inlineStr">
        <is>
          <t>INCCM-POS</t>
        </is>
      </c>
      <c r="E94" t="n">
        <v>0</v>
      </c>
      <c r="F94" t="inlineStr">
        <is>
          <t>Mensal</t>
        </is>
      </c>
      <c r="G94" s="162" t="n">
        <v>45337</v>
      </c>
      <c r="H94" s="346" t="n">
        <v>45323</v>
      </c>
      <c r="I94" s="347" t="inlineStr">
        <is>
          <t>001/001</t>
        </is>
      </c>
      <c r="J94" t="inlineStr">
        <is>
          <t>Carteira</t>
        </is>
      </c>
      <c r="K94" t="inlineStr">
        <is>
          <t>Contrato</t>
        </is>
      </c>
      <c r="L94" t="n">
        <v>131154.39</v>
      </c>
      <c r="M94" s="187">
        <f>DATE(YEAR(G94),MONTH(G94),1)</f>
        <v/>
      </c>
      <c r="N94" s="177">
        <f>IF(G94&gt;$L$3,"Futuro","Atraso")</f>
        <v/>
      </c>
      <c r="O94">
        <f>12*(YEAR(G94)-YEAR($L$3))+(MONTH(G94)-MONTH($L$3))</f>
        <v/>
      </c>
      <c r="P94" s="343">
        <f>IF(N94="Atraso",L94,L94/(1+$L$2)^O94)</f>
        <v/>
      </c>
      <c r="Q94">
        <f>IF(N94="Atraso",$L$3-G94,0)</f>
        <v/>
      </c>
      <c r="R94">
        <f>IF(Q94&lt;=15,"Até 15",IF(Q94&lt;=30,"Entre 15 e 30",IF(Q94&lt;=60,"Entre 30 e 60",IF(Q94&lt;=90,"Entre 60 e 90",IF(Q94&lt;=120,"Entre 90 e 120",IF(Q94&lt;=150,"Entre 120 e 150",IF(Q94&lt;=180,"Entre 150 e 180","Superior a 180")))))))</f>
        <v/>
      </c>
    </row>
    <row r="95">
      <c r="A95" t="inlineStr">
        <is>
          <t>111</t>
        </is>
      </c>
      <c r="B95" t="inlineStr">
        <is>
          <t>FELIPE ISSAMU KITADANI ODAGUIL</t>
        </is>
      </c>
      <c r="C95" t="n">
        <v>1</v>
      </c>
      <c r="D95" t="inlineStr">
        <is>
          <t>INCCM-POS</t>
        </is>
      </c>
      <c r="E95" t="n">
        <v>0</v>
      </c>
      <c r="F95" t="inlineStr">
        <is>
          <t>Mensal</t>
        </is>
      </c>
      <c r="G95" s="162" t="n">
        <v>45342</v>
      </c>
      <c r="H95" s="346" t="n">
        <v>45323</v>
      </c>
      <c r="I95" s="347" t="inlineStr">
        <is>
          <t>035/037</t>
        </is>
      </c>
      <c r="J95" t="inlineStr">
        <is>
          <t>Carteira</t>
        </is>
      </c>
      <c r="K95" t="inlineStr">
        <is>
          <t>Contrato</t>
        </is>
      </c>
      <c r="L95" t="n">
        <v>6283.79</v>
      </c>
      <c r="M95" s="187">
        <f>DATE(YEAR(G95),MONTH(G95),1)</f>
        <v/>
      </c>
      <c r="N95" s="177">
        <f>IF(G95&gt;$L$3,"Futuro","Atraso")</f>
        <v/>
      </c>
      <c r="O95">
        <f>12*(YEAR(G95)-YEAR($L$3))+(MONTH(G95)-MONTH($L$3))</f>
        <v/>
      </c>
      <c r="P95" s="343">
        <f>IF(N95="Atraso",L95,L95/(1+$L$2)^O95)</f>
        <v/>
      </c>
      <c r="Q95">
        <f>IF(N95="Atraso",$L$3-G95,0)</f>
        <v/>
      </c>
      <c r="R95">
        <f>IF(Q95&lt;=15,"Até 15",IF(Q95&lt;=30,"Entre 15 e 30",IF(Q95&lt;=60,"Entre 30 e 60",IF(Q95&lt;=90,"Entre 60 e 90",IF(Q95&lt;=120,"Entre 90 e 120",IF(Q95&lt;=150,"Entre 120 e 150",IF(Q95&lt;=180,"Entre 150 e 180","Superior a 180")))))))</f>
        <v/>
      </c>
    </row>
    <row r="96">
      <c r="A96" t="inlineStr">
        <is>
          <t>042</t>
        </is>
      </c>
      <c r="B96" t="inlineStr">
        <is>
          <t>MICHELE CRISTINA SOARES BACHESQUE</t>
        </is>
      </c>
      <c r="C96" t="n">
        <v>1</v>
      </c>
      <c r="D96" t="inlineStr">
        <is>
          <t>INCCM-POS</t>
        </is>
      </c>
      <c r="E96" t="n">
        <v>0</v>
      </c>
      <c r="F96" t="inlineStr">
        <is>
          <t>Mensal</t>
        </is>
      </c>
      <c r="G96" s="162" t="n">
        <v>45347</v>
      </c>
      <c r="H96" s="346" t="n">
        <v>45323</v>
      </c>
      <c r="I96" s="347" t="inlineStr">
        <is>
          <t>033/035</t>
        </is>
      </c>
      <c r="J96" t="inlineStr">
        <is>
          <t>Carteira</t>
        </is>
      </c>
      <c r="K96" t="inlineStr">
        <is>
          <t>Contrato</t>
        </is>
      </c>
      <c r="L96" t="n">
        <v>3905.67</v>
      </c>
      <c r="M96" s="187">
        <f>DATE(YEAR(G96),MONTH(G96),1)</f>
        <v/>
      </c>
      <c r="N96" s="177">
        <f>IF(G96&gt;$L$3,"Futuro","Atraso")</f>
        <v/>
      </c>
      <c r="O96">
        <f>12*(YEAR(G96)-YEAR($L$3))+(MONTH(G96)-MONTH($L$3))</f>
        <v/>
      </c>
      <c r="P96" s="343">
        <f>IF(N96="Atraso",L96,L96/(1+$L$2)^O96)</f>
        <v/>
      </c>
      <c r="Q96">
        <f>IF(N96="Atraso",$L$3-G96,0)</f>
        <v/>
      </c>
      <c r="R96">
        <f>IF(Q96&lt;=15,"Até 15",IF(Q96&lt;=30,"Entre 15 e 30",IF(Q96&lt;=60,"Entre 30 e 60",IF(Q96&lt;=90,"Entre 60 e 90",IF(Q96&lt;=120,"Entre 90 e 120",IF(Q96&lt;=150,"Entre 120 e 150",IF(Q96&lt;=180,"Entre 150 e 180","Superior a 180")))))))</f>
        <v/>
      </c>
    </row>
    <row r="97">
      <c r="A97" t="inlineStr">
        <is>
          <t>081</t>
        </is>
      </c>
      <c r="B97" t="inlineStr">
        <is>
          <t>HON FAI NG</t>
        </is>
      </c>
      <c r="C97" t="n">
        <v>1</v>
      </c>
      <c r="E97" t="n">
        <v>0</v>
      </c>
      <c r="G97" s="162" t="n">
        <v>45347</v>
      </c>
      <c r="H97" s="346" t="n">
        <v>45323</v>
      </c>
      <c r="I97" s="347" t="inlineStr">
        <is>
          <t>032/034</t>
        </is>
      </c>
      <c r="J97" t="inlineStr">
        <is>
          <t>Carteira</t>
        </is>
      </c>
      <c r="K97" t="inlineStr">
        <is>
          <t>Contrato</t>
        </is>
      </c>
      <c r="L97" t="n">
        <v>5000</v>
      </c>
      <c r="M97" s="187">
        <f>DATE(YEAR(G97),MONTH(G97),1)</f>
        <v/>
      </c>
      <c r="N97" s="177">
        <f>IF(G97&gt;$L$3,"Futuro","Atraso")</f>
        <v/>
      </c>
      <c r="O97">
        <f>12*(YEAR(G97)-YEAR($L$3))+(MONTH(G97)-MONTH($L$3))</f>
        <v/>
      </c>
      <c r="P97" s="343">
        <f>IF(N97="Atraso",L97,L97/(1+$L$2)^O97)</f>
        <v/>
      </c>
      <c r="Q97">
        <f>IF(N97="Atraso",$L$3-G97,0)</f>
        <v/>
      </c>
      <c r="R97">
        <f>IF(Q97&lt;=15,"Até 15",IF(Q97&lt;=30,"Entre 15 e 30",IF(Q97&lt;=60,"Entre 30 e 60",IF(Q97&lt;=90,"Entre 60 e 90",IF(Q97&lt;=120,"Entre 90 e 120",IF(Q97&lt;=150,"Entre 120 e 150",IF(Q97&lt;=180,"Entre 150 e 180","Superior a 180")))))))</f>
        <v/>
      </c>
    </row>
    <row r="98">
      <c r="A98" t="inlineStr">
        <is>
          <t>161</t>
        </is>
      </c>
      <c r="B98" t="inlineStr">
        <is>
          <t>ALEXANDRE TERRA SIMAO</t>
        </is>
      </c>
      <c r="C98" t="n">
        <v>1</v>
      </c>
      <c r="D98" t="inlineStr">
        <is>
          <t>INCCM-POS</t>
        </is>
      </c>
      <c r="E98" t="n">
        <v>0</v>
      </c>
      <c r="F98" t="inlineStr">
        <is>
          <t>Mensal</t>
        </is>
      </c>
      <c r="G98" s="162" t="n">
        <v>45349</v>
      </c>
      <c r="H98" s="346" t="n">
        <v>45323</v>
      </c>
      <c r="I98" s="347" t="inlineStr">
        <is>
          <t>002/004</t>
        </is>
      </c>
      <c r="J98" t="inlineStr">
        <is>
          <t>Carteira</t>
        </is>
      </c>
      <c r="K98" t="inlineStr">
        <is>
          <t>Contrato</t>
        </is>
      </c>
      <c r="L98" t="n">
        <v>6041.92</v>
      </c>
      <c r="M98" s="187">
        <f>DATE(YEAR(G98),MONTH(G98),1)</f>
        <v/>
      </c>
      <c r="N98" s="177">
        <f>IF(G98&gt;$L$3,"Futuro","Atraso")</f>
        <v/>
      </c>
      <c r="O98">
        <f>12*(YEAR(G98)-YEAR($L$3))+(MONTH(G98)-MONTH($L$3))</f>
        <v/>
      </c>
      <c r="P98" s="343">
        <f>IF(N98="Atraso",L98,L98/(1+$L$2)^O98)</f>
        <v/>
      </c>
      <c r="Q98">
        <f>IF(N98="Atraso",$L$3-G98,0)</f>
        <v/>
      </c>
      <c r="R98">
        <f>IF(Q98&lt;=15,"Até 15",IF(Q98&lt;=30,"Entre 15 e 30",IF(Q98&lt;=60,"Entre 30 e 60",IF(Q98&lt;=90,"Entre 60 e 90",IF(Q98&lt;=120,"Entre 90 e 120",IF(Q98&lt;=150,"Entre 120 e 150",IF(Q98&lt;=180,"Entre 150 e 180","Superior a 180")))))))</f>
        <v/>
      </c>
    </row>
    <row r="99">
      <c r="A99" t="inlineStr">
        <is>
          <t>102</t>
        </is>
      </c>
      <c r="B99" t="inlineStr">
        <is>
          <t>JULIO CESAR MICOLI</t>
        </is>
      </c>
      <c r="C99" t="n">
        <v>1</v>
      </c>
      <c r="D99" t="inlineStr">
        <is>
          <t>INCCM-POS</t>
        </is>
      </c>
      <c r="E99" t="n">
        <v>0</v>
      </c>
      <c r="F99" t="inlineStr">
        <is>
          <t>Mensal</t>
        </is>
      </c>
      <c r="G99" s="162" t="n">
        <v>45350</v>
      </c>
      <c r="H99" s="346" t="n">
        <v>45323</v>
      </c>
      <c r="I99" s="347" t="inlineStr">
        <is>
          <t>034/036</t>
        </is>
      </c>
      <c r="J99" t="inlineStr">
        <is>
          <t>Carteira</t>
        </is>
      </c>
      <c r="K99" t="inlineStr">
        <is>
          <t>Contrato</t>
        </is>
      </c>
      <c r="L99" t="n">
        <v>5356.53</v>
      </c>
      <c r="M99" s="187">
        <f>DATE(YEAR(G99),MONTH(G99),1)</f>
        <v/>
      </c>
      <c r="N99" s="177">
        <f>IF(G99&gt;$L$3,"Futuro","Atraso")</f>
        <v/>
      </c>
      <c r="O99">
        <f>12*(YEAR(G99)-YEAR($L$3))+(MONTH(G99)-MONTH($L$3))</f>
        <v/>
      </c>
      <c r="P99" s="343">
        <f>IF(N99="Atraso",L99,L99/(1+$L$2)^O99)</f>
        <v/>
      </c>
      <c r="Q99">
        <f>IF(N99="Atraso",$L$3-G99,0)</f>
        <v/>
      </c>
      <c r="R99">
        <f>IF(Q99&lt;=15,"Até 15",IF(Q99&lt;=30,"Entre 15 e 30",IF(Q99&lt;=60,"Entre 30 e 60",IF(Q99&lt;=90,"Entre 60 e 90",IF(Q99&lt;=120,"Entre 90 e 120",IF(Q99&lt;=150,"Entre 120 e 150",IF(Q99&lt;=180,"Entre 150 e 180","Superior a 180")))))))</f>
        <v/>
      </c>
    </row>
    <row r="100">
      <c r="A100" t="inlineStr">
        <is>
          <t>162</t>
        </is>
      </c>
      <c r="B100" t="inlineStr">
        <is>
          <t>FABIANA MOREIRA DOS SANTOS</t>
        </is>
      </c>
      <c r="C100" t="n">
        <v>1</v>
      </c>
      <c r="D100" t="inlineStr">
        <is>
          <t>INCCM-POS</t>
        </is>
      </c>
      <c r="E100" t="n">
        <v>0</v>
      </c>
      <c r="F100" t="inlineStr">
        <is>
          <t>Mensal</t>
        </is>
      </c>
      <c r="G100" s="162" t="n">
        <v>45351</v>
      </c>
      <c r="H100" s="346" t="n">
        <v>45323</v>
      </c>
      <c r="I100" s="347" t="inlineStr">
        <is>
          <t>034/036</t>
        </is>
      </c>
      <c r="J100" t="inlineStr">
        <is>
          <t>Carteira</t>
        </is>
      </c>
      <c r="K100" t="inlineStr">
        <is>
          <t>Contrato</t>
        </is>
      </c>
      <c r="L100" t="n">
        <v>31491.87</v>
      </c>
      <c r="M100" s="187">
        <f>DATE(YEAR(G100),MONTH(G100),1)</f>
        <v/>
      </c>
      <c r="N100" s="177">
        <f>IF(G100&gt;$L$3,"Futuro","Atraso")</f>
        <v/>
      </c>
      <c r="O100">
        <f>12*(YEAR(G100)-YEAR($L$3))+(MONTH(G100)-MONTH($L$3))</f>
        <v/>
      </c>
      <c r="P100" s="343">
        <f>IF(N100="Atraso",L100,L100/(1+$L$2)^O100)</f>
        <v/>
      </c>
      <c r="Q100">
        <f>IF(N100="Atraso",$L$3-G100,0)</f>
        <v/>
      </c>
      <c r="R100">
        <f>IF(Q100&lt;=15,"Até 15",IF(Q100&lt;=30,"Entre 15 e 30",IF(Q100&lt;=60,"Entre 30 e 60",IF(Q100&lt;=90,"Entre 60 e 90",IF(Q100&lt;=120,"Entre 90 e 120",IF(Q100&lt;=150,"Entre 120 e 150",IF(Q100&lt;=180,"Entre 150 e 180","Superior a 180")))))))</f>
        <v/>
      </c>
    </row>
    <row r="101">
      <c r="A101" t="inlineStr">
        <is>
          <t>151</t>
        </is>
      </c>
      <c r="B101" t="inlineStr">
        <is>
          <t>MARLI APARECIDA ROMERO PINHEIRO</t>
        </is>
      </c>
      <c r="C101" t="n">
        <v>1</v>
      </c>
      <c r="D101" t="inlineStr">
        <is>
          <t>INCCM-POS</t>
        </is>
      </c>
      <c r="E101" t="n">
        <v>0</v>
      </c>
      <c r="F101" t="inlineStr">
        <is>
          <t>Mensal</t>
        </is>
      </c>
      <c r="G101" s="162" t="n">
        <v>45356</v>
      </c>
      <c r="H101" s="346" t="n">
        <v>45352</v>
      </c>
      <c r="I101" s="347" t="inlineStr">
        <is>
          <t>018/023</t>
        </is>
      </c>
      <c r="J101" t="inlineStr">
        <is>
          <t>Carteira</t>
        </is>
      </c>
      <c r="K101" t="inlineStr">
        <is>
          <t>Contrato</t>
        </is>
      </c>
      <c r="L101" t="n">
        <v>23726.45</v>
      </c>
      <c r="M101" s="187">
        <f>DATE(YEAR(G101),MONTH(G101),1)</f>
        <v/>
      </c>
      <c r="N101" s="177">
        <f>IF(G101&gt;$L$3,"Futuro","Atraso")</f>
        <v/>
      </c>
      <c r="O101">
        <f>12*(YEAR(G101)-YEAR($L$3))+(MONTH(G101)-MONTH($L$3))</f>
        <v/>
      </c>
      <c r="P101" s="343">
        <f>IF(N101="Atraso",L101,L101/(1+$L$2)^O101)</f>
        <v/>
      </c>
      <c r="Q101">
        <f>IF(N101="Atraso",$L$3-G101,0)</f>
        <v/>
      </c>
      <c r="R101">
        <f>IF(Q101&lt;=15,"Até 15",IF(Q101&lt;=30,"Entre 15 e 30",IF(Q101&lt;=60,"Entre 30 e 60",IF(Q101&lt;=90,"Entre 60 e 90",IF(Q101&lt;=120,"Entre 90 e 120",IF(Q101&lt;=150,"Entre 120 e 150",IF(Q101&lt;=180,"Entre 150 e 180","Superior a 180")))))))</f>
        <v/>
      </c>
    </row>
    <row r="102">
      <c r="A102" t="inlineStr">
        <is>
          <t>191</t>
        </is>
      </c>
      <c r="B102" t="inlineStr">
        <is>
          <t>MAYSA NICOLA RODI</t>
        </is>
      </c>
      <c r="C102" t="n">
        <v>1</v>
      </c>
      <c r="D102" t="inlineStr">
        <is>
          <t>INCCM-POS</t>
        </is>
      </c>
      <c r="E102" t="n">
        <v>0</v>
      </c>
      <c r="F102" t="inlineStr">
        <is>
          <t>Mensal</t>
        </is>
      </c>
      <c r="G102" s="162" t="n">
        <v>45356</v>
      </c>
      <c r="H102" s="346" t="n">
        <v>45352</v>
      </c>
      <c r="I102" s="347" t="inlineStr">
        <is>
          <t>032/033</t>
        </is>
      </c>
      <c r="J102" t="inlineStr">
        <is>
          <t>Carteira</t>
        </is>
      </c>
      <c r="K102" t="inlineStr">
        <is>
          <t>Contrato</t>
        </is>
      </c>
      <c r="L102" t="n">
        <v>5632.93</v>
      </c>
      <c r="M102" s="187">
        <f>DATE(YEAR(G102),MONTH(G102),1)</f>
        <v/>
      </c>
      <c r="N102" s="177">
        <f>IF(G102&gt;$L$3,"Futuro","Atraso")</f>
        <v/>
      </c>
      <c r="O102">
        <f>12*(YEAR(G102)-YEAR($L$3))+(MONTH(G102)-MONTH($L$3))</f>
        <v/>
      </c>
      <c r="P102" s="343">
        <f>IF(N102="Atraso",L102,L102/(1+$L$2)^O102)</f>
        <v/>
      </c>
      <c r="Q102">
        <f>IF(N102="Atraso",$L$3-G102,0)</f>
        <v/>
      </c>
      <c r="R102">
        <f>IF(Q102&lt;=15,"Até 15",IF(Q102&lt;=30,"Entre 15 e 30",IF(Q102&lt;=60,"Entre 30 e 60",IF(Q102&lt;=90,"Entre 60 e 90",IF(Q102&lt;=120,"Entre 90 e 120",IF(Q102&lt;=150,"Entre 120 e 150",IF(Q102&lt;=180,"Entre 150 e 180","Superior a 180")))))))</f>
        <v/>
      </c>
    </row>
    <row r="103">
      <c r="A103" t="inlineStr">
        <is>
          <t>082</t>
        </is>
      </c>
      <c r="B103" t="inlineStr">
        <is>
          <t>MARCILIO ALBERTO DE FARIAS PIRES</t>
        </is>
      </c>
      <c r="C103" t="n">
        <v>1</v>
      </c>
      <c r="D103" t="inlineStr">
        <is>
          <t>INCCM-POS</t>
        </is>
      </c>
      <c r="E103" t="n">
        <v>0</v>
      </c>
      <c r="F103" t="inlineStr">
        <is>
          <t>Mensal</t>
        </is>
      </c>
      <c r="G103" s="162" t="n">
        <v>45361</v>
      </c>
      <c r="H103" s="346" t="n">
        <v>45352</v>
      </c>
      <c r="I103" s="347" t="inlineStr">
        <is>
          <t>034/035</t>
        </is>
      </c>
      <c r="J103" t="inlineStr">
        <is>
          <t>Carteira</t>
        </is>
      </c>
      <c r="K103" t="inlineStr">
        <is>
          <t>Contrato</t>
        </is>
      </c>
      <c r="L103" t="n">
        <v>3661.56</v>
      </c>
      <c r="M103" s="187">
        <f>DATE(YEAR(G103),MONTH(G103),1)</f>
        <v/>
      </c>
      <c r="N103" s="177">
        <f>IF(G103&gt;$L$3,"Futuro","Atraso")</f>
        <v/>
      </c>
      <c r="O103">
        <f>12*(YEAR(G103)-YEAR($L$3))+(MONTH(G103)-MONTH($L$3))</f>
        <v/>
      </c>
      <c r="P103" s="343">
        <f>IF(N103="Atraso",L103,L103/(1+$L$2)^O103)</f>
        <v/>
      </c>
      <c r="Q103">
        <f>IF(N103="Atraso",$L$3-G103,0)</f>
        <v/>
      </c>
      <c r="R103">
        <f>IF(Q103&lt;=15,"Até 15",IF(Q103&lt;=30,"Entre 15 e 30",IF(Q103&lt;=60,"Entre 30 e 60",IF(Q103&lt;=90,"Entre 60 e 90",IF(Q103&lt;=120,"Entre 90 e 120",IF(Q103&lt;=150,"Entre 120 e 150",IF(Q103&lt;=180,"Entre 150 e 180","Superior a 180")))))))</f>
        <v/>
      </c>
    </row>
    <row r="104">
      <c r="A104" t="inlineStr">
        <is>
          <t>141</t>
        </is>
      </c>
      <c r="B104" t="inlineStr">
        <is>
          <t>HOMERO MONTANDON</t>
        </is>
      </c>
      <c r="C104" t="n">
        <v>1</v>
      </c>
      <c r="D104" t="inlineStr">
        <is>
          <t>INCCM-POS</t>
        </is>
      </c>
      <c r="E104" t="n">
        <v>0</v>
      </c>
      <c r="F104" t="inlineStr">
        <is>
          <t>Mensal</t>
        </is>
      </c>
      <c r="G104" s="162" t="n">
        <v>45361</v>
      </c>
      <c r="H104" s="346" t="n">
        <v>45352</v>
      </c>
      <c r="I104" s="347" t="inlineStr">
        <is>
          <t>031/032</t>
        </is>
      </c>
      <c r="J104" t="inlineStr">
        <is>
          <t>Carteira</t>
        </is>
      </c>
      <c r="K104" t="inlineStr">
        <is>
          <t>Contrato</t>
        </is>
      </c>
      <c r="L104" t="n">
        <v>4518.87</v>
      </c>
      <c r="M104" s="187">
        <f>DATE(YEAR(G104),MONTH(G104),1)</f>
        <v/>
      </c>
      <c r="N104" s="177">
        <f>IF(G104&gt;$L$3,"Futuro","Atraso")</f>
        <v/>
      </c>
      <c r="O104">
        <f>12*(YEAR(G104)-YEAR($L$3))+(MONTH(G104)-MONTH($L$3))</f>
        <v/>
      </c>
      <c r="P104" s="343">
        <f>IF(N104="Atraso",L104,L104/(1+$L$2)^O104)</f>
        <v/>
      </c>
      <c r="Q104">
        <f>IF(N104="Atraso",$L$3-G104,0)</f>
        <v/>
      </c>
      <c r="R104">
        <f>IF(Q104&lt;=15,"Até 15",IF(Q104&lt;=30,"Entre 15 e 30",IF(Q104&lt;=60,"Entre 30 e 60",IF(Q104&lt;=90,"Entre 60 e 90",IF(Q104&lt;=120,"Entre 90 e 120",IF(Q104&lt;=150,"Entre 120 e 150",IF(Q104&lt;=180,"Entre 150 e 180","Superior a 180")))))))</f>
        <v/>
      </c>
    </row>
    <row r="105">
      <c r="A105" t="inlineStr">
        <is>
          <t>052</t>
        </is>
      </c>
      <c r="B105" t="inlineStr">
        <is>
          <t>DANILO TROSS LEITE</t>
        </is>
      </c>
      <c r="C105" t="n">
        <v>1</v>
      </c>
      <c r="D105" t="inlineStr">
        <is>
          <t>INCCM-POS</t>
        </is>
      </c>
      <c r="E105" t="n">
        <v>0</v>
      </c>
      <c r="F105" t="inlineStr">
        <is>
          <t>Mensal</t>
        </is>
      </c>
      <c r="G105" s="162" t="n">
        <v>45361</v>
      </c>
      <c r="H105" s="346" t="n">
        <v>45352</v>
      </c>
      <c r="I105" s="347" t="inlineStr">
        <is>
          <t>036/037</t>
        </is>
      </c>
      <c r="J105" t="inlineStr">
        <is>
          <t>Carteira</t>
        </is>
      </c>
      <c r="K105" t="inlineStr">
        <is>
          <t>Contrato</t>
        </is>
      </c>
      <c r="L105" t="n">
        <v>3556.58</v>
      </c>
      <c r="M105" s="187">
        <f>DATE(YEAR(G105),MONTH(G105),1)</f>
        <v/>
      </c>
      <c r="N105" s="177">
        <f>IF(G105&gt;$L$3,"Futuro","Atraso")</f>
        <v/>
      </c>
      <c r="O105">
        <f>12*(YEAR(G105)-YEAR($L$3))+(MONTH(G105)-MONTH($L$3))</f>
        <v/>
      </c>
      <c r="P105" s="343">
        <f>IF(N105="Atraso",L105,L105/(1+$L$2)^O105)</f>
        <v/>
      </c>
      <c r="Q105">
        <f>IF(N105="Atraso",$L$3-G105,0)</f>
        <v/>
      </c>
      <c r="R105">
        <f>IF(Q105&lt;=15,"Até 15",IF(Q105&lt;=30,"Entre 15 e 30",IF(Q105&lt;=60,"Entre 30 e 60",IF(Q105&lt;=90,"Entre 60 e 90",IF(Q105&lt;=120,"Entre 90 e 120",IF(Q105&lt;=150,"Entre 120 e 150",IF(Q105&lt;=180,"Entre 150 e 180","Superior a 180")))))))</f>
        <v/>
      </c>
    </row>
    <row r="106">
      <c r="A106" t="inlineStr">
        <is>
          <t>131</t>
        </is>
      </c>
      <c r="B106" t="inlineStr">
        <is>
          <t>MONICA FLORENCIO MILANI DA CRUZ</t>
        </is>
      </c>
      <c r="C106" t="n">
        <v>1</v>
      </c>
      <c r="D106" t="inlineStr">
        <is>
          <t>INCCM-POS</t>
        </is>
      </c>
      <c r="E106" t="n">
        <v>0</v>
      </c>
      <c r="F106" t="inlineStr">
        <is>
          <t>Mensal</t>
        </is>
      </c>
      <c r="G106" s="162" t="n">
        <v>45361</v>
      </c>
      <c r="H106" s="346" t="n">
        <v>45352</v>
      </c>
      <c r="I106" s="347" t="inlineStr">
        <is>
          <t>030/031</t>
        </is>
      </c>
      <c r="J106" t="inlineStr">
        <is>
          <t>Carteira</t>
        </is>
      </c>
      <c r="K106" t="inlineStr">
        <is>
          <t>Contrato</t>
        </is>
      </c>
      <c r="L106" t="n">
        <v>5035.55</v>
      </c>
      <c r="M106" s="187">
        <f>DATE(YEAR(G106),MONTH(G106),1)</f>
        <v/>
      </c>
      <c r="N106" s="177">
        <f>IF(G106&gt;$L$3,"Futuro","Atraso")</f>
        <v/>
      </c>
      <c r="O106">
        <f>12*(YEAR(G106)-YEAR($L$3))+(MONTH(G106)-MONTH($L$3))</f>
        <v/>
      </c>
      <c r="P106" s="343">
        <f>IF(N106="Atraso",L106,L106/(1+$L$2)^O106)</f>
        <v/>
      </c>
      <c r="Q106">
        <f>IF(N106="Atraso",$L$3-G106,0)</f>
        <v/>
      </c>
      <c r="R106">
        <f>IF(Q106&lt;=15,"Até 15",IF(Q106&lt;=30,"Entre 15 e 30",IF(Q106&lt;=60,"Entre 30 e 60",IF(Q106&lt;=90,"Entre 60 e 90",IF(Q106&lt;=120,"Entre 90 e 120",IF(Q106&lt;=150,"Entre 120 e 150",IF(Q106&lt;=180,"Entre 150 e 180","Superior a 180")))))))</f>
        <v/>
      </c>
    </row>
    <row r="107">
      <c r="A107" t="inlineStr">
        <is>
          <t>122</t>
        </is>
      </c>
      <c r="B107" t="inlineStr">
        <is>
          <t>ELIANE PEREIRA DE FREITAS REBELO</t>
        </is>
      </c>
      <c r="C107" t="n">
        <v>1</v>
      </c>
      <c r="E107" t="n">
        <v>0</v>
      </c>
      <c r="G107" s="162" t="n">
        <v>45366</v>
      </c>
      <c r="H107" s="346" t="n">
        <v>45352</v>
      </c>
      <c r="I107" s="347" t="inlineStr">
        <is>
          <t>032/033</t>
        </is>
      </c>
      <c r="J107" t="inlineStr">
        <is>
          <t>Carteira</t>
        </is>
      </c>
      <c r="K107" t="inlineStr">
        <is>
          <t>Contrato</t>
        </is>
      </c>
      <c r="L107" t="n">
        <v>8790</v>
      </c>
      <c r="M107" s="187">
        <f>DATE(YEAR(G107),MONTH(G107),1)</f>
        <v/>
      </c>
      <c r="N107" s="177">
        <f>IF(G107&gt;$L$3,"Futuro","Atraso")</f>
        <v/>
      </c>
      <c r="O107">
        <f>12*(YEAR(G107)-YEAR($L$3))+(MONTH(G107)-MONTH($L$3))</f>
        <v/>
      </c>
      <c r="P107" s="343">
        <f>IF(N107="Atraso",L107,L107/(1+$L$2)^O107)</f>
        <v/>
      </c>
      <c r="Q107">
        <f>IF(N107="Atraso",$L$3-G107,0)</f>
        <v/>
      </c>
      <c r="R107">
        <f>IF(Q107&lt;=15,"Até 15",IF(Q107&lt;=30,"Entre 15 e 30",IF(Q107&lt;=60,"Entre 30 e 60",IF(Q107&lt;=90,"Entre 60 e 90",IF(Q107&lt;=120,"Entre 90 e 120",IF(Q107&lt;=150,"Entre 120 e 150",IF(Q107&lt;=180,"Entre 150 e 180","Superior a 180")))))))</f>
        <v/>
      </c>
    </row>
    <row r="108">
      <c r="A108" t="inlineStr">
        <is>
          <t>071</t>
        </is>
      </c>
      <c r="B108" t="inlineStr">
        <is>
          <t>RONALDO DA NOBREGA DIAS</t>
        </is>
      </c>
      <c r="C108" t="n">
        <v>1</v>
      </c>
      <c r="E108" t="n">
        <v>0</v>
      </c>
      <c r="G108" s="162" t="n">
        <v>45366</v>
      </c>
      <c r="H108" s="346" t="n">
        <v>45352</v>
      </c>
      <c r="I108" s="347" t="inlineStr">
        <is>
          <t>038/039</t>
        </is>
      </c>
      <c r="J108" t="inlineStr">
        <is>
          <t>Carteira</t>
        </is>
      </c>
      <c r="K108" t="inlineStr">
        <is>
          <t>Contrato</t>
        </is>
      </c>
      <c r="L108" t="n">
        <v>2000</v>
      </c>
      <c r="M108" s="187">
        <f>DATE(YEAR(G108),MONTH(G108),1)</f>
        <v/>
      </c>
      <c r="N108" s="177">
        <f>IF(G108&gt;$L$3,"Futuro","Atraso")</f>
        <v/>
      </c>
      <c r="O108">
        <f>12*(YEAR(G108)-YEAR($L$3))+(MONTH(G108)-MONTH($L$3))</f>
        <v/>
      </c>
      <c r="P108" s="343">
        <f>IF(N108="Atraso",L108,L108/(1+$L$2)^O108)</f>
        <v/>
      </c>
      <c r="Q108">
        <f>IF(N108="Atraso",$L$3-G108,0)</f>
        <v/>
      </c>
      <c r="R108">
        <f>IF(Q108&lt;=15,"Até 15",IF(Q108&lt;=30,"Entre 15 e 30",IF(Q108&lt;=60,"Entre 30 e 60",IF(Q108&lt;=90,"Entre 60 e 90",IF(Q108&lt;=120,"Entre 90 e 120",IF(Q108&lt;=150,"Entre 120 e 150",IF(Q108&lt;=180,"Entre 150 e 180","Superior a 180")))))))</f>
        <v/>
      </c>
    </row>
    <row r="109">
      <c r="A109" t="inlineStr">
        <is>
          <t>071</t>
        </is>
      </c>
      <c r="B109" t="inlineStr">
        <is>
          <t>RONALDO DA NOBREGA DIAS</t>
        </is>
      </c>
      <c r="C109" t="n">
        <v>1</v>
      </c>
      <c r="E109" t="n">
        <v>0</v>
      </c>
      <c r="G109" s="162" t="n">
        <v>45366</v>
      </c>
      <c r="H109" s="346" t="n">
        <v>45352</v>
      </c>
      <c r="I109" s="347" t="inlineStr">
        <is>
          <t>001/001</t>
        </is>
      </c>
      <c r="J109" t="inlineStr">
        <is>
          <t>Carteira</t>
        </is>
      </c>
      <c r="K109" t="inlineStr">
        <is>
          <t>Contrato</t>
        </is>
      </c>
      <c r="L109" t="n">
        <v>30000</v>
      </c>
      <c r="M109" s="187">
        <f>DATE(YEAR(G109),MONTH(G109),1)</f>
        <v/>
      </c>
      <c r="N109" s="177">
        <f>IF(G109&gt;$L$3,"Futuro","Atraso")</f>
        <v/>
      </c>
      <c r="O109">
        <f>12*(YEAR(G109)-YEAR($L$3))+(MONTH(G109)-MONTH($L$3))</f>
        <v/>
      </c>
      <c r="P109" s="343">
        <f>IF(N109="Atraso",L109,L109/(1+$L$2)^O109)</f>
        <v/>
      </c>
      <c r="Q109">
        <f>IF(N109="Atraso",$L$3-G109,0)</f>
        <v/>
      </c>
      <c r="R109">
        <f>IF(Q109&lt;=15,"Até 15",IF(Q109&lt;=30,"Entre 15 e 30",IF(Q109&lt;=60,"Entre 30 e 60",IF(Q109&lt;=90,"Entre 60 e 90",IF(Q109&lt;=120,"Entre 90 e 120",IF(Q109&lt;=150,"Entre 120 e 150",IF(Q109&lt;=180,"Entre 150 e 180","Superior a 180")))))))</f>
        <v/>
      </c>
    </row>
    <row r="110">
      <c r="A110" t="inlineStr">
        <is>
          <t>111</t>
        </is>
      </c>
      <c r="B110" t="inlineStr">
        <is>
          <t>FELIPE ISSAMU KITADANI ODAGUIL</t>
        </is>
      </c>
      <c r="C110" t="n">
        <v>1</v>
      </c>
      <c r="D110" t="inlineStr">
        <is>
          <t>INCCM-POS</t>
        </is>
      </c>
      <c r="E110" t="n">
        <v>0</v>
      </c>
      <c r="F110" t="inlineStr">
        <is>
          <t>Mensal</t>
        </is>
      </c>
      <c r="G110" s="162" t="n">
        <v>45371</v>
      </c>
      <c r="H110" s="346" t="n">
        <v>45352</v>
      </c>
      <c r="I110" s="347" t="inlineStr">
        <is>
          <t>036/037</t>
        </is>
      </c>
      <c r="J110" t="inlineStr">
        <is>
          <t>Carteira</t>
        </is>
      </c>
      <c r="K110" t="inlineStr">
        <is>
          <t>Contrato</t>
        </is>
      </c>
      <c r="L110" t="n">
        <v>6283.79</v>
      </c>
      <c r="M110" s="187">
        <f>DATE(YEAR(G110),MONTH(G110),1)</f>
        <v/>
      </c>
      <c r="N110" s="177">
        <f>IF(G110&gt;$L$3,"Futuro","Atraso")</f>
        <v/>
      </c>
      <c r="O110">
        <f>12*(YEAR(G110)-YEAR($L$3))+(MONTH(G110)-MONTH($L$3))</f>
        <v/>
      </c>
      <c r="P110" s="343">
        <f>IF(N110="Atraso",L110,L110/(1+$L$2)^O110)</f>
        <v/>
      </c>
      <c r="Q110">
        <f>IF(N110="Atraso",$L$3-G110,0)</f>
        <v/>
      </c>
      <c r="R110">
        <f>IF(Q110&lt;=15,"Até 15",IF(Q110&lt;=30,"Entre 15 e 30",IF(Q110&lt;=60,"Entre 30 e 60",IF(Q110&lt;=90,"Entre 60 e 90",IF(Q110&lt;=120,"Entre 90 e 120",IF(Q110&lt;=150,"Entre 120 e 150",IF(Q110&lt;=180,"Entre 150 e 180","Superior a 180")))))))</f>
        <v/>
      </c>
    </row>
    <row r="111">
      <c r="A111" t="inlineStr">
        <is>
          <t>042</t>
        </is>
      </c>
      <c r="B111" t="inlineStr">
        <is>
          <t>MICHELE CRISTINA SOARES BACHESQUE</t>
        </is>
      </c>
      <c r="C111" t="n">
        <v>1</v>
      </c>
      <c r="D111" t="inlineStr">
        <is>
          <t>INCCM-POS</t>
        </is>
      </c>
      <c r="E111" t="n">
        <v>0</v>
      </c>
      <c r="F111" t="inlineStr">
        <is>
          <t>Mensal</t>
        </is>
      </c>
      <c r="G111" s="162" t="n">
        <v>45376</v>
      </c>
      <c r="H111" s="346" t="n">
        <v>45352</v>
      </c>
      <c r="I111" s="347" t="inlineStr">
        <is>
          <t>034/035</t>
        </is>
      </c>
      <c r="J111" t="inlineStr">
        <is>
          <t>Carteira</t>
        </is>
      </c>
      <c r="K111" t="inlineStr">
        <is>
          <t>Contrato</t>
        </is>
      </c>
      <c r="L111" t="n">
        <v>3905.67</v>
      </c>
      <c r="M111" s="187">
        <f>DATE(YEAR(G111),MONTH(G111),1)</f>
        <v/>
      </c>
      <c r="N111" s="177">
        <f>IF(G111&gt;$L$3,"Futuro","Atraso")</f>
        <v/>
      </c>
      <c r="O111">
        <f>12*(YEAR(G111)-YEAR($L$3))+(MONTH(G111)-MONTH($L$3))</f>
        <v/>
      </c>
      <c r="P111" s="343">
        <f>IF(N111="Atraso",L111,L111/(1+$L$2)^O111)</f>
        <v/>
      </c>
      <c r="Q111">
        <f>IF(N111="Atraso",$L$3-G111,0)</f>
        <v/>
      </c>
      <c r="R111">
        <f>IF(Q111&lt;=15,"Até 15",IF(Q111&lt;=30,"Entre 15 e 30",IF(Q111&lt;=60,"Entre 30 e 60",IF(Q111&lt;=90,"Entre 60 e 90",IF(Q111&lt;=120,"Entre 90 e 120",IF(Q111&lt;=150,"Entre 120 e 150",IF(Q111&lt;=180,"Entre 150 e 180","Superior a 180")))))))</f>
        <v/>
      </c>
    </row>
    <row r="112">
      <c r="A112" t="inlineStr">
        <is>
          <t>081</t>
        </is>
      </c>
      <c r="B112" t="inlineStr">
        <is>
          <t>HON FAI NG</t>
        </is>
      </c>
      <c r="C112" t="n">
        <v>1</v>
      </c>
      <c r="E112" t="n">
        <v>0</v>
      </c>
      <c r="G112" s="162" t="n">
        <v>45376</v>
      </c>
      <c r="H112" s="346" t="n">
        <v>45352</v>
      </c>
      <c r="I112" s="347" t="inlineStr">
        <is>
          <t>033/034</t>
        </is>
      </c>
      <c r="J112" t="inlineStr">
        <is>
          <t>Carteira</t>
        </is>
      </c>
      <c r="K112" t="inlineStr">
        <is>
          <t>Contrato</t>
        </is>
      </c>
      <c r="L112" t="n">
        <v>5000</v>
      </c>
      <c r="M112" s="187">
        <f>DATE(YEAR(G112),MONTH(G112),1)</f>
        <v/>
      </c>
      <c r="N112" s="177">
        <f>IF(G112&gt;$L$3,"Futuro","Atraso")</f>
        <v/>
      </c>
      <c r="O112">
        <f>12*(YEAR(G112)-YEAR($L$3))+(MONTH(G112)-MONTH($L$3))</f>
        <v/>
      </c>
      <c r="P112" s="343">
        <f>IF(N112="Atraso",L112,L112/(1+$L$2)^O112)</f>
        <v/>
      </c>
      <c r="Q112">
        <f>IF(N112="Atraso",$L$3-G112,0)</f>
        <v/>
      </c>
      <c r="R112">
        <f>IF(Q112&lt;=15,"Até 15",IF(Q112&lt;=30,"Entre 15 e 30",IF(Q112&lt;=60,"Entre 30 e 60",IF(Q112&lt;=90,"Entre 60 e 90",IF(Q112&lt;=120,"Entre 90 e 120",IF(Q112&lt;=150,"Entre 120 e 150",IF(Q112&lt;=180,"Entre 150 e 180","Superior a 180")))))))</f>
        <v/>
      </c>
    </row>
    <row r="113">
      <c r="A113" t="inlineStr">
        <is>
          <t>161</t>
        </is>
      </c>
      <c r="B113" t="inlineStr">
        <is>
          <t>ALEXANDRE TERRA SIMAO</t>
        </is>
      </c>
      <c r="C113" t="n">
        <v>1</v>
      </c>
      <c r="D113" t="inlineStr">
        <is>
          <t>INCCM-POS</t>
        </is>
      </c>
      <c r="E113" t="n">
        <v>0</v>
      </c>
      <c r="F113" t="inlineStr">
        <is>
          <t>Mensal</t>
        </is>
      </c>
      <c r="G113" s="162" t="n">
        <v>45378</v>
      </c>
      <c r="H113" s="346" t="n">
        <v>45352</v>
      </c>
      <c r="I113" s="347" t="inlineStr">
        <is>
          <t>003/004</t>
        </is>
      </c>
      <c r="J113" t="inlineStr">
        <is>
          <t>Carteira</t>
        </is>
      </c>
      <c r="K113" t="inlineStr">
        <is>
          <t>Contrato</t>
        </is>
      </c>
      <c r="L113" t="n">
        <v>6041.92</v>
      </c>
      <c r="M113" s="187">
        <f>DATE(YEAR(G113),MONTH(G113),1)</f>
        <v/>
      </c>
      <c r="N113" s="177">
        <f>IF(G113&gt;$L$3,"Futuro","Atraso")</f>
        <v/>
      </c>
      <c r="O113">
        <f>12*(YEAR(G113)-YEAR($L$3))+(MONTH(G113)-MONTH($L$3))</f>
        <v/>
      </c>
      <c r="P113" s="343">
        <f>IF(N113="Atraso",L113,L113/(1+$L$2)^O113)</f>
        <v/>
      </c>
      <c r="Q113">
        <f>IF(N113="Atraso",$L$3-G113,0)</f>
        <v/>
      </c>
      <c r="R113">
        <f>IF(Q113&lt;=15,"Até 15",IF(Q113&lt;=30,"Entre 15 e 30",IF(Q113&lt;=60,"Entre 30 e 60",IF(Q113&lt;=90,"Entre 60 e 90",IF(Q113&lt;=120,"Entre 90 e 120",IF(Q113&lt;=150,"Entre 120 e 150",IF(Q113&lt;=180,"Entre 150 e 180","Superior a 180")))))))</f>
        <v/>
      </c>
    </row>
    <row r="114">
      <c r="A114" t="inlineStr">
        <is>
          <t>102</t>
        </is>
      </c>
      <c r="B114" t="inlineStr">
        <is>
          <t>JULIO CESAR MICOLI</t>
        </is>
      </c>
      <c r="C114" t="n">
        <v>1</v>
      </c>
      <c r="D114" t="inlineStr">
        <is>
          <t>INCCM-POS</t>
        </is>
      </c>
      <c r="E114" t="n">
        <v>0</v>
      </c>
      <c r="F114" t="inlineStr">
        <is>
          <t>Mensal</t>
        </is>
      </c>
      <c r="G114" s="162" t="n">
        <v>45379</v>
      </c>
      <c r="H114" s="346" t="n">
        <v>45352</v>
      </c>
      <c r="I114" s="347" t="inlineStr">
        <is>
          <t>035/036</t>
        </is>
      </c>
      <c r="J114" t="inlineStr">
        <is>
          <t>Carteira</t>
        </is>
      </c>
      <c r="K114" t="inlineStr">
        <is>
          <t>Contrato</t>
        </is>
      </c>
      <c r="L114" t="n">
        <v>5356.53</v>
      </c>
      <c r="M114" s="187">
        <f>DATE(YEAR(G114),MONTH(G114),1)</f>
        <v/>
      </c>
      <c r="N114" s="177">
        <f>IF(G114&gt;$L$3,"Futuro","Atraso")</f>
        <v/>
      </c>
      <c r="O114">
        <f>12*(YEAR(G114)-YEAR($L$3))+(MONTH(G114)-MONTH($L$3))</f>
        <v/>
      </c>
      <c r="P114" s="343">
        <f>IF(N114="Atraso",L114,L114/(1+$L$2)^O114)</f>
        <v/>
      </c>
      <c r="Q114">
        <f>IF(N114="Atraso",$L$3-G114,0)</f>
        <v/>
      </c>
      <c r="R114">
        <f>IF(Q114&lt;=15,"Até 15",IF(Q114&lt;=30,"Entre 15 e 30",IF(Q114&lt;=60,"Entre 30 e 60",IF(Q114&lt;=90,"Entre 60 e 90",IF(Q114&lt;=120,"Entre 90 e 120",IF(Q114&lt;=150,"Entre 120 e 150",IF(Q114&lt;=180,"Entre 150 e 180","Superior a 180")))))))</f>
        <v/>
      </c>
    </row>
    <row r="115">
      <c r="A115" t="inlineStr">
        <is>
          <t>162</t>
        </is>
      </c>
      <c r="B115" t="inlineStr">
        <is>
          <t>FABIANA MOREIRA DOS SANTOS</t>
        </is>
      </c>
      <c r="C115" t="n">
        <v>1</v>
      </c>
      <c r="D115" t="inlineStr">
        <is>
          <t>INCCM-POS</t>
        </is>
      </c>
      <c r="E115" t="n">
        <v>0</v>
      </c>
      <c r="F115" t="inlineStr">
        <is>
          <t>Mensal</t>
        </is>
      </c>
      <c r="G115" s="162" t="n">
        <v>45381</v>
      </c>
      <c r="H115" s="346" t="n">
        <v>45352</v>
      </c>
      <c r="I115" s="347" t="inlineStr">
        <is>
          <t>035/036</t>
        </is>
      </c>
      <c r="J115" t="inlineStr">
        <is>
          <t>Carteira</t>
        </is>
      </c>
      <c r="K115" t="inlineStr">
        <is>
          <t>Contrato</t>
        </is>
      </c>
      <c r="L115" t="n">
        <v>31491.87</v>
      </c>
      <c r="M115" s="187">
        <f>DATE(YEAR(G115),MONTH(G115),1)</f>
        <v/>
      </c>
      <c r="N115" s="177">
        <f>IF(G115&gt;$L$3,"Futuro","Atraso")</f>
        <v/>
      </c>
      <c r="O115">
        <f>12*(YEAR(G115)-YEAR($L$3))+(MONTH(G115)-MONTH($L$3))</f>
        <v/>
      </c>
      <c r="P115" s="343">
        <f>IF(N115="Atraso",L115,L115/(1+$L$2)^O115)</f>
        <v/>
      </c>
      <c r="Q115">
        <f>IF(N115="Atraso",$L$3-G115,0)</f>
        <v/>
      </c>
      <c r="R115">
        <f>IF(Q115&lt;=15,"Até 15",IF(Q115&lt;=30,"Entre 15 e 30",IF(Q115&lt;=60,"Entre 30 e 60",IF(Q115&lt;=90,"Entre 60 e 90",IF(Q115&lt;=120,"Entre 90 e 120",IF(Q115&lt;=150,"Entre 120 e 150",IF(Q115&lt;=180,"Entre 150 e 180","Superior a 180")))))))</f>
        <v/>
      </c>
    </row>
    <row r="116">
      <c r="A116" t="inlineStr">
        <is>
          <t>151</t>
        </is>
      </c>
      <c r="B116" t="inlineStr">
        <is>
          <t>MARLI APARECIDA ROMERO PINHEIRO</t>
        </is>
      </c>
      <c r="C116" t="n">
        <v>1</v>
      </c>
      <c r="D116" t="inlineStr">
        <is>
          <t>INCCM-POS</t>
        </is>
      </c>
      <c r="E116" t="n">
        <v>0</v>
      </c>
      <c r="F116" t="inlineStr">
        <is>
          <t>Mensal</t>
        </is>
      </c>
      <c r="G116" s="162" t="n">
        <v>45387</v>
      </c>
      <c r="H116" s="346" t="n">
        <v>45383</v>
      </c>
      <c r="I116" s="347" t="inlineStr">
        <is>
          <t>019/023</t>
        </is>
      </c>
      <c r="J116" t="inlineStr">
        <is>
          <t>Carteira</t>
        </is>
      </c>
      <c r="K116" t="inlineStr">
        <is>
          <t>Contrato</t>
        </is>
      </c>
      <c r="L116" t="n">
        <v>23726.45</v>
      </c>
      <c r="M116" s="187">
        <f>DATE(YEAR(G116),MONTH(G116),1)</f>
        <v/>
      </c>
      <c r="N116" s="177">
        <f>IF(G116&gt;$L$3,"Futuro","Atraso")</f>
        <v/>
      </c>
      <c r="O116">
        <f>12*(YEAR(G116)-YEAR($L$3))+(MONTH(G116)-MONTH($L$3))</f>
        <v/>
      </c>
      <c r="P116" s="343">
        <f>IF(N116="Atraso",L116,L116/(1+$L$2)^O116)</f>
        <v/>
      </c>
      <c r="Q116">
        <f>IF(N116="Atraso",$L$3-G116,0)</f>
        <v/>
      </c>
      <c r="R116">
        <f>IF(Q116&lt;=15,"Até 15",IF(Q116&lt;=30,"Entre 15 e 30",IF(Q116&lt;=60,"Entre 30 e 60",IF(Q116&lt;=90,"Entre 60 e 90",IF(Q116&lt;=120,"Entre 90 e 120",IF(Q116&lt;=150,"Entre 120 e 150",IF(Q116&lt;=180,"Entre 150 e 180","Superior a 180")))))))</f>
        <v/>
      </c>
    </row>
    <row r="117">
      <c r="A117" t="inlineStr">
        <is>
          <t>151</t>
        </is>
      </c>
      <c r="B117" t="inlineStr">
        <is>
          <t>MARLI APARECIDA ROMERO PINHEIRO</t>
        </is>
      </c>
      <c r="C117" t="n">
        <v>1</v>
      </c>
      <c r="D117" t="inlineStr">
        <is>
          <t>INCCM-POS</t>
        </is>
      </c>
      <c r="E117" t="n">
        <v>0</v>
      </c>
      <c r="F117" t="inlineStr">
        <is>
          <t>Mensal</t>
        </is>
      </c>
      <c r="G117" s="162" t="n">
        <v>45387</v>
      </c>
      <c r="H117" s="346" t="n">
        <v>45383</v>
      </c>
      <c r="I117" s="347" t="inlineStr">
        <is>
          <t>001/001</t>
        </is>
      </c>
      <c r="J117" t="inlineStr">
        <is>
          <t>Carteira</t>
        </is>
      </c>
      <c r="K117" t="inlineStr">
        <is>
          <t>Contrato</t>
        </is>
      </c>
      <c r="L117" t="n">
        <v>693837.1</v>
      </c>
      <c r="M117" s="187">
        <f>DATE(YEAR(G117),MONTH(G117),1)</f>
        <v/>
      </c>
      <c r="N117" s="177">
        <f>IF(G117&gt;$L$3,"Futuro","Atraso")</f>
        <v/>
      </c>
      <c r="O117">
        <f>12*(YEAR(G117)-YEAR($L$3))+(MONTH(G117)-MONTH($L$3))</f>
        <v/>
      </c>
      <c r="P117" s="343">
        <f>IF(N117="Atraso",L117,L117/(1+$L$2)^O117)</f>
        <v/>
      </c>
      <c r="Q117">
        <f>IF(N117="Atraso",$L$3-G117,0)</f>
        <v/>
      </c>
      <c r="R117">
        <f>IF(Q117&lt;=15,"Até 15",IF(Q117&lt;=30,"Entre 15 e 30",IF(Q117&lt;=60,"Entre 30 e 60",IF(Q117&lt;=90,"Entre 60 e 90",IF(Q117&lt;=120,"Entre 90 e 120",IF(Q117&lt;=150,"Entre 120 e 150",IF(Q117&lt;=180,"Entre 150 e 180","Superior a 180")))))))</f>
        <v/>
      </c>
    </row>
    <row r="118">
      <c r="A118" t="inlineStr">
        <is>
          <t>191</t>
        </is>
      </c>
      <c r="B118" t="inlineStr">
        <is>
          <t>MAYSA NICOLA RODI</t>
        </is>
      </c>
      <c r="C118" t="n">
        <v>1</v>
      </c>
      <c r="D118" t="inlineStr">
        <is>
          <t>INCCM-POS</t>
        </is>
      </c>
      <c r="E118" t="n">
        <v>0</v>
      </c>
      <c r="F118" t="inlineStr">
        <is>
          <t>Mensal</t>
        </is>
      </c>
      <c r="G118" s="162" t="n">
        <v>45387</v>
      </c>
      <c r="H118" s="346" t="n">
        <v>45383</v>
      </c>
      <c r="I118" s="347" t="inlineStr">
        <is>
          <t>033/033</t>
        </is>
      </c>
      <c r="J118" t="inlineStr">
        <is>
          <t>Carteira</t>
        </is>
      </c>
      <c r="K118" t="inlineStr">
        <is>
          <t>Contrato</t>
        </is>
      </c>
      <c r="L118" t="n">
        <v>5632.93</v>
      </c>
      <c r="M118" s="187">
        <f>DATE(YEAR(G118),MONTH(G118),1)</f>
        <v/>
      </c>
      <c r="N118" s="177">
        <f>IF(G118&gt;$L$3,"Futuro","Atraso")</f>
        <v/>
      </c>
      <c r="O118">
        <f>12*(YEAR(G118)-YEAR($L$3))+(MONTH(G118)-MONTH($L$3))</f>
        <v/>
      </c>
      <c r="P118" s="343">
        <f>IF(N118="Atraso",L118,L118/(1+$L$2)^O118)</f>
        <v/>
      </c>
      <c r="Q118">
        <f>IF(N118="Atraso",$L$3-G118,0)</f>
        <v/>
      </c>
      <c r="R118">
        <f>IF(Q118&lt;=15,"Até 15",IF(Q118&lt;=30,"Entre 15 e 30",IF(Q118&lt;=60,"Entre 30 e 60",IF(Q118&lt;=90,"Entre 60 e 90",IF(Q118&lt;=120,"Entre 90 e 120",IF(Q118&lt;=150,"Entre 120 e 150",IF(Q118&lt;=180,"Entre 150 e 180","Superior a 180")))))))</f>
        <v/>
      </c>
    </row>
    <row r="119">
      <c r="A119" t="inlineStr">
        <is>
          <t>082</t>
        </is>
      </c>
      <c r="B119" t="inlineStr">
        <is>
          <t>MARCILIO ALBERTO DE FARIAS PIRES</t>
        </is>
      </c>
      <c r="C119" t="n">
        <v>1</v>
      </c>
      <c r="D119" t="inlineStr">
        <is>
          <t>INCCM-POS</t>
        </is>
      </c>
      <c r="E119" t="n">
        <v>0</v>
      </c>
      <c r="F119" t="inlineStr">
        <is>
          <t>Mensal</t>
        </is>
      </c>
      <c r="G119" s="162" t="n">
        <v>45392</v>
      </c>
      <c r="H119" s="346" t="n">
        <v>45383</v>
      </c>
      <c r="I119" s="347" t="inlineStr">
        <is>
          <t>035/035</t>
        </is>
      </c>
      <c r="J119" t="inlineStr">
        <is>
          <t>Carteira</t>
        </is>
      </c>
      <c r="K119" t="inlineStr">
        <is>
          <t>Contrato</t>
        </is>
      </c>
      <c r="L119" t="n">
        <v>3661.56</v>
      </c>
      <c r="M119" s="187">
        <f>DATE(YEAR(G119),MONTH(G119),1)</f>
        <v/>
      </c>
      <c r="N119" s="177">
        <f>IF(G119&gt;$L$3,"Futuro","Atraso")</f>
        <v/>
      </c>
      <c r="O119">
        <f>12*(YEAR(G119)-YEAR($L$3))+(MONTH(G119)-MONTH($L$3))</f>
        <v/>
      </c>
      <c r="P119" s="343">
        <f>IF(N119="Atraso",L119,L119/(1+$L$2)^O119)</f>
        <v/>
      </c>
      <c r="Q119">
        <f>IF(N119="Atraso",$L$3-G119,0)</f>
        <v/>
      </c>
      <c r="R119">
        <f>IF(Q119&lt;=15,"Até 15",IF(Q119&lt;=30,"Entre 15 e 30",IF(Q119&lt;=60,"Entre 30 e 60",IF(Q119&lt;=90,"Entre 60 e 90",IF(Q119&lt;=120,"Entre 90 e 120",IF(Q119&lt;=150,"Entre 120 e 150",IF(Q119&lt;=180,"Entre 150 e 180","Superior a 180")))))))</f>
        <v/>
      </c>
    </row>
    <row r="120">
      <c r="A120" t="inlineStr">
        <is>
          <t>141</t>
        </is>
      </c>
      <c r="B120" t="inlineStr">
        <is>
          <t>HOMERO MONTANDON</t>
        </is>
      </c>
      <c r="C120" t="n">
        <v>1</v>
      </c>
      <c r="D120" t="inlineStr">
        <is>
          <t>INCCM-POS</t>
        </is>
      </c>
      <c r="E120" t="n">
        <v>0</v>
      </c>
      <c r="F120" t="inlineStr">
        <is>
          <t>Mensal</t>
        </is>
      </c>
      <c r="G120" s="162" t="n">
        <v>45392</v>
      </c>
      <c r="H120" s="346" t="n">
        <v>45383</v>
      </c>
      <c r="I120" s="347" t="inlineStr">
        <is>
          <t>032/032</t>
        </is>
      </c>
      <c r="J120" t="inlineStr">
        <is>
          <t>Carteira</t>
        </is>
      </c>
      <c r="K120" t="inlineStr">
        <is>
          <t>Contrato</t>
        </is>
      </c>
      <c r="L120" t="n">
        <v>4518.87</v>
      </c>
      <c r="M120" s="187">
        <f>DATE(YEAR(G120),MONTH(G120),1)</f>
        <v/>
      </c>
      <c r="N120" s="177">
        <f>IF(G120&gt;$L$3,"Futuro","Atraso")</f>
        <v/>
      </c>
      <c r="O120">
        <f>12*(YEAR(G120)-YEAR($L$3))+(MONTH(G120)-MONTH($L$3))</f>
        <v/>
      </c>
      <c r="P120" s="343">
        <f>IF(N120="Atraso",L120,L120/(1+$L$2)^O120)</f>
        <v/>
      </c>
      <c r="Q120">
        <f>IF(N120="Atraso",$L$3-G120,0)</f>
        <v/>
      </c>
      <c r="R120">
        <f>IF(Q120&lt;=15,"Até 15",IF(Q120&lt;=30,"Entre 15 e 30",IF(Q120&lt;=60,"Entre 30 e 60",IF(Q120&lt;=90,"Entre 60 e 90",IF(Q120&lt;=120,"Entre 90 e 120",IF(Q120&lt;=150,"Entre 120 e 150",IF(Q120&lt;=180,"Entre 150 e 180","Superior a 180")))))))</f>
        <v/>
      </c>
    </row>
    <row r="121">
      <c r="A121" t="inlineStr">
        <is>
          <t>052</t>
        </is>
      </c>
      <c r="B121" t="inlineStr">
        <is>
          <t>DANILO TROSS LEITE</t>
        </is>
      </c>
      <c r="C121" t="n">
        <v>1</v>
      </c>
      <c r="D121" t="inlineStr">
        <is>
          <t>INCCM-POS</t>
        </is>
      </c>
      <c r="E121" t="n">
        <v>0</v>
      </c>
      <c r="F121" t="inlineStr">
        <is>
          <t>Mensal</t>
        </is>
      </c>
      <c r="G121" s="162" t="n">
        <v>45392</v>
      </c>
      <c r="H121" s="346" t="n">
        <v>45383</v>
      </c>
      <c r="I121" s="347" t="inlineStr">
        <is>
          <t>037/037</t>
        </is>
      </c>
      <c r="J121" t="inlineStr">
        <is>
          <t>Carteira</t>
        </is>
      </c>
      <c r="K121" t="inlineStr">
        <is>
          <t>Contrato</t>
        </is>
      </c>
      <c r="L121" t="n">
        <v>3556.58</v>
      </c>
      <c r="M121" s="187">
        <f>DATE(YEAR(G121),MONTH(G121),1)</f>
        <v/>
      </c>
      <c r="N121" s="177">
        <f>IF(G121&gt;$L$3,"Futuro","Atraso")</f>
        <v/>
      </c>
      <c r="O121">
        <f>12*(YEAR(G121)-YEAR($L$3))+(MONTH(G121)-MONTH($L$3))</f>
        <v/>
      </c>
      <c r="P121" s="343">
        <f>IF(N121="Atraso",L121,L121/(1+$L$2)^O121)</f>
        <v/>
      </c>
      <c r="Q121">
        <f>IF(N121="Atraso",$L$3-G121,0)</f>
        <v/>
      </c>
      <c r="R121">
        <f>IF(Q121&lt;=15,"Até 15",IF(Q121&lt;=30,"Entre 15 e 30",IF(Q121&lt;=60,"Entre 30 e 60",IF(Q121&lt;=90,"Entre 60 e 90",IF(Q121&lt;=120,"Entre 90 e 120",IF(Q121&lt;=150,"Entre 120 e 150",IF(Q121&lt;=180,"Entre 150 e 180","Superior a 180")))))))</f>
        <v/>
      </c>
    </row>
    <row r="122">
      <c r="A122" t="inlineStr">
        <is>
          <t>131</t>
        </is>
      </c>
      <c r="B122" t="inlineStr">
        <is>
          <t>MONICA FLORENCIO MILANI DA CRUZ</t>
        </is>
      </c>
      <c r="C122" t="n">
        <v>1</v>
      </c>
      <c r="D122" t="inlineStr">
        <is>
          <t>INCCM-POS</t>
        </is>
      </c>
      <c r="E122" t="n">
        <v>0</v>
      </c>
      <c r="F122" t="inlineStr">
        <is>
          <t>Mensal</t>
        </is>
      </c>
      <c r="G122" s="162" t="n">
        <v>45392</v>
      </c>
      <c r="H122" s="346" t="n">
        <v>45383</v>
      </c>
      <c r="I122" s="347" t="inlineStr">
        <is>
          <t>031/031</t>
        </is>
      </c>
      <c r="J122" t="inlineStr">
        <is>
          <t>Carteira</t>
        </is>
      </c>
      <c r="K122" t="inlineStr">
        <is>
          <t>Contrato</t>
        </is>
      </c>
      <c r="L122" t="n">
        <v>5035.55</v>
      </c>
      <c r="M122" s="187">
        <f>DATE(YEAR(G122),MONTH(G122),1)</f>
        <v/>
      </c>
      <c r="N122" s="177">
        <f>IF(G122&gt;$L$3,"Futuro","Atraso")</f>
        <v/>
      </c>
      <c r="O122">
        <f>12*(YEAR(G122)-YEAR($L$3))+(MONTH(G122)-MONTH($L$3))</f>
        <v/>
      </c>
      <c r="P122" s="343">
        <f>IF(N122="Atraso",L122,L122/(1+$L$2)^O122)</f>
        <v/>
      </c>
      <c r="Q122">
        <f>IF(N122="Atraso",$L$3-G122,0)</f>
        <v/>
      </c>
      <c r="R122">
        <f>IF(Q122&lt;=15,"Até 15",IF(Q122&lt;=30,"Entre 15 e 30",IF(Q122&lt;=60,"Entre 30 e 60",IF(Q122&lt;=90,"Entre 60 e 90",IF(Q122&lt;=120,"Entre 90 e 120",IF(Q122&lt;=150,"Entre 120 e 150",IF(Q122&lt;=180,"Entre 150 e 180","Superior a 180")))))))</f>
        <v/>
      </c>
    </row>
    <row r="123">
      <c r="A123" t="inlineStr">
        <is>
          <t>122</t>
        </is>
      </c>
      <c r="B123" t="inlineStr">
        <is>
          <t>ELIANE PEREIRA DE FREITAS REBELO</t>
        </is>
      </c>
      <c r="C123" t="n">
        <v>1</v>
      </c>
      <c r="E123" t="n">
        <v>0</v>
      </c>
      <c r="G123" s="162" t="n">
        <v>45397</v>
      </c>
      <c r="H123" s="346" t="n">
        <v>45383</v>
      </c>
      <c r="I123" s="347" t="inlineStr">
        <is>
          <t>033/033</t>
        </is>
      </c>
      <c r="J123" t="inlineStr">
        <is>
          <t>Carteira</t>
        </is>
      </c>
      <c r="K123" t="inlineStr">
        <is>
          <t>Contrato</t>
        </is>
      </c>
      <c r="L123" t="n">
        <v>8790</v>
      </c>
      <c r="M123" s="187">
        <f>DATE(YEAR(G123),MONTH(G123),1)</f>
        <v/>
      </c>
      <c r="N123" s="177">
        <f>IF(G123&gt;$L$3,"Futuro","Atraso")</f>
        <v/>
      </c>
      <c r="O123">
        <f>12*(YEAR(G123)-YEAR($L$3))+(MONTH(G123)-MONTH($L$3))</f>
        <v/>
      </c>
      <c r="P123" s="343">
        <f>IF(N123="Atraso",L123,L123/(1+$L$2)^O123)</f>
        <v/>
      </c>
      <c r="Q123">
        <f>IF(N123="Atraso",$L$3-G123,0)</f>
        <v/>
      </c>
      <c r="R123">
        <f>IF(Q123&lt;=15,"Até 15",IF(Q123&lt;=30,"Entre 15 e 30",IF(Q123&lt;=60,"Entre 30 e 60",IF(Q123&lt;=90,"Entre 60 e 90",IF(Q123&lt;=120,"Entre 90 e 120",IF(Q123&lt;=150,"Entre 120 e 150",IF(Q123&lt;=180,"Entre 150 e 180","Superior a 180")))))))</f>
        <v/>
      </c>
    </row>
    <row r="124">
      <c r="A124" t="inlineStr">
        <is>
          <t>071</t>
        </is>
      </c>
      <c r="B124" t="inlineStr">
        <is>
          <t>RONALDO DA NOBREGA DIAS</t>
        </is>
      </c>
      <c r="C124" t="n">
        <v>1</v>
      </c>
      <c r="E124" t="n">
        <v>0</v>
      </c>
      <c r="G124" s="162" t="n">
        <v>45397</v>
      </c>
      <c r="H124" s="346" t="n">
        <v>45383</v>
      </c>
      <c r="I124" s="347" t="inlineStr">
        <is>
          <t>039/039</t>
        </is>
      </c>
      <c r="J124" t="inlineStr">
        <is>
          <t>Carteira</t>
        </is>
      </c>
      <c r="K124" t="inlineStr">
        <is>
          <t>Contrato</t>
        </is>
      </c>
      <c r="L124" t="n">
        <v>2000</v>
      </c>
      <c r="M124" s="187">
        <f>DATE(YEAR(G124),MONTH(G124),1)</f>
        <v/>
      </c>
      <c r="N124" s="177">
        <f>IF(G124&gt;$L$3,"Futuro","Atraso")</f>
        <v/>
      </c>
      <c r="O124">
        <f>12*(YEAR(G124)-YEAR($L$3))+(MONTH(G124)-MONTH($L$3))</f>
        <v/>
      </c>
      <c r="P124" s="343">
        <f>IF(N124="Atraso",L124,L124/(1+$L$2)^O124)</f>
        <v/>
      </c>
      <c r="Q124">
        <f>IF(N124="Atraso",$L$3-G124,0)</f>
        <v/>
      </c>
      <c r="R124">
        <f>IF(Q124&lt;=15,"Até 15",IF(Q124&lt;=30,"Entre 15 e 30",IF(Q124&lt;=60,"Entre 30 e 60",IF(Q124&lt;=90,"Entre 60 e 90",IF(Q124&lt;=120,"Entre 90 e 120",IF(Q124&lt;=150,"Entre 120 e 150",IF(Q124&lt;=180,"Entre 150 e 180","Superior a 180")))))))</f>
        <v/>
      </c>
    </row>
    <row r="125">
      <c r="A125" t="inlineStr">
        <is>
          <t>111</t>
        </is>
      </c>
      <c r="B125" t="inlineStr">
        <is>
          <t>FELIPE ISSAMU KITADANI ODAGUIL</t>
        </is>
      </c>
      <c r="C125" t="n">
        <v>1</v>
      </c>
      <c r="D125" t="inlineStr">
        <is>
          <t>INCCM-POS</t>
        </is>
      </c>
      <c r="E125" t="n">
        <v>0</v>
      </c>
      <c r="F125" t="inlineStr">
        <is>
          <t>Mensal</t>
        </is>
      </c>
      <c r="G125" s="162" t="n">
        <v>45402</v>
      </c>
      <c r="H125" s="346" t="n">
        <v>45383</v>
      </c>
      <c r="I125" s="347" t="inlineStr">
        <is>
          <t>037/037</t>
        </is>
      </c>
      <c r="J125" t="inlineStr">
        <is>
          <t>Carteira</t>
        </is>
      </c>
      <c r="K125" t="inlineStr">
        <is>
          <t>Contrato</t>
        </is>
      </c>
      <c r="L125" t="n">
        <v>6283.79</v>
      </c>
      <c r="M125" s="187">
        <f>DATE(YEAR(G125),MONTH(G125),1)</f>
        <v/>
      </c>
      <c r="N125" s="177">
        <f>IF(G125&gt;$L$3,"Futuro","Atraso")</f>
        <v/>
      </c>
      <c r="O125">
        <f>12*(YEAR(G125)-YEAR($L$3))+(MONTH(G125)-MONTH($L$3))</f>
        <v/>
      </c>
      <c r="P125" s="343">
        <f>IF(N125="Atraso",L125,L125/(1+$L$2)^O125)</f>
        <v/>
      </c>
      <c r="Q125">
        <f>IF(N125="Atraso",$L$3-G125,0)</f>
        <v/>
      </c>
      <c r="R125">
        <f>IF(Q125&lt;=15,"Até 15",IF(Q125&lt;=30,"Entre 15 e 30",IF(Q125&lt;=60,"Entre 30 e 60",IF(Q125&lt;=90,"Entre 60 e 90",IF(Q125&lt;=120,"Entre 90 e 120",IF(Q125&lt;=150,"Entre 120 e 150",IF(Q125&lt;=180,"Entre 150 e 180","Superior a 180")))))))</f>
        <v/>
      </c>
    </row>
    <row r="126">
      <c r="A126" t="inlineStr">
        <is>
          <t>042</t>
        </is>
      </c>
      <c r="B126" t="inlineStr">
        <is>
          <t>MICHELE CRISTINA SOARES BACHESQUE</t>
        </is>
      </c>
      <c r="C126" t="n">
        <v>1</v>
      </c>
      <c r="D126" t="inlineStr">
        <is>
          <t>INCCM-POS</t>
        </is>
      </c>
      <c r="E126" t="n">
        <v>0</v>
      </c>
      <c r="F126" t="inlineStr">
        <is>
          <t>Mensal</t>
        </is>
      </c>
      <c r="G126" s="162" t="n">
        <v>45407</v>
      </c>
      <c r="H126" s="346" t="n">
        <v>45383</v>
      </c>
      <c r="I126" s="347" t="inlineStr">
        <is>
          <t>035/035</t>
        </is>
      </c>
      <c r="J126" t="inlineStr">
        <is>
          <t>Carteira</t>
        </is>
      </c>
      <c r="K126" t="inlineStr">
        <is>
          <t>Contrato</t>
        </is>
      </c>
      <c r="L126" t="n">
        <v>3905.67</v>
      </c>
      <c r="M126" s="187">
        <f>DATE(YEAR(G126),MONTH(G126),1)</f>
        <v/>
      </c>
      <c r="N126" s="177">
        <f>IF(G126&gt;$L$3,"Futuro","Atraso")</f>
        <v/>
      </c>
      <c r="O126">
        <f>12*(YEAR(G126)-YEAR($L$3))+(MONTH(G126)-MONTH($L$3))</f>
        <v/>
      </c>
      <c r="P126" s="343">
        <f>IF(N126="Atraso",L126,L126/(1+$L$2)^O126)</f>
        <v/>
      </c>
      <c r="Q126">
        <f>IF(N126="Atraso",$L$3-G126,0)</f>
        <v/>
      </c>
      <c r="R126">
        <f>IF(Q126&lt;=15,"Até 15",IF(Q126&lt;=30,"Entre 15 e 30",IF(Q126&lt;=60,"Entre 30 e 60",IF(Q126&lt;=90,"Entre 60 e 90",IF(Q126&lt;=120,"Entre 90 e 120",IF(Q126&lt;=150,"Entre 120 e 150",IF(Q126&lt;=180,"Entre 150 e 180","Superior a 180")))))))</f>
        <v/>
      </c>
    </row>
    <row r="127">
      <c r="A127" t="inlineStr">
        <is>
          <t>081</t>
        </is>
      </c>
      <c r="B127" t="inlineStr">
        <is>
          <t>HON FAI NG</t>
        </is>
      </c>
      <c r="C127" t="n">
        <v>1</v>
      </c>
      <c r="E127" t="n">
        <v>0</v>
      </c>
      <c r="G127" s="162" t="n">
        <v>45407</v>
      </c>
      <c r="H127" s="346" t="n">
        <v>45383</v>
      </c>
      <c r="I127" s="347" t="inlineStr">
        <is>
          <t>034/034</t>
        </is>
      </c>
      <c r="J127" t="inlineStr">
        <is>
          <t>Carteira</t>
        </is>
      </c>
      <c r="K127" t="inlineStr">
        <is>
          <t>Contrato</t>
        </is>
      </c>
      <c r="L127" t="n">
        <v>5000</v>
      </c>
      <c r="M127" s="187">
        <f>DATE(YEAR(G127),MONTH(G127),1)</f>
        <v/>
      </c>
      <c r="N127" s="177">
        <f>IF(G127&gt;$L$3,"Futuro","Atraso")</f>
        <v/>
      </c>
      <c r="O127">
        <f>12*(YEAR(G127)-YEAR($L$3))+(MONTH(G127)-MONTH($L$3))</f>
        <v/>
      </c>
      <c r="P127" s="343">
        <f>IF(N127="Atraso",L127,L127/(1+$L$2)^O127)</f>
        <v/>
      </c>
      <c r="Q127">
        <f>IF(N127="Atraso",$L$3-G127,0)</f>
        <v/>
      </c>
      <c r="R127">
        <f>IF(Q127&lt;=15,"Até 15",IF(Q127&lt;=30,"Entre 15 e 30",IF(Q127&lt;=60,"Entre 30 e 60",IF(Q127&lt;=90,"Entre 60 e 90",IF(Q127&lt;=120,"Entre 90 e 120",IF(Q127&lt;=150,"Entre 120 e 150",IF(Q127&lt;=180,"Entre 150 e 180","Superior a 180")))))))</f>
        <v/>
      </c>
    </row>
    <row r="128">
      <c r="A128" t="inlineStr">
        <is>
          <t>161</t>
        </is>
      </c>
      <c r="B128" t="inlineStr">
        <is>
          <t>ALEXANDRE TERRA SIMAO</t>
        </is>
      </c>
      <c r="C128" t="n">
        <v>1</v>
      </c>
      <c r="D128" t="inlineStr">
        <is>
          <t>INCCM-POS</t>
        </is>
      </c>
      <c r="E128" t="n">
        <v>0</v>
      </c>
      <c r="F128" t="inlineStr">
        <is>
          <t>Mensal</t>
        </is>
      </c>
      <c r="G128" s="162" t="n">
        <v>45409</v>
      </c>
      <c r="H128" s="346" t="n">
        <v>45383</v>
      </c>
      <c r="I128" s="347" t="inlineStr">
        <is>
          <t>004/004</t>
        </is>
      </c>
      <c r="J128" t="inlineStr">
        <is>
          <t>Carteira</t>
        </is>
      </c>
      <c r="K128" t="inlineStr">
        <is>
          <t>Contrato</t>
        </is>
      </c>
      <c r="L128" t="n">
        <v>6041.92</v>
      </c>
      <c r="M128" s="187">
        <f>DATE(YEAR(G128),MONTH(G128),1)</f>
        <v/>
      </c>
      <c r="N128" s="177">
        <f>IF(G128&gt;$L$3,"Futuro","Atraso")</f>
        <v/>
      </c>
      <c r="O128">
        <f>12*(YEAR(G128)-YEAR($L$3))+(MONTH(G128)-MONTH($L$3))</f>
        <v/>
      </c>
      <c r="P128" s="343">
        <f>IF(N128="Atraso",L128,L128/(1+$L$2)^O128)</f>
        <v/>
      </c>
      <c r="Q128">
        <f>IF(N128="Atraso",$L$3-G128,0)</f>
        <v/>
      </c>
      <c r="R128">
        <f>IF(Q128&lt;=15,"Até 15",IF(Q128&lt;=30,"Entre 15 e 30",IF(Q128&lt;=60,"Entre 30 e 60",IF(Q128&lt;=90,"Entre 60 e 90",IF(Q128&lt;=120,"Entre 90 e 120",IF(Q128&lt;=150,"Entre 120 e 150",IF(Q128&lt;=180,"Entre 150 e 180","Superior a 180")))))))</f>
        <v/>
      </c>
    </row>
    <row r="129">
      <c r="A129" t="inlineStr">
        <is>
          <t>102</t>
        </is>
      </c>
      <c r="B129" t="inlineStr">
        <is>
          <t>JULIO CESAR MICOLI</t>
        </is>
      </c>
      <c r="C129" t="n">
        <v>1</v>
      </c>
      <c r="D129" t="inlineStr">
        <is>
          <t>INCCM-POS</t>
        </is>
      </c>
      <c r="E129" t="n">
        <v>0</v>
      </c>
      <c r="F129" t="inlineStr">
        <is>
          <t>Mensal</t>
        </is>
      </c>
      <c r="G129" s="162" t="n">
        <v>45410</v>
      </c>
      <c r="H129" s="346" t="n">
        <v>45383</v>
      </c>
      <c r="I129" s="347" t="inlineStr">
        <is>
          <t>036/036</t>
        </is>
      </c>
      <c r="J129" t="inlineStr">
        <is>
          <t>Carteira</t>
        </is>
      </c>
      <c r="K129" t="inlineStr">
        <is>
          <t>Contrato</t>
        </is>
      </c>
      <c r="L129" t="n">
        <v>5356.53</v>
      </c>
      <c r="M129" s="187">
        <f>DATE(YEAR(G129),MONTH(G129),1)</f>
        <v/>
      </c>
      <c r="N129" s="177">
        <f>IF(G129&gt;$L$3,"Futuro","Atraso")</f>
        <v/>
      </c>
      <c r="O129">
        <f>12*(YEAR(G129)-YEAR($L$3))+(MONTH(G129)-MONTH($L$3))</f>
        <v/>
      </c>
      <c r="P129" s="343">
        <f>IF(N129="Atraso",L129,L129/(1+$L$2)^O129)</f>
        <v/>
      </c>
      <c r="Q129">
        <f>IF(N129="Atraso",$L$3-G129,0)</f>
        <v/>
      </c>
      <c r="R129">
        <f>IF(Q129&lt;=15,"Até 15",IF(Q129&lt;=30,"Entre 15 e 30",IF(Q129&lt;=60,"Entre 30 e 60",IF(Q129&lt;=90,"Entre 60 e 90",IF(Q129&lt;=120,"Entre 90 e 120",IF(Q129&lt;=150,"Entre 120 e 150",IF(Q129&lt;=180,"Entre 150 e 180","Superior a 180")))))))</f>
        <v/>
      </c>
    </row>
    <row r="130">
      <c r="A130" t="inlineStr">
        <is>
          <t>162</t>
        </is>
      </c>
      <c r="B130" t="inlineStr">
        <is>
          <t>FABIANA MOREIRA DOS SANTOS</t>
        </is>
      </c>
      <c r="C130" t="n">
        <v>1</v>
      </c>
      <c r="D130" t="inlineStr">
        <is>
          <t>INCCM-POS</t>
        </is>
      </c>
      <c r="E130" t="n">
        <v>0</v>
      </c>
      <c r="F130" t="inlineStr">
        <is>
          <t>Mensal</t>
        </is>
      </c>
      <c r="G130" s="162" t="n">
        <v>45412</v>
      </c>
      <c r="H130" s="346" t="n">
        <v>45383</v>
      </c>
      <c r="I130" s="347" t="inlineStr">
        <is>
          <t>036/036</t>
        </is>
      </c>
      <c r="J130" t="inlineStr">
        <is>
          <t>Carteira</t>
        </is>
      </c>
      <c r="K130" t="inlineStr">
        <is>
          <t>Contrato</t>
        </is>
      </c>
      <c r="L130" t="n">
        <v>31491.87</v>
      </c>
      <c r="M130" s="187">
        <f>DATE(YEAR(G130),MONTH(G130),1)</f>
        <v/>
      </c>
      <c r="N130" s="177">
        <f>IF(G130&gt;$L$3,"Futuro","Atraso")</f>
        <v/>
      </c>
      <c r="O130">
        <f>12*(YEAR(G130)-YEAR($L$3))+(MONTH(G130)-MONTH($L$3))</f>
        <v/>
      </c>
      <c r="P130" s="343">
        <f>IF(N130="Atraso",L130,L130/(1+$L$2)^O130)</f>
        <v/>
      </c>
      <c r="Q130">
        <f>IF(N130="Atraso",$L$3-G130,0)</f>
        <v/>
      </c>
      <c r="R130">
        <f>IF(Q130&lt;=15,"Até 15",IF(Q130&lt;=30,"Entre 15 e 30",IF(Q130&lt;=60,"Entre 30 e 60",IF(Q130&lt;=90,"Entre 60 e 90",IF(Q130&lt;=120,"Entre 90 e 120",IF(Q130&lt;=150,"Entre 120 e 150",IF(Q130&lt;=180,"Entre 150 e 180","Superior a 180")))))))</f>
        <v/>
      </c>
    </row>
    <row r="131">
      <c r="A131" t="inlineStr">
        <is>
          <t>042</t>
        </is>
      </c>
      <c r="B131" t="inlineStr">
        <is>
          <t>MICHELE CRISTINA SOARES BACHESQUE</t>
        </is>
      </c>
      <c r="C131" t="n">
        <v>1</v>
      </c>
      <c r="D131" t="inlineStr">
        <is>
          <t>INCCM-POS</t>
        </is>
      </c>
      <c r="E131" t="n">
        <v>0</v>
      </c>
      <c r="F131" t="inlineStr">
        <is>
          <t>Mensal</t>
        </is>
      </c>
      <c r="G131" s="162" t="n">
        <v>45413</v>
      </c>
      <c r="H131" s="346" t="n">
        <v>45413</v>
      </c>
      <c r="I131" s="347" t="inlineStr">
        <is>
          <t>001/001</t>
        </is>
      </c>
      <c r="J131" t="inlineStr">
        <is>
          <t>Financiamento</t>
        </is>
      </c>
      <c r="K131" t="inlineStr">
        <is>
          <t>Contrato</t>
        </is>
      </c>
      <c r="L131" t="n">
        <v>655420.04</v>
      </c>
      <c r="M131" s="187">
        <f>DATE(YEAR(G131),MONTH(G131),1)</f>
        <v/>
      </c>
      <c r="N131" s="177">
        <f>IF(G131&gt;$L$3,"Futuro","Atraso")</f>
        <v/>
      </c>
      <c r="O131">
        <f>12*(YEAR(G131)-YEAR($L$3))+(MONTH(G131)-MONTH($L$3))</f>
        <v/>
      </c>
      <c r="P131" s="343">
        <f>IF(N131="Atraso",L131,L131/(1+$L$2)^O131)</f>
        <v/>
      </c>
      <c r="Q131">
        <f>IF(N131="Atraso",$L$3-G131,0)</f>
        <v/>
      </c>
      <c r="R131">
        <f>IF(Q131&lt;=15,"Até 15",IF(Q131&lt;=30,"Entre 15 e 30",IF(Q131&lt;=60,"Entre 30 e 60",IF(Q131&lt;=90,"Entre 60 e 90",IF(Q131&lt;=120,"Entre 90 e 120",IF(Q131&lt;=150,"Entre 120 e 150",IF(Q131&lt;=180,"Entre 150 e 180","Superior a 180")))))))</f>
        <v/>
      </c>
    </row>
    <row r="132">
      <c r="A132" t="inlineStr">
        <is>
          <t>062</t>
        </is>
      </c>
      <c r="B132" t="inlineStr">
        <is>
          <t>FLAVIA PUERTAS FRANCO GARCIA</t>
        </is>
      </c>
      <c r="C132" t="n">
        <v>1</v>
      </c>
      <c r="D132" t="inlineStr">
        <is>
          <t>INCCM-POS</t>
        </is>
      </c>
      <c r="E132" t="n">
        <v>0</v>
      </c>
      <c r="F132" t="inlineStr">
        <is>
          <t>Mensal</t>
        </is>
      </c>
      <c r="G132" s="162" t="n">
        <v>45413</v>
      </c>
      <c r="H132" s="346" t="n">
        <v>45413</v>
      </c>
      <c r="I132" s="347" t="inlineStr">
        <is>
          <t>001/001</t>
        </is>
      </c>
      <c r="J132" t="inlineStr">
        <is>
          <t>Financiamento</t>
        </is>
      </c>
      <c r="K132" t="inlineStr">
        <is>
          <t>Contrato</t>
        </is>
      </c>
      <c r="L132" t="n">
        <v>742160.8</v>
      </c>
      <c r="M132" s="187">
        <f>DATE(YEAR(G132),MONTH(G132),1)</f>
        <v/>
      </c>
      <c r="N132" s="177">
        <f>IF(G132&gt;$L$3,"Futuro","Atraso")</f>
        <v/>
      </c>
      <c r="O132">
        <f>12*(YEAR(G132)-YEAR($L$3))+(MONTH(G132)-MONTH($L$3))</f>
        <v/>
      </c>
      <c r="P132" s="343">
        <f>IF(N132="Atraso",L132,L132/(1+$L$2)^O132)</f>
        <v/>
      </c>
      <c r="Q132">
        <f>IF(N132="Atraso",$L$3-G132,0)</f>
        <v/>
      </c>
      <c r="R132">
        <f>IF(Q132&lt;=15,"Até 15",IF(Q132&lt;=30,"Entre 15 e 30",IF(Q132&lt;=60,"Entre 30 e 60",IF(Q132&lt;=90,"Entre 60 e 90",IF(Q132&lt;=120,"Entre 90 e 120",IF(Q132&lt;=150,"Entre 120 e 150",IF(Q132&lt;=180,"Entre 150 e 180","Superior a 180")))))))</f>
        <v/>
      </c>
    </row>
    <row r="133">
      <c r="A133" t="inlineStr">
        <is>
          <t>081</t>
        </is>
      </c>
      <c r="B133" t="inlineStr">
        <is>
          <t>HON FAI NG</t>
        </is>
      </c>
      <c r="C133" t="n">
        <v>1</v>
      </c>
      <c r="E133" t="n">
        <v>0</v>
      </c>
      <c r="G133" s="162" t="n">
        <v>45413</v>
      </c>
      <c r="H133" s="346" t="n">
        <v>45413</v>
      </c>
      <c r="I133" s="347" t="inlineStr">
        <is>
          <t>001/001</t>
        </is>
      </c>
      <c r="J133" t="inlineStr">
        <is>
          <t>Financiamento</t>
        </is>
      </c>
      <c r="K133" t="inlineStr">
        <is>
          <t>Contrato</t>
        </is>
      </c>
      <c r="L133" t="n">
        <v>750000</v>
      </c>
      <c r="M133" s="187">
        <f>DATE(YEAR(G133),MONTH(G133),1)</f>
        <v/>
      </c>
      <c r="N133" s="177">
        <f>IF(G133&gt;$L$3,"Futuro","Atraso")</f>
        <v/>
      </c>
      <c r="O133">
        <f>12*(YEAR(G133)-YEAR($L$3))+(MONTH(G133)-MONTH($L$3))</f>
        <v/>
      </c>
      <c r="P133" s="343">
        <f>IF(N133="Atraso",L133,L133/(1+$L$2)^O133)</f>
        <v/>
      </c>
      <c r="Q133">
        <f>IF(N133="Atraso",$L$3-G133,0)</f>
        <v/>
      </c>
      <c r="R133">
        <f>IF(Q133&lt;=15,"Até 15",IF(Q133&lt;=30,"Entre 15 e 30",IF(Q133&lt;=60,"Entre 30 e 60",IF(Q133&lt;=90,"Entre 60 e 90",IF(Q133&lt;=120,"Entre 90 e 120",IF(Q133&lt;=150,"Entre 120 e 150",IF(Q133&lt;=180,"Entre 150 e 180","Superior a 180")))))))</f>
        <v/>
      </c>
    </row>
    <row r="134">
      <c r="A134" t="inlineStr">
        <is>
          <t>082</t>
        </is>
      </c>
      <c r="B134" t="inlineStr">
        <is>
          <t>MARCILIO ALBERTO DE FARIAS PIRES</t>
        </is>
      </c>
      <c r="C134" t="n">
        <v>1</v>
      </c>
      <c r="D134" t="inlineStr">
        <is>
          <t>INCCM-POS</t>
        </is>
      </c>
      <c r="E134" t="n">
        <v>0</v>
      </c>
      <c r="F134" t="inlineStr">
        <is>
          <t>Mensal</t>
        </is>
      </c>
      <c r="G134" s="162" t="n">
        <v>45413</v>
      </c>
      <c r="H134" s="346" t="n">
        <v>45413</v>
      </c>
      <c r="I134" s="347" t="inlineStr">
        <is>
          <t>001/001</t>
        </is>
      </c>
      <c r="J134" t="inlineStr">
        <is>
          <t>Financiamento</t>
        </is>
      </c>
      <c r="K134" t="inlineStr">
        <is>
          <t>Contrato</t>
        </is>
      </c>
      <c r="L134" t="n">
        <v>976417.1900000001</v>
      </c>
      <c r="M134" s="187">
        <f>DATE(YEAR(G134),MONTH(G134),1)</f>
        <v/>
      </c>
      <c r="N134" s="177">
        <f>IF(G134&gt;$L$3,"Futuro","Atraso")</f>
        <v/>
      </c>
      <c r="O134">
        <f>12*(YEAR(G134)-YEAR($L$3))+(MONTH(G134)-MONTH($L$3))</f>
        <v/>
      </c>
      <c r="P134" s="343">
        <f>IF(N134="Atraso",L134,L134/(1+$L$2)^O134)</f>
        <v/>
      </c>
      <c r="Q134">
        <f>IF(N134="Atraso",$L$3-G134,0)</f>
        <v/>
      </c>
      <c r="R134">
        <f>IF(Q134&lt;=15,"Até 15",IF(Q134&lt;=30,"Entre 15 e 30",IF(Q134&lt;=60,"Entre 30 e 60",IF(Q134&lt;=90,"Entre 60 e 90",IF(Q134&lt;=120,"Entre 90 e 120",IF(Q134&lt;=150,"Entre 120 e 150",IF(Q134&lt;=180,"Entre 150 e 180","Superior a 180")))))))</f>
        <v/>
      </c>
    </row>
    <row r="135">
      <c r="A135" t="inlineStr">
        <is>
          <t>101</t>
        </is>
      </c>
      <c r="B135" t="inlineStr">
        <is>
          <t>LUIZ HENRIQUE FUJARRA PIRRONE VAZ</t>
        </is>
      </c>
      <c r="C135" t="n">
        <v>1</v>
      </c>
      <c r="D135" t="inlineStr">
        <is>
          <t>INCCM-POS</t>
        </is>
      </c>
      <c r="E135" t="n">
        <v>0</v>
      </c>
      <c r="F135" t="inlineStr">
        <is>
          <t>Mensal</t>
        </is>
      </c>
      <c r="G135" s="162" t="n">
        <v>45413</v>
      </c>
      <c r="H135" s="346" t="n">
        <v>45413</v>
      </c>
      <c r="I135" s="347" t="inlineStr">
        <is>
          <t>001/001</t>
        </is>
      </c>
      <c r="J135" t="inlineStr">
        <is>
          <t>Financiamento</t>
        </is>
      </c>
      <c r="K135" t="inlineStr">
        <is>
          <t>Contrato</t>
        </is>
      </c>
      <c r="L135" t="n">
        <v>814779.48</v>
      </c>
      <c r="M135" s="187">
        <f>DATE(YEAR(G135),MONTH(G135),1)</f>
        <v/>
      </c>
      <c r="N135" s="177">
        <f>IF(G135&gt;$L$3,"Futuro","Atraso")</f>
        <v/>
      </c>
      <c r="O135">
        <f>12*(YEAR(G135)-YEAR($L$3))+(MONTH(G135)-MONTH($L$3))</f>
        <v/>
      </c>
      <c r="P135" s="343">
        <f>IF(N135="Atraso",L135,L135/(1+$L$2)^O135)</f>
        <v/>
      </c>
      <c r="Q135">
        <f>IF(N135="Atraso",$L$3-G135,0)</f>
        <v/>
      </c>
      <c r="R135">
        <f>IF(Q135&lt;=15,"Até 15",IF(Q135&lt;=30,"Entre 15 e 30",IF(Q135&lt;=60,"Entre 30 e 60",IF(Q135&lt;=90,"Entre 60 e 90",IF(Q135&lt;=120,"Entre 90 e 120",IF(Q135&lt;=150,"Entre 120 e 150",IF(Q135&lt;=180,"Entre 150 e 180","Superior a 180")))))))</f>
        <v/>
      </c>
    </row>
    <row r="136">
      <c r="A136" t="inlineStr">
        <is>
          <t>122</t>
        </is>
      </c>
      <c r="B136" t="inlineStr">
        <is>
          <t>ELIANE PEREIRA DE FREITAS REBELO</t>
        </is>
      </c>
      <c r="C136" t="n">
        <v>1</v>
      </c>
      <c r="D136" t="inlineStr">
        <is>
          <t>INCCM-POS</t>
        </is>
      </c>
      <c r="E136" t="n">
        <v>0</v>
      </c>
      <c r="F136" t="inlineStr">
        <is>
          <t>Mensal</t>
        </is>
      </c>
      <c r="G136" s="162" t="n">
        <v>45413</v>
      </c>
      <c r="H136" s="346" t="n">
        <v>45413</v>
      </c>
      <c r="I136" s="347" t="inlineStr">
        <is>
          <t>001/001</t>
        </is>
      </c>
      <c r="J136" t="inlineStr">
        <is>
          <t>Financiamento</t>
        </is>
      </c>
      <c r="K136" t="inlineStr">
        <is>
          <t>Contrato</t>
        </is>
      </c>
      <c r="L136" t="n">
        <v>920899.41</v>
      </c>
      <c r="M136" s="187">
        <f>DATE(YEAR(G136),MONTH(G136),1)</f>
        <v/>
      </c>
      <c r="N136" s="177">
        <f>IF(G136&gt;$L$3,"Futuro","Atraso")</f>
        <v/>
      </c>
      <c r="O136">
        <f>12*(YEAR(G136)-YEAR($L$3))+(MONTH(G136)-MONTH($L$3))</f>
        <v/>
      </c>
      <c r="P136" s="343">
        <f>IF(N136="Atraso",L136,L136/(1+$L$2)^O136)</f>
        <v/>
      </c>
      <c r="Q136">
        <f>IF(N136="Atraso",$L$3-G136,0)</f>
        <v/>
      </c>
      <c r="R136">
        <f>IF(Q136&lt;=15,"Até 15",IF(Q136&lt;=30,"Entre 15 e 30",IF(Q136&lt;=60,"Entre 30 e 60",IF(Q136&lt;=90,"Entre 60 e 90",IF(Q136&lt;=120,"Entre 90 e 120",IF(Q136&lt;=150,"Entre 120 e 150",IF(Q136&lt;=180,"Entre 150 e 180","Superior a 180")))))))</f>
        <v/>
      </c>
    </row>
    <row r="137">
      <c r="A137" t="inlineStr">
        <is>
          <t>141</t>
        </is>
      </c>
      <c r="B137" t="inlineStr">
        <is>
          <t>HOMERO MONTANDON</t>
        </is>
      </c>
      <c r="C137" t="n">
        <v>1</v>
      </c>
      <c r="D137" t="inlineStr">
        <is>
          <t>INCCM-POS</t>
        </is>
      </c>
      <c r="E137" t="n">
        <v>0</v>
      </c>
      <c r="F137" t="inlineStr">
        <is>
          <t>Mensal</t>
        </is>
      </c>
      <c r="G137" s="162" t="n">
        <v>45413</v>
      </c>
      <c r="H137" s="346" t="n">
        <v>45413</v>
      </c>
      <c r="I137" s="347" t="inlineStr">
        <is>
          <t>001/001</t>
        </is>
      </c>
      <c r="J137" t="inlineStr">
        <is>
          <t>Financiamento</t>
        </is>
      </c>
      <c r="K137" t="inlineStr">
        <is>
          <t>Contrato</t>
        </is>
      </c>
      <c r="L137" t="n">
        <v>1041989.05</v>
      </c>
      <c r="M137" s="187">
        <f>DATE(YEAR(G137),MONTH(G137),1)</f>
        <v/>
      </c>
      <c r="N137" s="177">
        <f>IF(G137&gt;$L$3,"Futuro","Atraso")</f>
        <v/>
      </c>
      <c r="O137">
        <f>12*(YEAR(G137)-YEAR($L$3))+(MONTH(G137)-MONTH($L$3))</f>
        <v/>
      </c>
      <c r="P137" s="343">
        <f>IF(N137="Atraso",L137,L137/(1+$L$2)^O137)</f>
        <v/>
      </c>
      <c r="Q137">
        <f>IF(N137="Atraso",$L$3-G137,0)</f>
        <v/>
      </c>
      <c r="R137">
        <f>IF(Q137&lt;=15,"Até 15",IF(Q137&lt;=30,"Entre 15 e 30",IF(Q137&lt;=60,"Entre 30 e 60",IF(Q137&lt;=90,"Entre 60 e 90",IF(Q137&lt;=120,"Entre 90 e 120",IF(Q137&lt;=150,"Entre 120 e 150",IF(Q137&lt;=180,"Entre 150 e 180","Superior a 180")))))))</f>
        <v/>
      </c>
    </row>
    <row r="138">
      <c r="A138" t="inlineStr">
        <is>
          <t>142</t>
        </is>
      </c>
      <c r="B138" t="inlineStr">
        <is>
          <t>JOSE TADEU MEDEIROS DO VALE</t>
        </is>
      </c>
      <c r="C138" t="n">
        <v>1</v>
      </c>
      <c r="D138" t="inlineStr">
        <is>
          <t>INCCM-POS</t>
        </is>
      </c>
      <c r="E138" t="n">
        <v>0</v>
      </c>
      <c r="F138" t="inlineStr">
        <is>
          <t>Mensal</t>
        </is>
      </c>
      <c r="G138" s="162" t="n">
        <v>45413</v>
      </c>
      <c r="H138" s="346" t="n">
        <v>45413</v>
      </c>
      <c r="I138" s="347" t="inlineStr">
        <is>
          <t>001/001</t>
        </is>
      </c>
      <c r="J138" t="inlineStr">
        <is>
          <t>Financiamento</t>
        </is>
      </c>
      <c r="K138" t="inlineStr">
        <is>
          <t>Contrato</t>
        </is>
      </c>
      <c r="L138" t="n">
        <v>362509.11</v>
      </c>
      <c r="M138" s="187">
        <f>DATE(YEAR(G138),MONTH(G138),1)</f>
        <v/>
      </c>
      <c r="N138" s="177">
        <f>IF(G138&gt;$L$3,"Futuro","Atraso")</f>
        <v/>
      </c>
      <c r="O138">
        <f>12*(YEAR(G138)-YEAR($L$3))+(MONTH(G138)-MONTH($L$3))</f>
        <v/>
      </c>
      <c r="P138" s="343">
        <f>IF(N138="Atraso",L138,L138/(1+$L$2)^O138)</f>
        <v/>
      </c>
      <c r="Q138">
        <f>IF(N138="Atraso",$L$3-G138,0)</f>
        <v/>
      </c>
      <c r="R138">
        <f>IF(Q138&lt;=15,"Até 15",IF(Q138&lt;=30,"Entre 15 e 30",IF(Q138&lt;=60,"Entre 30 e 60",IF(Q138&lt;=90,"Entre 60 e 90",IF(Q138&lt;=120,"Entre 90 e 120",IF(Q138&lt;=150,"Entre 120 e 150",IF(Q138&lt;=180,"Entre 150 e 180","Superior a 180")))))))</f>
        <v/>
      </c>
    </row>
    <row r="139">
      <c r="A139" t="inlineStr">
        <is>
          <t>162</t>
        </is>
      </c>
      <c r="B139" t="inlineStr">
        <is>
          <t>FABIANA MOREIRA DOS SANTOS</t>
        </is>
      </c>
      <c r="C139" t="n">
        <v>1</v>
      </c>
      <c r="D139" t="inlineStr">
        <is>
          <t>INCCM-POS</t>
        </is>
      </c>
      <c r="E139" t="n">
        <v>0</v>
      </c>
      <c r="F139" t="inlineStr">
        <is>
          <t>Mensal</t>
        </is>
      </c>
      <c r="G139" s="162" t="n">
        <v>45413</v>
      </c>
      <c r="H139" s="346" t="n">
        <v>45413</v>
      </c>
      <c r="I139" s="347" t="inlineStr">
        <is>
          <t>001/001</t>
        </is>
      </c>
      <c r="J139" t="inlineStr">
        <is>
          <t>Financiamento</t>
        </is>
      </c>
      <c r="K139" t="inlineStr">
        <is>
          <t>Contrato</t>
        </is>
      </c>
      <c r="L139" t="n">
        <v>31491.87</v>
      </c>
      <c r="M139" s="187">
        <f>DATE(YEAR(G139),MONTH(G139),1)</f>
        <v/>
      </c>
      <c r="N139" s="177">
        <f>IF(G139&gt;$L$3,"Futuro","Atraso")</f>
        <v/>
      </c>
      <c r="O139">
        <f>12*(YEAR(G139)-YEAR($L$3))+(MONTH(G139)-MONTH($L$3))</f>
        <v/>
      </c>
      <c r="P139" s="343">
        <f>IF(N139="Atraso",L139,L139/(1+$L$2)^O139)</f>
        <v/>
      </c>
      <c r="Q139">
        <f>IF(N139="Atraso",$L$3-G139,0)</f>
        <v/>
      </c>
      <c r="R139">
        <f>IF(Q139&lt;=15,"Até 15",IF(Q139&lt;=30,"Entre 15 e 30",IF(Q139&lt;=60,"Entre 30 e 60",IF(Q139&lt;=90,"Entre 60 e 90",IF(Q139&lt;=120,"Entre 90 e 120",IF(Q139&lt;=150,"Entre 120 e 150",IF(Q139&lt;=180,"Entre 150 e 180","Superior a 180")))))))</f>
        <v/>
      </c>
    </row>
    <row r="140">
      <c r="A140" t="inlineStr">
        <is>
          <t>051</t>
        </is>
      </c>
      <c r="B140" t="inlineStr">
        <is>
          <t>RAFAEL DE SOUZA FADUL CUNHA</t>
        </is>
      </c>
      <c r="C140" t="n">
        <v>1</v>
      </c>
      <c r="D140" t="inlineStr">
        <is>
          <t>INCCM-POS</t>
        </is>
      </c>
      <c r="E140" t="n">
        <v>0</v>
      </c>
      <c r="F140" t="inlineStr">
        <is>
          <t>Mensal</t>
        </is>
      </c>
      <c r="G140" s="162" t="n">
        <v>45413</v>
      </c>
      <c r="H140" s="346" t="n">
        <v>45413</v>
      </c>
      <c r="I140" s="347" t="inlineStr">
        <is>
          <t>001/001</t>
        </is>
      </c>
      <c r="J140" t="inlineStr">
        <is>
          <t>Financiamento</t>
        </is>
      </c>
      <c r="K140" t="inlineStr">
        <is>
          <t>Contrato</t>
        </is>
      </c>
      <c r="L140" t="n">
        <v>587496.5700000001</v>
      </c>
      <c r="M140" s="187">
        <f>DATE(YEAR(G140),MONTH(G140),1)</f>
        <v/>
      </c>
      <c r="N140" s="177">
        <f>IF(G140&gt;$L$3,"Futuro","Atraso")</f>
        <v/>
      </c>
      <c r="O140">
        <f>12*(YEAR(G140)-YEAR($L$3))+(MONTH(G140)-MONTH($L$3))</f>
        <v/>
      </c>
      <c r="P140" s="343">
        <f>IF(N140="Atraso",L140,L140/(1+$L$2)^O140)</f>
        <v/>
      </c>
      <c r="Q140">
        <f>IF(N140="Atraso",$L$3-G140,0)</f>
        <v/>
      </c>
      <c r="R140">
        <f>IF(Q140&lt;=15,"Até 15",IF(Q140&lt;=30,"Entre 15 e 30",IF(Q140&lt;=60,"Entre 30 e 60",IF(Q140&lt;=90,"Entre 60 e 90",IF(Q140&lt;=120,"Entre 90 e 120",IF(Q140&lt;=150,"Entre 120 e 150",IF(Q140&lt;=180,"Entre 150 e 180","Superior a 180")))))))</f>
        <v/>
      </c>
    </row>
    <row r="141">
      <c r="A141" t="inlineStr">
        <is>
          <t>052</t>
        </is>
      </c>
      <c r="B141" t="inlineStr">
        <is>
          <t>DANILO TROSS LEITE</t>
        </is>
      </c>
      <c r="C141" t="n">
        <v>1</v>
      </c>
      <c r="D141" t="inlineStr">
        <is>
          <t>INCCM-POS</t>
        </is>
      </c>
      <c r="E141" t="n">
        <v>0</v>
      </c>
      <c r="F141" t="inlineStr">
        <is>
          <t>Mensal</t>
        </is>
      </c>
      <c r="G141" s="162" t="n">
        <v>45413</v>
      </c>
      <c r="H141" s="346" t="n">
        <v>45413</v>
      </c>
      <c r="I141" s="347" t="inlineStr">
        <is>
          <t>001/001</t>
        </is>
      </c>
      <c r="J141" t="inlineStr">
        <is>
          <t>Financiamento</t>
        </is>
      </c>
      <c r="K141" t="inlineStr">
        <is>
          <t>Contrato</t>
        </is>
      </c>
      <c r="L141" t="n">
        <v>377495.09</v>
      </c>
      <c r="M141" s="187">
        <f>DATE(YEAR(G141),MONTH(G141),1)</f>
        <v/>
      </c>
      <c r="N141" s="177">
        <f>IF(G141&gt;$L$3,"Futuro","Atraso")</f>
        <v/>
      </c>
      <c r="O141">
        <f>12*(YEAR(G141)-YEAR($L$3))+(MONTH(G141)-MONTH($L$3))</f>
        <v/>
      </c>
      <c r="P141" s="343">
        <f>IF(N141="Atraso",L141,L141/(1+$L$2)^O141)</f>
        <v/>
      </c>
      <c r="Q141">
        <f>IF(N141="Atraso",$L$3-G141,0)</f>
        <v/>
      </c>
      <c r="R141">
        <f>IF(Q141&lt;=15,"Até 15",IF(Q141&lt;=30,"Entre 15 e 30",IF(Q141&lt;=60,"Entre 30 e 60",IF(Q141&lt;=90,"Entre 60 e 90",IF(Q141&lt;=120,"Entre 90 e 120",IF(Q141&lt;=150,"Entre 120 e 150",IF(Q141&lt;=180,"Entre 150 e 180","Superior a 180")))))))</f>
        <v/>
      </c>
    </row>
    <row r="142">
      <c r="A142" t="inlineStr">
        <is>
          <t>071</t>
        </is>
      </c>
      <c r="B142" t="inlineStr">
        <is>
          <t>RONALDO DA NOBREGA DIAS</t>
        </is>
      </c>
      <c r="C142" t="n">
        <v>1</v>
      </c>
      <c r="D142" t="inlineStr">
        <is>
          <t>INCCM-POS</t>
        </is>
      </c>
      <c r="E142" t="n">
        <v>0</v>
      </c>
      <c r="F142" t="inlineStr">
        <is>
          <t>Mensal</t>
        </is>
      </c>
      <c r="G142" s="162" t="n">
        <v>45413</v>
      </c>
      <c r="H142" s="346" t="n">
        <v>45413</v>
      </c>
      <c r="I142" s="347" t="inlineStr">
        <is>
          <t>001/001</t>
        </is>
      </c>
      <c r="J142" t="inlineStr">
        <is>
          <t>Financiamento</t>
        </is>
      </c>
      <c r="K142" t="inlineStr">
        <is>
          <t>Contrato</t>
        </is>
      </c>
      <c r="L142" t="n">
        <v>851260.62</v>
      </c>
      <c r="M142" s="187">
        <f>DATE(YEAR(G142),MONTH(G142),1)</f>
        <v/>
      </c>
      <c r="N142" s="177">
        <f>IF(G142&gt;$L$3,"Futuro","Atraso")</f>
        <v/>
      </c>
      <c r="O142">
        <f>12*(YEAR(G142)-YEAR($L$3))+(MONTH(G142)-MONTH($L$3))</f>
        <v/>
      </c>
      <c r="P142" s="343">
        <f>IF(N142="Atraso",L142,L142/(1+$L$2)^O142)</f>
        <v/>
      </c>
      <c r="Q142">
        <f>IF(N142="Atraso",$L$3-G142,0)</f>
        <v/>
      </c>
      <c r="R142">
        <f>IF(Q142&lt;=15,"Até 15",IF(Q142&lt;=30,"Entre 15 e 30",IF(Q142&lt;=60,"Entre 30 e 60",IF(Q142&lt;=90,"Entre 60 e 90",IF(Q142&lt;=120,"Entre 90 e 120",IF(Q142&lt;=150,"Entre 120 e 150",IF(Q142&lt;=180,"Entre 150 e 180","Superior a 180")))))))</f>
        <v/>
      </c>
    </row>
    <row r="143">
      <c r="A143" t="inlineStr">
        <is>
          <t>091</t>
        </is>
      </c>
      <c r="B143" t="inlineStr">
        <is>
          <t>GIOVANNI CINTRA PEREIRA</t>
        </is>
      </c>
      <c r="C143" t="n">
        <v>1</v>
      </c>
      <c r="D143" t="inlineStr">
        <is>
          <t>INCCM-POS</t>
        </is>
      </c>
      <c r="E143" t="n">
        <v>0</v>
      </c>
      <c r="F143" t="inlineStr">
        <is>
          <t>Mensal</t>
        </is>
      </c>
      <c r="G143" s="162" t="n">
        <v>45413</v>
      </c>
      <c r="H143" s="346" t="n">
        <v>45413</v>
      </c>
      <c r="I143" s="347" t="inlineStr">
        <is>
          <t>001/001</t>
        </is>
      </c>
      <c r="J143" t="inlineStr">
        <is>
          <t>Carteira</t>
        </is>
      </c>
      <c r="K143" t="inlineStr">
        <is>
          <t>Contrato</t>
        </is>
      </c>
      <c r="L143" t="n">
        <v>1180474.12</v>
      </c>
      <c r="M143" s="187">
        <f>DATE(YEAR(G143),MONTH(G143),1)</f>
        <v/>
      </c>
      <c r="N143" s="177">
        <f>IF(G143&gt;$L$3,"Futuro","Atraso")</f>
        <v/>
      </c>
      <c r="O143">
        <f>12*(YEAR(G143)-YEAR($L$3))+(MONTH(G143)-MONTH($L$3))</f>
        <v/>
      </c>
      <c r="P143" s="343">
        <f>IF(N143="Atraso",L143,L143/(1+$L$2)^O143)</f>
        <v/>
      </c>
      <c r="Q143">
        <f>IF(N143="Atraso",$L$3-G143,0)</f>
        <v/>
      </c>
      <c r="R143">
        <f>IF(Q143&lt;=15,"Até 15",IF(Q143&lt;=30,"Entre 15 e 30",IF(Q143&lt;=60,"Entre 30 e 60",IF(Q143&lt;=90,"Entre 60 e 90",IF(Q143&lt;=120,"Entre 90 e 120",IF(Q143&lt;=150,"Entre 120 e 150",IF(Q143&lt;=180,"Entre 150 e 180","Superior a 180")))))))</f>
        <v/>
      </c>
    </row>
    <row r="144">
      <c r="A144" t="inlineStr">
        <is>
          <t>111</t>
        </is>
      </c>
      <c r="B144" t="inlineStr">
        <is>
          <t>FELIPE ISSAMU KITADANI ODAGUIL</t>
        </is>
      </c>
      <c r="C144" t="n">
        <v>1</v>
      </c>
      <c r="D144" t="inlineStr">
        <is>
          <t>INCCM-POS</t>
        </is>
      </c>
      <c r="E144" t="n">
        <v>0</v>
      </c>
      <c r="F144" t="inlineStr">
        <is>
          <t>Mensal</t>
        </is>
      </c>
      <c r="G144" s="162" t="n">
        <v>45413</v>
      </c>
      <c r="H144" s="346" t="n">
        <v>45413</v>
      </c>
      <c r="I144" s="347" t="inlineStr">
        <is>
          <t>001/001</t>
        </is>
      </c>
      <c r="J144" t="inlineStr">
        <is>
          <t>Financiamento</t>
        </is>
      </c>
      <c r="K144" t="inlineStr">
        <is>
          <t>Contrato</t>
        </is>
      </c>
      <c r="L144" t="n">
        <v>747771.47</v>
      </c>
      <c r="M144" s="187">
        <f>DATE(YEAR(G144),MONTH(G144),1)</f>
        <v/>
      </c>
      <c r="N144" s="177">
        <f>IF(G144&gt;$L$3,"Futuro","Atraso")</f>
        <v/>
      </c>
      <c r="O144">
        <f>12*(YEAR(G144)-YEAR($L$3))+(MONTH(G144)-MONTH($L$3))</f>
        <v/>
      </c>
      <c r="P144" s="343">
        <f>IF(N144="Atraso",L144,L144/(1+$L$2)^O144)</f>
        <v/>
      </c>
      <c r="Q144">
        <f>IF(N144="Atraso",$L$3-G144,0)</f>
        <v/>
      </c>
      <c r="R144">
        <f>IF(Q144&lt;=15,"Até 15",IF(Q144&lt;=30,"Entre 15 e 30",IF(Q144&lt;=60,"Entre 30 e 60",IF(Q144&lt;=90,"Entre 60 e 90",IF(Q144&lt;=120,"Entre 90 e 120",IF(Q144&lt;=150,"Entre 120 e 150",IF(Q144&lt;=180,"Entre 150 e 180","Superior a 180")))))))</f>
        <v/>
      </c>
    </row>
    <row r="145">
      <c r="A145" t="inlineStr">
        <is>
          <t>112</t>
        </is>
      </c>
      <c r="B145" t="inlineStr">
        <is>
          <t>REINALDO LOPES VIEITES</t>
        </is>
      </c>
      <c r="C145" t="n">
        <v>1</v>
      </c>
      <c r="D145" t="inlineStr">
        <is>
          <t>INCCM-POS</t>
        </is>
      </c>
      <c r="E145" t="n">
        <v>0</v>
      </c>
      <c r="F145" t="inlineStr">
        <is>
          <t>Mensal</t>
        </is>
      </c>
      <c r="G145" s="162" t="n">
        <v>45413</v>
      </c>
      <c r="H145" s="346" t="n">
        <v>45413</v>
      </c>
      <c r="I145" s="347" t="inlineStr">
        <is>
          <t>001/001</t>
        </is>
      </c>
      <c r="J145" t="inlineStr">
        <is>
          <t>Financiamento</t>
        </is>
      </c>
      <c r="K145" t="inlineStr">
        <is>
          <t>Contrato</t>
        </is>
      </c>
      <c r="L145" t="n">
        <v>410246.08</v>
      </c>
      <c r="M145" s="187">
        <f>DATE(YEAR(G145),MONTH(G145),1)</f>
        <v/>
      </c>
      <c r="N145" s="177">
        <f>IF(G145&gt;$L$3,"Futuro","Atraso")</f>
        <v/>
      </c>
      <c r="O145">
        <f>12*(YEAR(G145)-YEAR($L$3))+(MONTH(G145)-MONTH($L$3))</f>
        <v/>
      </c>
      <c r="P145" s="343">
        <f>IF(N145="Atraso",L145,L145/(1+$L$2)^O145)</f>
        <v/>
      </c>
      <c r="Q145">
        <f>IF(N145="Atraso",$L$3-G145,0)</f>
        <v/>
      </c>
      <c r="R145">
        <f>IF(Q145&lt;=15,"Até 15",IF(Q145&lt;=30,"Entre 15 e 30",IF(Q145&lt;=60,"Entre 30 e 60",IF(Q145&lt;=90,"Entre 60 e 90",IF(Q145&lt;=120,"Entre 90 e 120",IF(Q145&lt;=150,"Entre 120 e 150",IF(Q145&lt;=180,"Entre 150 e 180","Superior a 180")))))))</f>
        <v/>
      </c>
    </row>
    <row r="146">
      <c r="A146" t="inlineStr">
        <is>
          <t>131</t>
        </is>
      </c>
      <c r="B146" t="inlineStr">
        <is>
          <t>MONICA FLORENCIO MILANI DA CRUZ</t>
        </is>
      </c>
      <c r="C146" t="n">
        <v>1</v>
      </c>
      <c r="D146" t="inlineStr">
        <is>
          <t>INCCM-POS</t>
        </is>
      </c>
      <c r="E146" t="n">
        <v>0</v>
      </c>
      <c r="F146" t="inlineStr">
        <is>
          <t>Mensal</t>
        </is>
      </c>
      <c r="G146" s="162" t="n">
        <v>45413</v>
      </c>
      <c r="H146" s="346" t="n">
        <v>45413</v>
      </c>
      <c r="I146" s="347" t="inlineStr">
        <is>
          <t>001/001</t>
        </is>
      </c>
      <c r="J146" t="inlineStr">
        <is>
          <t>Financiamento</t>
        </is>
      </c>
      <c r="K146" t="inlineStr">
        <is>
          <t>Contrato</t>
        </is>
      </c>
      <c r="L146" t="n">
        <v>975697.8200000001</v>
      </c>
      <c r="M146" s="187">
        <f>DATE(YEAR(G146),MONTH(G146),1)</f>
        <v/>
      </c>
      <c r="N146" s="177">
        <f>IF(G146&gt;$L$3,"Futuro","Atraso")</f>
        <v/>
      </c>
      <c r="O146">
        <f>12*(YEAR(G146)-YEAR($L$3))+(MONTH(G146)-MONTH($L$3))</f>
        <v/>
      </c>
      <c r="P146" s="343">
        <f>IF(N146="Atraso",L146,L146/(1+$L$2)^O146)</f>
        <v/>
      </c>
      <c r="Q146">
        <f>IF(N146="Atraso",$L$3-G146,0)</f>
        <v/>
      </c>
      <c r="R146">
        <f>IF(Q146&lt;=15,"Até 15",IF(Q146&lt;=30,"Entre 15 e 30",IF(Q146&lt;=60,"Entre 30 e 60",IF(Q146&lt;=90,"Entre 60 e 90",IF(Q146&lt;=120,"Entre 90 e 120",IF(Q146&lt;=150,"Entre 120 e 150",IF(Q146&lt;=180,"Entre 150 e 180","Superior a 180")))))))</f>
        <v/>
      </c>
    </row>
    <row r="147">
      <c r="A147" t="inlineStr">
        <is>
          <t>132</t>
        </is>
      </c>
      <c r="B147" t="inlineStr">
        <is>
          <t>JORGE ALBERTO GAZEL YARED</t>
        </is>
      </c>
      <c r="C147" t="n">
        <v>1</v>
      </c>
      <c r="D147" t="inlineStr">
        <is>
          <t>INCCM-POS</t>
        </is>
      </c>
      <c r="E147" t="n">
        <v>0</v>
      </c>
      <c r="F147" t="inlineStr">
        <is>
          <t>Mensal</t>
        </is>
      </c>
      <c r="G147" s="162" t="n">
        <v>45413</v>
      </c>
      <c r="H147" s="346" t="n">
        <v>45413</v>
      </c>
      <c r="I147" s="347" t="inlineStr">
        <is>
          <t>001/001</t>
        </is>
      </c>
      <c r="J147" t="inlineStr">
        <is>
          <t>Financiamento</t>
        </is>
      </c>
      <c r="K147" t="inlineStr">
        <is>
          <t>Contrato</t>
        </is>
      </c>
      <c r="L147" t="n">
        <v>306388.31</v>
      </c>
      <c r="M147" s="187">
        <f>DATE(YEAR(G147),MONTH(G147),1)</f>
        <v/>
      </c>
      <c r="N147" s="177">
        <f>IF(G147&gt;$L$3,"Futuro","Atraso")</f>
        <v/>
      </c>
      <c r="O147">
        <f>12*(YEAR(G147)-YEAR($L$3))+(MONTH(G147)-MONTH($L$3))</f>
        <v/>
      </c>
      <c r="P147" s="343">
        <f>IF(N147="Atraso",L147,L147/(1+$L$2)^O147)</f>
        <v/>
      </c>
      <c r="Q147">
        <f>IF(N147="Atraso",$L$3-G147,0)</f>
        <v/>
      </c>
      <c r="R147">
        <f>IF(Q147&lt;=15,"Até 15",IF(Q147&lt;=30,"Entre 15 e 30",IF(Q147&lt;=60,"Entre 30 e 60",IF(Q147&lt;=90,"Entre 60 e 90",IF(Q147&lt;=120,"Entre 90 e 120",IF(Q147&lt;=150,"Entre 120 e 150",IF(Q147&lt;=180,"Entre 150 e 180","Superior a 180")))))))</f>
        <v/>
      </c>
    </row>
    <row r="148">
      <c r="A148" t="inlineStr">
        <is>
          <t>191</t>
        </is>
      </c>
      <c r="B148" t="inlineStr">
        <is>
          <t>MAYSA NICOLA RODI</t>
        </is>
      </c>
      <c r="C148" t="n">
        <v>1</v>
      </c>
      <c r="D148" t="inlineStr">
        <is>
          <t>INCCM-POS</t>
        </is>
      </c>
      <c r="E148" t="n">
        <v>0</v>
      </c>
      <c r="F148" t="inlineStr">
        <is>
          <t>Mensal</t>
        </is>
      </c>
      <c r="G148" s="162" t="n">
        <v>45413</v>
      </c>
      <c r="H148" s="346" t="n">
        <v>45413</v>
      </c>
      <c r="I148" s="347" t="inlineStr">
        <is>
          <t>001/001</t>
        </is>
      </c>
      <c r="J148" t="inlineStr">
        <is>
          <t>Financiamento</t>
        </is>
      </c>
      <c r="K148" t="inlineStr">
        <is>
          <t>Contrato</t>
        </is>
      </c>
      <c r="L148" t="n">
        <v>825290.14</v>
      </c>
      <c r="M148" s="187">
        <f>DATE(YEAR(G148),MONTH(G148),1)</f>
        <v/>
      </c>
      <c r="N148" s="177">
        <f>IF(G148&gt;$L$3,"Futuro","Atraso")</f>
        <v/>
      </c>
      <c r="O148">
        <f>12*(YEAR(G148)-YEAR($L$3))+(MONTH(G148)-MONTH($L$3))</f>
        <v/>
      </c>
      <c r="P148" s="343">
        <f>IF(N148="Atraso",L148,L148/(1+$L$2)^O148)</f>
        <v/>
      </c>
      <c r="Q148">
        <f>IF(N148="Atraso",$L$3-G148,0)</f>
        <v/>
      </c>
      <c r="R148">
        <f>IF(Q148&lt;=15,"Até 15",IF(Q148&lt;=30,"Entre 15 e 30",IF(Q148&lt;=60,"Entre 30 e 60",IF(Q148&lt;=90,"Entre 60 e 90",IF(Q148&lt;=120,"Entre 90 e 120",IF(Q148&lt;=150,"Entre 120 e 150",IF(Q148&lt;=180,"Entre 150 e 180","Superior a 180")))))))</f>
        <v/>
      </c>
    </row>
    <row r="149">
      <c r="A149" t="inlineStr">
        <is>
          <t>192</t>
        </is>
      </c>
      <c r="B149" t="inlineStr">
        <is>
          <t>LUIS CARLOS COLICCHIO RAYMUNDO</t>
        </is>
      </c>
      <c r="C149" t="n">
        <v>1</v>
      </c>
      <c r="D149" t="inlineStr">
        <is>
          <t>INCCM-POS</t>
        </is>
      </c>
      <c r="E149" t="n">
        <v>0</v>
      </c>
      <c r="F149" t="inlineStr">
        <is>
          <t>Mensal</t>
        </is>
      </c>
      <c r="G149" s="162" t="n">
        <v>45413</v>
      </c>
      <c r="H149" s="346" t="n">
        <v>45413</v>
      </c>
      <c r="I149" s="347" t="inlineStr">
        <is>
          <t>001/001</t>
        </is>
      </c>
      <c r="J149" t="inlineStr">
        <is>
          <t>Financiamento</t>
        </is>
      </c>
      <c r="K149" t="inlineStr">
        <is>
          <t>Contrato</t>
        </is>
      </c>
      <c r="L149" t="n">
        <v>997348.29</v>
      </c>
      <c r="M149" s="187">
        <f>DATE(YEAR(G149),MONTH(G149),1)</f>
        <v/>
      </c>
      <c r="N149" s="177">
        <f>IF(G149&gt;$L$3,"Futuro","Atraso")</f>
        <v/>
      </c>
      <c r="O149">
        <f>12*(YEAR(G149)-YEAR($L$3))+(MONTH(G149)-MONTH($L$3))</f>
        <v/>
      </c>
      <c r="P149" s="343">
        <f>IF(N149="Atraso",L149,L149/(1+$L$2)^O149)</f>
        <v/>
      </c>
      <c r="Q149">
        <f>IF(N149="Atraso",$L$3-G149,0)</f>
        <v/>
      </c>
      <c r="R149">
        <f>IF(Q149&lt;=15,"Até 15",IF(Q149&lt;=30,"Entre 15 e 30",IF(Q149&lt;=60,"Entre 30 e 60",IF(Q149&lt;=90,"Entre 60 e 90",IF(Q149&lt;=120,"Entre 90 e 120",IF(Q149&lt;=150,"Entre 120 e 150",IF(Q149&lt;=180,"Entre 150 e 180","Superior a 180")))))))</f>
        <v/>
      </c>
    </row>
    <row r="150">
      <c r="A150" t="inlineStr">
        <is>
          <t>072</t>
        </is>
      </c>
      <c r="B150" t="inlineStr">
        <is>
          <t>GILBERTO PINHEIRO BORGES NETO</t>
        </is>
      </c>
      <c r="C150" t="n">
        <v>1</v>
      </c>
      <c r="D150" t="inlineStr">
        <is>
          <t>INCCM-POS</t>
        </is>
      </c>
      <c r="E150" t="n">
        <v>0</v>
      </c>
      <c r="F150" t="inlineStr">
        <is>
          <t>Mensal</t>
        </is>
      </c>
      <c r="G150" s="162" t="n">
        <v>45413</v>
      </c>
      <c r="H150" s="346" t="n">
        <v>45413</v>
      </c>
      <c r="I150" s="347" t="inlineStr">
        <is>
          <t>001/001</t>
        </is>
      </c>
      <c r="J150" t="inlineStr">
        <is>
          <t>Financiamento</t>
        </is>
      </c>
      <c r="K150" t="inlineStr">
        <is>
          <t>Contrato</t>
        </is>
      </c>
      <c r="L150" t="n">
        <v>714727.46</v>
      </c>
      <c r="M150" s="187">
        <f>DATE(YEAR(G150),MONTH(G150),1)</f>
        <v/>
      </c>
      <c r="N150" s="177">
        <f>IF(G150&gt;$L$3,"Futuro","Atraso")</f>
        <v/>
      </c>
      <c r="O150">
        <f>12*(YEAR(G150)-YEAR($L$3))+(MONTH(G150)-MONTH($L$3))</f>
        <v/>
      </c>
      <c r="P150" s="343">
        <f>IF(N150="Atraso",L150,L150/(1+$L$2)^O150)</f>
        <v/>
      </c>
      <c r="Q150">
        <f>IF(N150="Atraso",$L$3-G150,0)</f>
        <v/>
      </c>
      <c r="R150">
        <f>IF(Q150&lt;=15,"Até 15",IF(Q150&lt;=30,"Entre 15 e 30",IF(Q150&lt;=60,"Entre 30 e 60",IF(Q150&lt;=90,"Entre 60 e 90",IF(Q150&lt;=120,"Entre 90 e 120",IF(Q150&lt;=150,"Entre 120 e 150",IF(Q150&lt;=180,"Entre 150 e 180","Superior a 180")))))))</f>
        <v/>
      </c>
    </row>
    <row r="151">
      <c r="A151" t="inlineStr">
        <is>
          <t>151</t>
        </is>
      </c>
      <c r="B151" t="inlineStr">
        <is>
          <t>MARLI APARECIDA ROMERO PINHEIRO</t>
        </is>
      </c>
      <c r="C151" t="n">
        <v>1</v>
      </c>
      <c r="D151" t="inlineStr">
        <is>
          <t>INCCM-POS</t>
        </is>
      </c>
      <c r="E151" t="n">
        <v>0</v>
      </c>
      <c r="F151" t="inlineStr">
        <is>
          <t>Mensal</t>
        </is>
      </c>
      <c r="G151" s="162" t="n">
        <v>45417</v>
      </c>
      <c r="H151" s="346" t="n">
        <v>45413</v>
      </c>
      <c r="I151" s="347" t="inlineStr">
        <is>
          <t>020/023</t>
        </is>
      </c>
      <c r="J151" t="inlineStr">
        <is>
          <t>Carteira</t>
        </is>
      </c>
      <c r="K151" t="inlineStr">
        <is>
          <t>Contrato</t>
        </is>
      </c>
      <c r="L151" t="n">
        <v>23726.45</v>
      </c>
      <c r="M151" s="187">
        <f>DATE(YEAR(G151),MONTH(G151),1)</f>
        <v/>
      </c>
      <c r="N151" s="177">
        <f>IF(G151&gt;$L$3,"Futuro","Atraso")</f>
        <v/>
      </c>
      <c r="O151">
        <f>12*(YEAR(G151)-YEAR($L$3))+(MONTH(G151)-MONTH($L$3))</f>
        <v/>
      </c>
      <c r="P151" s="343">
        <f>IF(N151="Atraso",L151,L151/(1+$L$2)^O151)</f>
        <v/>
      </c>
      <c r="Q151">
        <f>IF(N151="Atraso",$L$3-G151,0)</f>
        <v/>
      </c>
      <c r="R151">
        <f>IF(Q151&lt;=15,"Até 15",IF(Q151&lt;=30,"Entre 15 e 30",IF(Q151&lt;=60,"Entre 30 e 60",IF(Q151&lt;=90,"Entre 60 e 90",IF(Q151&lt;=120,"Entre 90 e 120",IF(Q151&lt;=150,"Entre 120 e 150",IF(Q151&lt;=180,"Entre 150 e 180","Superior a 180")))))))</f>
        <v/>
      </c>
    </row>
    <row r="152">
      <c r="A152" t="inlineStr">
        <is>
          <t>161</t>
        </is>
      </c>
      <c r="B152" t="inlineStr">
        <is>
          <t>ALEXANDRE TERRA SIMAO</t>
        </is>
      </c>
      <c r="C152" t="n">
        <v>1</v>
      </c>
      <c r="D152" t="inlineStr">
        <is>
          <t>INCCM-POS</t>
        </is>
      </c>
      <c r="E152" t="n">
        <v>0</v>
      </c>
      <c r="F152" t="inlineStr">
        <is>
          <t>Mensal</t>
        </is>
      </c>
      <c r="G152" s="162" t="n">
        <v>45439</v>
      </c>
      <c r="H152" s="346" t="n">
        <v>45413</v>
      </c>
      <c r="I152" s="347" t="inlineStr">
        <is>
          <t>001/001</t>
        </is>
      </c>
      <c r="J152" t="inlineStr">
        <is>
          <t>Financiamento</t>
        </is>
      </c>
      <c r="K152" t="inlineStr">
        <is>
          <t>Contrato</t>
        </is>
      </c>
      <c r="L152" t="n">
        <v>924012.04</v>
      </c>
      <c r="M152" s="187">
        <f>DATE(YEAR(G152),MONTH(G152),1)</f>
        <v/>
      </c>
      <c r="N152" s="177">
        <f>IF(G152&gt;$L$3,"Futuro","Atraso")</f>
        <v/>
      </c>
      <c r="O152">
        <f>12*(YEAR(G152)-YEAR($L$3))+(MONTH(G152)-MONTH($L$3))</f>
        <v/>
      </c>
      <c r="P152" s="343">
        <f>IF(N152="Atraso",L152,L152/(1+$L$2)^O152)</f>
        <v/>
      </c>
      <c r="Q152">
        <f>IF(N152="Atraso",$L$3-G152,0)</f>
        <v/>
      </c>
      <c r="R152">
        <f>IF(Q152&lt;=15,"Até 15",IF(Q152&lt;=30,"Entre 15 e 30",IF(Q152&lt;=60,"Entre 30 e 60",IF(Q152&lt;=90,"Entre 60 e 90",IF(Q152&lt;=120,"Entre 90 e 120",IF(Q152&lt;=150,"Entre 120 e 150",IF(Q152&lt;=180,"Entre 150 e 180","Superior a 180")))))))</f>
        <v/>
      </c>
    </row>
    <row r="153">
      <c r="A153" t="inlineStr">
        <is>
          <t>102</t>
        </is>
      </c>
      <c r="B153" t="inlineStr">
        <is>
          <t>JULIO CESAR MICOLI</t>
        </is>
      </c>
      <c r="C153" t="n">
        <v>1</v>
      </c>
      <c r="D153" t="inlineStr">
        <is>
          <t>INCCM-POS</t>
        </is>
      </c>
      <c r="E153" t="n">
        <v>0</v>
      </c>
      <c r="F153" t="inlineStr">
        <is>
          <t>Mensal</t>
        </is>
      </c>
      <c r="G153" s="162" t="n">
        <v>45440</v>
      </c>
      <c r="H153" s="346" t="n">
        <v>45413</v>
      </c>
      <c r="I153" s="347" t="inlineStr">
        <is>
          <t>001/001</t>
        </is>
      </c>
      <c r="J153" t="inlineStr">
        <is>
          <t>Financiamento</t>
        </is>
      </c>
      <c r="K153" t="inlineStr">
        <is>
          <t>Contrato</t>
        </is>
      </c>
      <c r="L153" t="n">
        <v>835995.3300000001</v>
      </c>
      <c r="M153" s="187">
        <f>DATE(YEAR(G153),MONTH(G153),1)</f>
        <v/>
      </c>
      <c r="N153" s="177">
        <f>IF(G153&gt;$L$3,"Futuro","Atraso")</f>
        <v/>
      </c>
      <c r="O153">
        <f>12*(YEAR(G153)-YEAR($L$3))+(MONTH(G153)-MONTH($L$3))</f>
        <v/>
      </c>
      <c r="P153" s="343">
        <f>IF(N153="Atraso",L153,L153/(1+$L$2)^O153)</f>
        <v/>
      </c>
      <c r="Q153">
        <f>IF(N153="Atraso",$L$3-G153,0)</f>
        <v/>
      </c>
      <c r="R153">
        <f>IF(Q153&lt;=15,"Até 15",IF(Q153&lt;=30,"Entre 15 e 30",IF(Q153&lt;=60,"Entre 30 e 60",IF(Q153&lt;=90,"Entre 60 e 90",IF(Q153&lt;=120,"Entre 90 e 120",IF(Q153&lt;=150,"Entre 120 e 150",IF(Q153&lt;=180,"Entre 150 e 180","Superior a 180")))))))</f>
        <v/>
      </c>
    </row>
    <row r="154">
      <c r="A154" t="inlineStr">
        <is>
          <t>151</t>
        </is>
      </c>
      <c r="B154" t="inlineStr">
        <is>
          <t>MARLI APARECIDA ROMERO PINHEIRO</t>
        </is>
      </c>
      <c r="C154" t="n">
        <v>1</v>
      </c>
      <c r="D154" t="inlineStr">
        <is>
          <t>INCCM-POS</t>
        </is>
      </c>
      <c r="E154" t="n">
        <v>0</v>
      </c>
      <c r="F154" t="inlineStr">
        <is>
          <t>Mensal</t>
        </is>
      </c>
      <c r="G154" s="162" t="n">
        <v>45448</v>
      </c>
      <c r="H154" s="346" t="n">
        <v>45444</v>
      </c>
      <c r="I154" s="347" t="inlineStr">
        <is>
          <t>021/023</t>
        </is>
      </c>
      <c r="J154" t="inlineStr">
        <is>
          <t>Carteira</t>
        </is>
      </c>
      <c r="K154" t="inlineStr">
        <is>
          <t>Contrato</t>
        </is>
      </c>
      <c r="L154" t="n">
        <v>23726.45</v>
      </c>
      <c r="M154" s="187">
        <f>DATE(YEAR(G154),MONTH(G154),1)</f>
        <v/>
      </c>
      <c r="N154" s="177">
        <f>IF(G154&gt;$L$3,"Futuro","Atraso")</f>
        <v/>
      </c>
      <c r="O154">
        <f>12*(YEAR(G154)-YEAR($L$3))+(MONTH(G154)-MONTH($L$3))</f>
        <v/>
      </c>
      <c r="P154" s="343">
        <f>IF(N154="Atraso",L154,L154/(1+$L$2)^O154)</f>
        <v/>
      </c>
      <c r="Q154">
        <f>IF(N154="Atraso",$L$3-G154,0)</f>
        <v/>
      </c>
      <c r="R154">
        <f>IF(Q154&lt;=15,"Até 15",IF(Q154&lt;=30,"Entre 15 e 30",IF(Q154&lt;=60,"Entre 30 e 60",IF(Q154&lt;=90,"Entre 60 e 90",IF(Q154&lt;=120,"Entre 90 e 120",IF(Q154&lt;=150,"Entre 120 e 150",IF(Q154&lt;=180,"Entre 150 e 180","Superior a 180")))))))</f>
        <v/>
      </c>
    </row>
    <row r="155">
      <c r="A155" t="inlineStr">
        <is>
          <t>151</t>
        </is>
      </c>
      <c r="B155" t="inlineStr">
        <is>
          <t>MARLI APARECIDA ROMERO PINHEIRO</t>
        </is>
      </c>
      <c r="C155" t="n">
        <v>1</v>
      </c>
      <c r="D155" t="inlineStr">
        <is>
          <t>INCCM-POS</t>
        </is>
      </c>
      <c r="E155" t="n">
        <v>0</v>
      </c>
      <c r="F155" t="inlineStr">
        <is>
          <t>Mensal</t>
        </is>
      </c>
      <c r="G155" s="162" t="n">
        <v>45478</v>
      </c>
      <c r="H155" s="346" t="n">
        <v>45474</v>
      </c>
      <c r="I155" s="347" t="inlineStr">
        <is>
          <t>022/023</t>
        </is>
      </c>
      <c r="J155" t="inlineStr">
        <is>
          <t>Carteira</t>
        </is>
      </c>
      <c r="K155" t="inlineStr">
        <is>
          <t>Contrato</t>
        </is>
      </c>
      <c r="L155" t="n">
        <v>23726.45</v>
      </c>
      <c r="M155" s="187">
        <f>DATE(YEAR(G155),MONTH(G155),1)</f>
        <v/>
      </c>
      <c r="N155" s="177">
        <f>IF(G155&gt;$L$3,"Futuro","Atraso")</f>
        <v/>
      </c>
      <c r="O155">
        <f>12*(YEAR(G155)-YEAR($L$3))+(MONTH(G155)-MONTH($L$3))</f>
        <v/>
      </c>
      <c r="P155" s="343">
        <f>IF(N155="Atraso",L155,L155/(1+$L$2)^O155)</f>
        <v/>
      </c>
      <c r="Q155">
        <f>IF(N155="Atraso",$L$3-G155,0)</f>
        <v/>
      </c>
      <c r="R155">
        <f>IF(Q155&lt;=15,"Até 15",IF(Q155&lt;=30,"Entre 15 e 30",IF(Q155&lt;=60,"Entre 30 e 60",IF(Q155&lt;=90,"Entre 60 e 90",IF(Q155&lt;=120,"Entre 90 e 120",IF(Q155&lt;=150,"Entre 120 e 150",IF(Q155&lt;=180,"Entre 150 e 180","Superior a 180")))))))</f>
        <v/>
      </c>
    </row>
    <row r="156">
      <c r="A156" t="inlineStr">
        <is>
          <t>151</t>
        </is>
      </c>
      <c r="B156" t="inlineStr">
        <is>
          <t>MARLI APARECIDA ROMERO PINHEIRO</t>
        </is>
      </c>
      <c r="C156" t="n">
        <v>1</v>
      </c>
      <c r="D156" t="inlineStr">
        <is>
          <t>INCCM-POS</t>
        </is>
      </c>
      <c r="E156" t="n">
        <v>0</v>
      </c>
      <c r="F156" t="inlineStr">
        <is>
          <t>Mensal</t>
        </is>
      </c>
      <c r="G156" s="162" t="n">
        <v>45509</v>
      </c>
      <c r="H156" s="346" t="n">
        <v>45505</v>
      </c>
      <c r="I156" s="347" t="inlineStr">
        <is>
          <t>023/023</t>
        </is>
      </c>
      <c r="J156" t="inlineStr">
        <is>
          <t>Carteira</t>
        </is>
      </c>
      <c r="K156" t="inlineStr">
        <is>
          <t>Contrato</t>
        </is>
      </c>
      <c r="L156" t="n">
        <v>23726.45</v>
      </c>
      <c r="M156" s="187">
        <f>DATE(YEAR(G156),MONTH(G156),1)</f>
        <v/>
      </c>
      <c r="N156" s="177">
        <f>IF(G156&gt;$L$3,"Futuro","Atraso")</f>
        <v/>
      </c>
      <c r="O156">
        <f>12*(YEAR(G156)-YEAR($L$3))+(MONTH(G156)-MONTH($L$3))</f>
        <v/>
      </c>
      <c r="P156" s="343">
        <f>IF(N156="Atraso",L156,L156/(1+$L$2)^O156)</f>
        <v/>
      </c>
      <c r="Q156">
        <f>IF(N156="Atraso",$L$3-G156,0)</f>
        <v/>
      </c>
      <c r="R156">
        <f>IF(Q156&lt;=15,"Até 15",IF(Q156&lt;=30,"Entre 15 e 30",IF(Q156&lt;=60,"Entre 30 e 60",IF(Q156&lt;=90,"Entre 60 e 90",IF(Q156&lt;=120,"Entre 90 e 120",IF(Q156&lt;=150,"Entre 120 e 150",IF(Q156&lt;=180,"Entre 150 e 180","Superior a 180")))))))</f>
        <v/>
      </c>
    </row>
    <row r="157">
      <c r="G157" s="162" t="n"/>
      <c r="I157" s="347" t="n"/>
    </row>
    <row r="158">
      <c r="G158" s="162" t="n"/>
      <c r="I158" s="347" t="n"/>
    </row>
    <row r="159">
      <c r="G159" s="162" t="n"/>
      <c r="I159" s="347" t="n"/>
    </row>
    <row r="160">
      <c r="G160" s="162" t="n"/>
      <c r="I160" s="347" t="n"/>
    </row>
    <row r="161">
      <c r="G161" s="162" t="n"/>
      <c r="I161" s="347" t="n"/>
    </row>
    <row r="162">
      <c r="G162" s="162" t="n"/>
      <c r="I162" s="347" t="n"/>
    </row>
    <row r="163">
      <c r="G163" s="162" t="n"/>
      <c r="I163" s="347" t="n"/>
    </row>
    <row r="164">
      <c r="G164" s="162" t="n"/>
      <c r="I164" s="347" t="n"/>
    </row>
    <row r="165">
      <c r="G165" s="162" t="n"/>
      <c r="I165" s="347" t="n"/>
    </row>
    <row r="166">
      <c r="G166" s="162" t="n"/>
      <c r="I166" s="347" t="n"/>
    </row>
    <row r="167">
      <c r="G167" s="162" t="n"/>
      <c r="I167" s="347" t="n"/>
    </row>
    <row r="168">
      <c r="G168" s="162" t="n"/>
      <c r="I168" s="347" t="n"/>
    </row>
    <row r="169">
      <c r="G169" s="162" t="n"/>
      <c r="I169" s="347" t="n"/>
    </row>
    <row r="170">
      <c r="G170" s="162" t="n"/>
      <c r="I170" s="347" t="n"/>
    </row>
    <row r="171">
      <c r="G171" s="162" t="n"/>
      <c r="I171" s="347" t="n"/>
    </row>
    <row r="172">
      <c r="G172" s="162" t="n"/>
      <c r="I172" s="347" t="n"/>
    </row>
    <row r="173">
      <c r="G173" s="162" t="n"/>
      <c r="I173" s="347" t="n"/>
    </row>
    <row r="174">
      <c r="G174" s="162" t="n"/>
      <c r="I174" s="347" t="n"/>
    </row>
    <row r="175">
      <c r="G175" s="162" t="n"/>
      <c r="I175" s="347" t="n"/>
    </row>
    <row r="176">
      <c r="G176" s="162" t="n"/>
      <c r="I176" s="347" t="n"/>
    </row>
    <row r="177">
      <c r="G177" s="162" t="n"/>
      <c r="I177" s="347" t="n"/>
    </row>
    <row r="178">
      <c r="G178" s="162" t="n"/>
      <c r="I178" s="347" t="n"/>
    </row>
    <row r="179">
      <c r="G179" s="162" t="n"/>
      <c r="I179" s="347" t="n"/>
    </row>
    <row r="180">
      <c r="G180" s="162" t="n"/>
      <c r="I180" s="347" t="n"/>
    </row>
    <row r="181">
      <c r="G181" s="162" t="n"/>
      <c r="I181" s="347" t="n"/>
    </row>
    <row r="182">
      <c r="G182" s="162" t="n"/>
      <c r="I182" s="347" t="n"/>
    </row>
    <row r="183">
      <c r="G183" s="162" t="n"/>
      <c r="I183" s="347" t="n"/>
    </row>
    <row r="184">
      <c r="G184" s="162" t="n"/>
      <c r="I184" s="347" t="n"/>
    </row>
    <row r="185">
      <c r="G185" s="162" t="n"/>
      <c r="I185" s="347" t="n"/>
    </row>
    <row r="186">
      <c r="G186" s="162" t="n"/>
      <c r="I186" s="347" t="n"/>
    </row>
    <row r="187">
      <c r="G187" s="162" t="n"/>
      <c r="I187" s="347" t="n"/>
    </row>
    <row r="188">
      <c r="G188" s="162" t="n"/>
      <c r="I188" s="347" t="n"/>
    </row>
    <row r="189">
      <c r="G189" s="162" t="n"/>
      <c r="I189" s="347" t="n"/>
    </row>
    <row r="190">
      <c r="G190" s="162" t="n"/>
      <c r="I190" s="347" t="n"/>
    </row>
    <row r="191">
      <c r="G191" s="162" t="n"/>
      <c r="I191" s="347" t="n"/>
    </row>
    <row r="192">
      <c r="G192" s="162" t="n"/>
      <c r="I192" s="347" t="n"/>
    </row>
    <row r="193">
      <c r="G193" s="162" t="n"/>
      <c r="I193" s="347" t="n"/>
    </row>
    <row r="194">
      <c r="G194" s="162" t="n"/>
      <c r="I194" s="347" t="n"/>
    </row>
    <row r="195">
      <c r="G195" s="162" t="n"/>
      <c r="I195" s="347" t="n"/>
    </row>
    <row r="196">
      <c r="G196" s="162" t="n"/>
      <c r="I196" s="347" t="n"/>
    </row>
    <row r="197">
      <c r="G197" s="162" t="n"/>
      <c r="I197" s="347" t="n"/>
    </row>
    <row r="198">
      <c r="G198" s="162" t="n"/>
      <c r="I198" s="347" t="n"/>
    </row>
    <row r="199">
      <c r="G199" s="162" t="n"/>
      <c r="I199" s="347" t="n"/>
    </row>
    <row r="200">
      <c r="G200" s="162" t="n"/>
      <c r="I200" s="347" t="n"/>
    </row>
    <row r="201">
      <c r="G201" s="162" t="n"/>
      <c r="I201" s="347" t="n"/>
    </row>
    <row r="202">
      <c r="G202" s="162" t="n"/>
      <c r="I202" s="347" t="n"/>
    </row>
    <row r="203">
      <c r="G203" s="162" t="n"/>
      <c r="I203" s="347" t="n"/>
    </row>
    <row r="204">
      <c r="G204" s="162" t="n"/>
      <c r="I204" s="347" t="n"/>
    </row>
    <row r="205">
      <c r="G205" s="162" t="n"/>
      <c r="I205" s="347" t="n"/>
    </row>
    <row r="206">
      <c r="G206" s="162" t="n"/>
      <c r="I206" s="347" t="n"/>
    </row>
    <row r="207">
      <c r="G207" s="162" t="n"/>
      <c r="I207" s="347" t="n"/>
    </row>
    <row r="208">
      <c r="G208" s="162" t="n"/>
      <c r="I208" s="347" t="n"/>
    </row>
    <row r="209">
      <c r="G209" s="162" t="n"/>
      <c r="I209" s="347" t="n"/>
    </row>
    <row r="210">
      <c r="G210" s="162" t="n"/>
      <c r="I210" s="347" t="n"/>
    </row>
    <row r="211">
      <c r="G211" s="162" t="n"/>
      <c r="I211" s="347" t="n"/>
    </row>
    <row r="212">
      <c r="G212" s="162" t="n"/>
      <c r="I212" s="347" t="n"/>
    </row>
    <row r="213">
      <c r="G213" s="162" t="n"/>
      <c r="I213" s="347" t="n"/>
    </row>
    <row r="214">
      <c r="G214" s="162" t="n"/>
      <c r="I214" s="347" t="n"/>
    </row>
    <row r="215">
      <c r="G215" s="162" t="n"/>
      <c r="I215" s="347" t="n"/>
    </row>
    <row r="216">
      <c r="G216" s="162" t="n"/>
      <c r="I216" s="347" t="n"/>
    </row>
    <row r="217">
      <c r="G217" s="162" t="n"/>
      <c r="I217" s="347" t="n"/>
    </row>
    <row r="218">
      <c r="G218" s="162" t="n"/>
      <c r="I218" s="347" t="n"/>
    </row>
    <row r="219">
      <c r="G219" s="162" t="n"/>
      <c r="I219" s="347" t="n"/>
    </row>
    <row r="220">
      <c r="G220" s="162" t="n"/>
      <c r="I220" s="347" t="n"/>
    </row>
    <row r="221">
      <c r="G221" s="162" t="n"/>
      <c r="I221" s="347" t="n"/>
    </row>
    <row r="222">
      <c r="G222" s="162" t="n"/>
      <c r="I222" s="347" t="n"/>
    </row>
    <row r="223">
      <c r="G223" s="162" t="n"/>
      <c r="I223" s="347" t="n"/>
    </row>
    <row r="224">
      <c r="G224" s="162" t="n"/>
      <c r="I224" s="347" t="n"/>
    </row>
    <row r="225">
      <c r="G225" s="162" t="n"/>
      <c r="I225" s="347" t="n"/>
    </row>
    <row r="226">
      <c r="G226" s="162" t="n"/>
      <c r="I226" s="347" t="n"/>
    </row>
    <row r="227">
      <c r="G227" s="162" t="n"/>
      <c r="I227" s="347" t="n"/>
    </row>
    <row r="228">
      <c r="G228" s="162" t="n"/>
      <c r="I228" s="347" t="n"/>
    </row>
    <row r="229">
      <c r="G229" s="162" t="n"/>
      <c r="I229" s="347" t="n"/>
    </row>
    <row r="230">
      <c r="G230" s="162" t="n"/>
      <c r="I230" s="347" t="n"/>
    </row>
    <row r="231">
      <c r="G231" s="162" t="n"/>
      <c r="I231" s="347" t="n"/>
    </row>
    <row r="232">
      <c r="G232" s="162" t="n"/>
      <c r="I232" s="347" t="n"/>
    </row>
    <row r="233">
      <c r="G233" s="162" t="n"/>
      <c r="I233" s="347" t="n"/>
    </row>
    <row r="234">
      <c r="G234" s="162" t="n"/>
      <c r="I234" s="347" t="n"/>
    </row>
    <row r="235">
      <c r="G235" s="162" t="n"/>
      <c r="I235" s="347" t="n"/>
    </row>
    <row r="236">
      <c r="G236" s="162" t="n"/>
      <c r="I236" s="347" t="n"/>
    </row>
    <row r="237">
      <c r="G237" s="162" t="n"/>
      <c r="I237" s="347" t="n"/>
    </row>
    <row r="238">
      <c r="G238" s="162" t="n"/>
      <c r="I238" s="347" t="n"/>
    </row>
    <row r="239">
      <c r="G239" s="162" t="n"/>
      <c r="I239" s="347" t="n"/>
    </row>
    <row r="240">
      <c r="G240" s="162" t="n"/>
      <c r="I240" s="347" t="n"/>
    </row>
    <row r="241">
      <c r="G241" s="162" t="n"/>
      <c r="I241" s="347" t="n"/>
    </row>
    <row r="242">
      <c r="G242" s="162" t="n"/>
      <c r="I242" s="347" t="n"/>
    </row>
    <row r="243">
      <c r="G243" s="162" t="n"/>
      <c r="I243" s="347" t="n"/>
    </row>
    <row r="244">
      <c r="G244" s="162" t="n"/>
      <c r="I244" s="347" t="n"/>
    </row>
    <row r="245">
      <c r="G245" s="162" t="n"/>
      <c r="I245" s="347" t="n"/>
    </row>
    <row r="246">
      <c r="G246" s="162" t="n"/>
      <c r="I246" s="347" t="n"/>
    </row>
    <row r="247">
      <c r="G247" s="162" t="n"/>
      <c r="I247" s="347" t="n"/>
    </row>
    <row r="248">
      <c r="G248" s="162" t="n"/>
      <c r="I248" s="347" t="n"/>
    </row>
    <row r="249">
      <c r="G249" s="162" t="n"/>
      <c r="I249" s="347" t="n"/>
    </row>
    <row r="250">
      <c r="G250" s="162" t="n"/>
      <c r="I250" s="347" t="n"/>
    </row>
    <row r="251">
      <c r="G251" s="162" t="n"/>
      <c r="I251" s="347" t="n"/>
    </row>
    <row r="252">
      <c r="G252" s="162" t="n"/>
      <c r="I252" s="347" t="n"/>
    </row>
    <row r="253">
      <c r="G253" s="162" t="n"/>
      <c r="I253" s="347" t="n"/>
    </row>
    <row r="254">
      <c r="G254" s="162" t="n"/>
      <c r="I254" s="347" t="n"/>
    </row>
    <row r="255">
      <c r="G255" s="162" t="n"/>
      <c r="I255" s="347" t="n"/>
    </row>
    <row r="256">
      <c r="G256" s="162" t="n"/>
      <c r="I256" s="347" t="n"/>
    </row>
    <row r="257">
      <c r="G257" s="162" t="n"/>
      <c r="I257" s="347" t="n"/>
    </row>
    <row r="258">
      <c r="G258" s="162" t="n"/>
      <c r="I258" s="347" t="n"/>
    </row>
    <row r="259">
      <c r="G259" s="162" t="n"/>
      <c r="I259" s="347" t="n"/>
    </row>
    <row r="260">
      <c r="G260" s="162" t="n"/>
      <c r="I260" s="347" t="n"/>
    </row>
    <row r="261">
      <c r="G261" s="162" t="n"/>
      <c r="I261" s="347" t="n"/>
    </row>
    <row r="262">
      <c r="G262" s="162" t="n"/>
      <c r="I262" s="347" t="n"/>
    </row>
    <row r="263">
      <c r="G263" s="162" t="n"/>
      <c r="I263" s="347" t="n"/>
    </row>
    <row r="264">
      <c r="G264" s="162" t="n"/>
      <c r="I264" s="347" t="n"/>
    </row>
    <row r="265">
      <c r="G265" s="162" t="n"/>
      <c r="I265" s="347" t="n"/>
    </row>
    <row r="266">
      <c r="G266" s="162" t="n"/>
      <c r="I266" s="347" t="n"/>
    </row>
    <row r="267">
      <c r="G267" s="162" t="n"/>
      <c r="I267" s="347" t="n"/>
    </row>
    <row r="268">
      <c r="G268" s="162" t="n"/>
      <c r="I268" s="347" t="n"/>
    </row>
    <row r="269">
      <c r="G269" s="162" t="n"/>
      <c r="I269" s="347" t="n"/>
    </row>
    <row r="270">
      <c r="G270" s="162" t="n"/>
      <c r="I270" s="347" t="n"/>
    </row>
    <row r="271">
      <c r="G271" s="162" t="n"/>
      <c r="I271" s="347" t="n"/>
    </row>
    <row r="272">
      <c r="G272" s="162" t="n"/>
      <c r="I272" s="347" t="n"/>
    </row>
    <row r="273">
      <c r="G273" s="162" t="n"/>
      <c r="I273" s="347" t="n"/>
    </row>
    <row r="274">
      <c r="G274" s="162" t="n"/>
      <c r="I274" s="347" t="n"/>
    </row>
    <row r="275">
      <c r="G275" s="162" t="n"/>
      <c r="I275" s="347" t="n"/>
    </row>
    <row r="276">
      <c r="G276" s="162" t="n"/>
      <c r="I276" s="347" t="n"/>
    </row>
    <row r="277">
      <c r="G277" s="162" t="n"/>
      <c r="I277" s="347" t="n"/>
    </row>
    <row r="278">
      <c r="G278" s="162" t="n"/>
      <c r="I278" s="347" t="n"/>
    </row>
    <row r="279">
      <c r="G279" s="162" t="n"/>
      <c r="I279" s="347" t="n"/>
    </row>
    <row r="280">
      <c r="G280" s="162" t="n"/>
      <c r="I280" s="347" t="n"/>
    </row>
    <row r="281">
      <c r="G281" s="162" t="n"/>
      <c r="I281" s="347" t="n"/>
    </row>
    <row r="282">
      <c r="G282" s="162" t="n"/>
      <c r="I282" s="347" t="n"/>
    </row>
    <row r="283">
      <c r="G283" s="162" t="n"/>
      <c r="I283" s="347" t="n"/>
    </row>
    <row r="284">
      <c r="G284" s="162" t="n"/>
      <c r="I284" s="347" t="n"/>
    </row>
    <row r="285">
      <c r="G285" s="162" t="n"/>
      <c r="I285" s="347" t="n"/>
    </row>
    <row r="286">
      <c r="G286" s="162" t="n"/>
      <c r="I286" s="347" t="n"/>
    </row>
    <row r="287">
      <c r="G287" s="162" t="n"/>
      <c r="I287" s="347" t="n"/>
    </row>
    <row r="288">
      <c r="G288" s="162" t="n"/>
      <c r="I288" s="347" t="n"/>
    </row>
    <row r="289">
      <c r="G289" s="162" t="n"/>
      <c r="I289" s="347" t="n"/>
    </row>
    <row r="290">
      <c r="G290" s="162" t="n"/>
      <c r="I290" s="347" t="n"/>
    </row>
    <row r="291">
      <c r="G291" s="162" t="n"/>
      <c r="I291" s="347" t="n"/>
    </row>
    <row r="292">
      <c r="G292" s="162" t="n"/>
      <c r="I292" s="347" t="n"/>
    </row>
    <row r="293">
      <c r="G293" s="162" t="n"/>
      <c r="I293" s="347" t="n"/>
    </row>
    <row r="294">
      <c r="G294" s="162" t="n"/>
      <c r="I294" s="347" t="n"/>
    </row>
    <row r="295">
      <c r="G295" s="162" t="n"/>
      <c r="I295" s="347" t="n"/>
    </row>
    <row r="296">
      <c r="G296" s="162" t="n"/>
      <c r="I296" s="347" t="n"/>
    </row>
    <row r="297">
      <c r="G297" s="162" t="n"/>
      <c r="I297" s="347" t="n"/>
    </row>
    <row r="298">
      <c r="G298" s="162" t="n"/>
      <c r="I298" s="347" t="n"/>
    </row>
    <row r="299">
      <c r="G299" s="162" t="n"/>
      <c r="I299" s="347" t="n"/>
    </row>
    <row r="300">
      <c r="G300" s="162" t="n"/>
      <c r="I300" s="347" t="n"/>
    </row>
    <row r="301">
      <c r="G301" s="162" t="n"/>
      <c r="I301" s="347" t="n"/>
    </row>
    <row r="302">
      <c r="G302" s="162" t="n"/>
      <c r="I302" s="347" t="n"/>
    </row>
    <row r="303">
      <c r="G303" s="162" t="n"/>
      <c r="I303" s="347" t="n"/>
    </row>
    <row r="304">
      <c r="G304" s="162" t="n"/>
      <c r="I304" s="347" t="n"/>
    </row>
    <row r="305">
      <c r="G305" s="162" t="n"/>
      <c r="I305" s="347" t="n"/>
    </row>
    <row r="306">
      <c r="G306" s="162" t="n"/>
      <c r="I306" s="347" t="n"/>
    </row>
    <row r="307">
      <c r="G307" s="162" t="n"/>
      <c r="I307" s="347" t="n"/>
    </row>
    <row r="308">
      <c r="G308" s="162" t="n"/>
      <c r="I308" s="347" t="n"/>
    </row>
    <row r="309">
      <c r="G309" s="162" t="n"/>
      <c r="I309" s="347" t="n"/>
    </row>
    <row r="310">
      <c r="G310" s="162" t="n"/>
      <c r="I310" s="347" t="n"/>
    </row>
    <row r="311">
      <c r="G311" s="162" t="n"/>
      <c r="I311" s="347" t="n"/>
    </row>
    <row r="312">
      <c r="G312" s="162" t="n"/>
      <c r="I312" s="347" t="n"/>
    </row>
    <row r="313">
      <c r="G313" s="162" t="n"/>
      <c r="I313" s="347" t="n"/>
    </row>
    <row r="314">
      <c r="G314" s="162" t="n"/>
      <c r="I314" s="347" t="n"/>
    </row>
    <row r="315">
      <c r="G315" s="162" t="n"/>
      <c r="I315" s="347" t="n"/>
    </row>
    <row r="316">
      <c r="G316" s="162" t="n"/>
      <c r="I316" s="347" t="n"/>
    </row>
    <row r="317">
      <c r="G317" s="162" t="n"/>
      <c r="I317" s="347" t="n"/>
    </row>
    <row r="318">
      <c r="G318" s="162" t="n"/>
    </row>
    <row r="319">
      <c r="G319" s="162" t="n"/>
    </row>
    <row r="320">
      <c r="G320" s="162" t="n"/>
    </row>
    <row r="321">
      <c r="G321" s="162" t="n"/>
    </row>
    <row r="322">
      <c r="G322" s="162" t="n"/>
    </row>
    <row r="323">
      <c r="G323" s="162" t="n"/>
    </row>
    <row r="324">
      <c r="G324" s="162" t="n"/>
    </row>
    <row r="325">
      <c r="G325" s="162" t="n"/>
    </row>
    <row r="326">
      <c r="G326" s="162" t="n"/>
    </row>
    <row r="327" customFormat="1" s="162"/>
    <row r="328" customFormat="1" s="162"/>
    <row r="329" customFormat="1" s="162"/>
    <row r="330" customFormat="1" s="162"/>
    <row r="331" customFormat="1" s="162"/>
    <row r="332" customFormat="1" s="162"/>
    <row r="333" customFormat="1" s="162"/>
    <row r="334" customFormat="1" s="162"/>
    <row r="335" customFormat="1" s="162"/>
    <row r="336" customFormat="1" s="162"/>
    <row r="337" customFormat="1" s="162"/>
    <row r="338" customFormat="1" s="162"/>
    <row r="339" customFormat="1" s="162"/>
  </sheetData>
  <autoFilter ref="A6:R6"/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tabColor rgb="FFFFFF00"/>
    <outlinePr summaryBelow="1" summaryRight="1"/>
    <pageSetUpPr/>
  </sheetPr>
  <dimension ref="A1:M959"/>
  <sheetViews>
    <sheetView workbookViewId="0">
      <selection activeCell="B1" sqref="A1:XFD1"/>
    </sheetView>
  </sheetViews>
  <sheetFormatPr baseColWidth="8" defaultColWidth="9.140625" defaultRowHeight="15"/>
  <cols>
    <col width="12.140625" bestFit="1" customWidth="1" min="1" max="1"/>
    <col width="43.42578125" bestFit="1" customWidth="1" min="2" max="2"/>
    <col width="7.42578125" bestFit="1" customWidth="1" min="3" max="3"/>
    <col width="8.7109375" bestFit="1" customWidth="1" min="4" max="4"/>
    <col width="10.42578125" bestFit="1" customWidth="1" min="5" max="5"/>
    <col width="10.85546875" bestFit="1" customWidth="1" min="6" max="6"/>
    <col width="15.7109375" bestFit="1" customWidth="1" min="7" max="7"/>
    <col width="18" bestFit="1" customWidth="1" min="8" max="8"/>
    <col width="12.42578125" bestFit="1" customWidth="1" min="9" max="9"/>
    <col width="13.42578125" bestFit="1" customWidth="1" min="10" max="10"/>
    <col width="9.7109375" bestFit="1" customWidth="1" min="11" max="11"/>
    <col width="12.28515625" bestFit="1" customWidth="1" min="13" max="13"/>
  </cols>
  <sheetData>
    <row r="1">
      <c r="A1" t="inlineStr">
        <is>
          <t>Quadra/Lote</t>
        </is>
      </c>
      <c r="B1" t="inlineStr">
        <is>
          <t>Cliente</t>
        </is>
      </c>
      <c r="C1" t="inlineStr">
        <is>
          <t>Agente</t>
        </is>
      </c>
      <c r="D1" t="inlineStr">
        <is>
          <t>Contrato</t>
        </is>
      </c>
      <c r="E1" s="162" t="inlineStr">
        <is>
          <t>Data</t>
        </is>
      </c>
      <c r="F1" t="inlineStr">
        <is>
          <t>Prazo Pgto.</t>
        </is>
      </c>
      <c r="G1" t="inlineStr">
        <is>
          <t>Valor da 
Venda</t>
        </is>
      </c>
      <c r="H1" t="inlineStr">
        <is>
          <t>Valor do 
Contrato</t>
        </is>
      </c>
      <c r="I1" t="inlineStr">
        <is>
          <t>R$/m²</t>
        </is>
      </c>
      <c r="J1" t="inlineStr">
        <is>
          <t>Área Privativa</t>
        </is>
      </c>
      <c r="K1" t="inlineStr">
        <is>
          <t>Situação</t>
        </is>
      </c>
    </row>
    <row r="2">
      <c r="A2" s="167" t="n">
        <v>31</v>
      </c>
      <c r="B2" s="167" t="inlineStr">
        <is>
          <t>Ronaldo Freire Carpinelli</t>
        </is>
      </c>
      <c r="C2" s="168" t="n"/>
      <c r="D2" s="168" t="n">
        <v>31</v>
      </c>
      <c r="E2" s="169" t="n">
        <v>44461</v>
      </c>
      <c r="F2" s="168" t="n"/>
      <c r="G2" s="348" t="n">
        <v>902400</v>
      </c>
      <c r="H2" s="348" t="n">
        <v>902400</v>
      </c>
      <c r="I2" s="348" t="n">
        <v>7704.260223683087</v>
      </c>
      <c r="J2" s="171" t="n">
        <v>117.13</v>
      </c>
      <c r="K2" s="349" t="inlineStr">
        <is>
          <t>DISTRATADO</t>
        </is>
      </c>
    </row>
    <row r="3">
      <c r="A3" s="167" t="n">
        <v>41</v>
      </c>
      <c r="B3" s="167" t="inlineStr">
        <is>
          <t>Silvia Fernanda Rossi</t>
        </is>
      </c>
      <c r="C3" s="168" t="n"/>
      <c r="D3" s="168" t="n">
        <v>41</v>
      </c>
      <c r="E3" s="169" t="n">
        <v>44454</v>
      </c>
      <c r="F3" s="168" t="n"/>
      <c r="G3" s="348" t="n">
        <v>979000</v>
      </c>
      <c r="H3" s="348" t="n">
        <v>979000</v>
      </c>
      <c r="I3" s="348" t="n">
        <v>7958.055600715331</v>
      </c>
      <c r="J3" s="171" t="n">
        <v>123.02</v>
      </c>
      <c r="K3" s="349" t="inlineStr">
        <is>
          <t>DISTRATADO</t>
        </is>
      </c>
      <c r="M3" s="164" t="inlineStr">
        <is>
          <t>Legenda</t>
        </is>
      </c>
    </row>
    <row r="4">
      <c r="A4" s="167" t="n">
        <v>42</v>
      </c>
      <c r="B4" s="167" t="inlineStr">
        <is>
          <t>Michele Cristina Soares Bachesque</t>
        </is>
      </c>
      <c r="C4" s="168" t="n"/>
      <c r="D4" s="168" t="n">
        <v>42</v>
      </c>
      <c r="E4" s="169" t="n">
        <v>44332</v>
      </c>
      <c r="F4" s="168" t="n"/>
      <c r="G4" s="348" t="n">
        <v>882660</v>
      </c>
      <c r="H4" s="348" t="n">
        <v>882660</v>
      </c>
      <c r="I4" s="348" t="n">
        <v>7174.930905543814</v>
      </c>
      <c r="J4" s="171" t="n">
        <v>123.02</v>
      </c>
      <c r="K4" s="349" t="inlineStr">
        <is>
          <t>ATIVO</t>
        </is>
      </c>
      <c r="M4" s="164" t="inlineStr">
        <is>
          <t>ATIVO</t>
        </is>
      </c>
    </row>
    <row r="5">
      <c r="A5" s="167" t="n">
        <v>51</v>
      </c>
      <c r="B5" s="167" t="inlineStr">
        <is>
          <t>Rafael de Souza Fadul Cunha</t>
        </is>
      </c>
      <c r="C5" s="168" t="n"/>
      <c r="D5" s="168" t="n">
        <v>51</v>
      </c>
      <c r="E5" s="169" t="n">
        <v>44264</v>
      </c>
      <c r="F5" s="168" t="n"/>
      <c r="G5" s="348" t="n">
        <v>850000</v>
      </c>
      <c r="H5" s="348" t="n">
        <v>850000</v>
      </c>
      <c r="I5" s="348" t="n">
        <v>7256.89404934688</v>
      </c>
      <c r="J5" s="171" t="n">
        <v>117.13</v>
      </c>
      <c r="K5" s="349" t="inlineStr">
        <is>
          <t>ATIVO</t>
        </is>
      </c>
      <c r="M5" s="164" t="inlineStr">
        <is>
          <t>DISTRATADO</t>
        </is>
      </c>
    </row>
    <row r="6">
      <c r="A6" s="167" t="n">
        <v>52</v>
      </c>
      <c r="B6" s="167" t="inlineStr">
        <is>
          <t>Danilo Tross Leite</t>
        </is>
      </c>
      <c r="C6" s="168" t="n"/>
      <c r="D6" s="168" t="n">
        <v>52</v>
      </c>
      <c r="E6" s="169" t="n">
        <v>44176</v>
      </c>
      <c r="F6" s="168" t="n"/>
      <c r="G6" s="348" t="n">
        <v>778089.6</v>
      </c>
      <c r="H6" s="348" t="n">
        <v>778089.6</v>
      </c>
      <c r="I6" s="348" t="n">
        <v>6642.957397763169</v>
      </c>
      <c r="J6" s="171" t="n">
        <v>117.13</v>
      </c>
      <c r="K6" s="349" t="inlineStr">
        <is>
          <t>ATIVO</t>
        </is>
      </c>
      <c r="M6" s="164" t="inlineStr">
        <is>
          <t>QUITADO</t>
        </is>
      </c>
    </row>
    <row r="7">
      <c r="A7" s="167" t="n">
        <v>62</v>
      </c>
      <c r="B7" s="167" t="inlineStr">
        <is>
          <t>Flavia Puertas Franco Garcia</t>
        </is>
      </c>
      <c r="C7" s="168" t="n"/>
      <c r="D7" s="168" t="n">
        <v>62</v>
      </c>
      <c r="E7" s="169" t="n">
        <v>44223</v>
      </c>
      <c r="F7" s="168" t="n"/>
      <c r="G7" s="348" t="n">
        <v>895250</v>
      </c>
      <c r="H7" s="348" t="n">
        <v>895250</v>
      </c>
      <c r="I7" s="348" t="n">
        <v>7277.271988294587</v>
      </c>
      <c r="J7" s="171" t="n">
        <v>123.02</v>
      </c>
      <c r="K7" s="349" t="inlineStr">
        <is>
          <t>ATIVO</t>
        </is>
      </c>
      <c r="M7" s="164" t="inlineStr">
        <is>
          <t>DISPONÍVEL</t>
        </is>
      </c>
    </row>
    <row r="8">
      <c r="A8" s="167" t="n">
        <v>71</v>
      </c>
      <c r="B8" s="167" t="inlineStr">
        <is>
          <t>Ronaldo da Nobrega Dias</t>
        </is>
      </c>
      <c r="C8" s="168" t="n"/>
      <c r="D8" s="168" t="n">
        <v>71</v>
      </c>
      <c r="E8" s="169" t="n">
        <v>44230</v>
      </c>
      <c r="F8" s="168" t="n"/>
      <c r="G8" s="348" t="n">
        <v>902100</v>
      </c>
      <c r="H8" s="348" t="n">
        <v>902100</v>
      </c>
      <c r="I8" s="348" t="n">
        <v>7701.698966959789</v>
      </c>
      <c r="J8" s="171" t="n">
        <v>117.13</v>
      </c>
      <c r="K8" s="349" t="inlineStr">
        <is>
          <t>ATIVO</t>
        </is>
      </c>
      <c r="M8" s="164" t="n"/>
    </row>
    <row r="9">
      <c r="A9" s="167" t="n">
        <v>72</v>
      </c>
      <c r="B9" s="167" t="inlineStr">
        <is>
          <t>Gilberto Pinheiro Borges Neto</t>
        </is>
      </c>
      <c r="C9" s="168" t="n"/>
      <c r="D9" s="168" t="n">
        <v>72</v>
      </c>
      <c r="E9" s="169" t="n">
        <v>44159</v>
      </c>
      <c r="F9" s="168" t="n"/>
      <c r="G9" s="348" t="n">
        <v>845620.36</v>
      </c>
      <c r="H9" s="348" t="n">
        <v>845620.36</v>
      </c>
      <c r="I9" s="348" t="n">
        <v>7219.502774694784</v>
      </c>
      <c r="J9" s="171" t="n">
        <v>117.13</v>
      </c>
      <c r="K9" s="349" t="inlineStr">
        <is>
          <t>ATIVO</t>
        </is>
      </c>
    </row>
    <row r="10">
      <c r="A10" s="167" t="n">
        <v>81</v>
      </c>
      <c r="B10" s="167" t="inlineStr">
        <is>
          <t>Hon Fai Ng</t>
        </is>
      </c>
      <c r="C10" s="168" t="n"/>
      <c r="D10" s="168" t="n">
        <v>81</v>
      </c>
      <c r="E10" s="169" t="n">
        <v>44372</v>
      </c>
      <c r="F10" s="168" t="n"/>
      <c r="G10" s="348" t="n">
        <v>1078250</v>
      </c>
      <c r="H10" s="348" t="n">
        <v>1078250</v>
      </c>
      <c r="I10" s="348" t="n">
        <v>8764.834986181109</v>
      </c>
      <c r="J10" s="171" t="n">
        <v>123.02</v>
      </c>
      <c r="K10" s="349" t="inlineStr">
        <is>
          <t>ATIVO</t>
        </is>
      </c>
    </row>
    <row r="11">
      <c r="A11" s="167" t="n">
        <v>82</v>
      </c>
      <c r="B11" s="167" t="inlineStr">
        <is>
          <t>Marcílio Alberto de Farias Pires</t>
        </is>
      </c>
      <c r="C11" s="168" t="n"/>
      <c r="D11" s="168" t="n">
        <v>82</v>
      </c>
      <c r="E11" s="169" t="n">
        <v>44337</v>
      </c>
      <c r="F11" s="168" t="n"/>
      <c r="G11" s="348" t="n">
        <v>1010000</v>
      </c>
      <c r="H11" s="348" t="n">
        <v>1010000</v>
      </c>
      <c r="I11" s="348" t="n">
        <v>8210.047146805398</v>
      </c>
      <c r="J11" s="171" t="n">
        <v>123.02</v>
      </c>
      <c r="K11" s="349" t="inlineStr">
        <is>
          <t>ATIVO</t>
        </is>
      </c>
    </row>
    <row r="12">
      <c r="A12" s="167" t="n">
        <v>91</v>
      </c>
      <c r="B12" s="167" t="inlineStr">
        <is>
          <t>Giovanni Cintra Pereira</t>
        </is>
      </c>
      <c r="C12" s="168" t="n"/>
      <c r="D12" s="168" t="n">
        <v>91</v>
      </c>
      <c r="E12" s="169" t="n">
        <v>44575</v>
      </c>
      <c r="F12" s="168" t="n"/>
      <c r="G12" s="348" t="n">
        <v>1240494.2</v>
      </c>
      <c r="H12" s="348" t="n">
        <v>1240494.2</v>
      </c>
      <c r="I12" s="348" t="n">
        <v>10590.74703321096</v>
      </c>
      <c r="J12" s="171" t="n">
        <v>117.13</v>
      </c>
      <c r="K12" s="349" t="inlineStr">
        <is>
          <t>ATIVO</t>
        </is>
      </c>
    </row>
    <row r="13">
      <c r="A13" s="167" t="n">
        <v>101</v>
      </c>
      <c r="B13" s="167" t="inlineStr">
        <is>
          <t>Luiz Henrique Fujarra Pirrone Vaz</t>
        </is>
      </c>
      <c r="C13" s="168" t="n"/>
      <c r="D13" s="168" t="n">
        <v>101</v>
      </c>
      <c r="E13" s="169" t="n">
        <v>44187</v>
      </c>
      <c r="F13" s="168" t="n"/>
      <c r="G13" s="348" t="n">
        <v>630000</v>
      </c>
      <c r="H13" s="348" t="n">
        <v>630000</v>
      </c>
      <c r="I13" s="348" t="n">
        <v>5121.118517314258</v>
      </c>
      <c r="J13" s="171" t="n">
        <v>123.02</v>
      </c>
      <c r="K13" s="349" t="inlineStr">
        <is>
          <t>ATIVO</t>
        </is>
      </c>
    </row>
    <row r="14">
      <c r="A14" s="167" t="n">
        <v>102</v>
      </c>
      <c r="B14" s="167" t="inlineStr">
        <is>
          <t>Julio Cesar Mícole</t>
        </is>
      </c>
      <c r="C14" s="168" t="n"/>
      <c r="D14" s="168" t="n">
        <v>102</v>
      </c>
      <c r="E14" s="169" t="n">
        <v>44162</v>
      </c>
      <c r="F14" s="168" t="n"/>
      <c r="G14" s="348" t="n">
        <v>971194.5</v>
      </c>
      <c r="H14" s="348" t="n">
        <v>971194.5</v>
      </c>
      <c r="I14" s="348" t="n">
        <v>7894.606568037718</v>
      </c>
      <c r="J14" s="171" t="n">
        <v>123.02</v>
      </c>
      <c r="K14" s="349" t="inlineStr">
        <is>
          <t>ATIVO</t>
        </is>
      </c>
    </row>
    <row r="15">
      <c r="A15" s="167" t="n">
        <v>111</v>
      </c>
      <c r="B15" s="167" t="inlineStr">
        <is>
          <t>Felipe Issamu Kitadani Odaguil</t>
        </is>
      </c>
      <c r="C15" s="168" t="n"/>
      <c r="D15" s="168" t="n">
        <v>111</v>
      </c>
      <c r="E15" s="169" t="n">
        <v>44258</v>
      </c>
      <c r="F15" s="168" t="n"/>
      <c r="G15" s="348" t="n">
        <v>954750</v>
      </c>
      <c r="H15" s="348" t="n">
        <v>954750</v>
      </c>
      <c r="I15" s="348" t="n">
        <v>8151.199521898745</v>
      </c>
      <c r="J15" s="171" t="n">
        <v>117.13</v>
      </c>
      <c r="K15" s="349" t="inlineStr">
        <is>
          <t>ATIVO</t>
        </is>
      </c>
    </row>
    <row r="16">
      <c r="A16" s="167" t="n">
        <v>112</v>
      </c>
      <c r="B16" s="167" t="inlineStr">
        <is>
          <t>Reinaldo Lopes Vieites</t>
        </is>
      </c>
      <c r="C16" s="168" t="n"/>
      <c r="D16" s="168" t="n">
        <v>112</v>
      </c>
      <c r="E16" s="169" t="n">
        <v>44214</v>
      </c>
      <c r="F16" s="168" t="n"/>
      <c r="G16" s="348" t="n">
        <v>911000</v>
      </c>
      <c r="H16" s="348" t="n">
        <v>911000</v>
      </c>
      <c r="I16" s="348" t="n">
        <v>7777.682916417656</v>
      </c>
      <c r="J16" s="171" t="n">
        <v>117.13</v>
      </c>
      <c r="K16" s="349" t="inlineStr">
        <is>
          <t>ATIVO</t>
        </is>
      </c>
    </row>
    <row r="17">
      <c r="A17" s="167" t="n">
        <v>122</v>
      </c>
      <c r="B17" s="167" t="inlineStr">
        <is>
          <t>Eliane Pereira de Freitas Rebelo</t>
        </is>
      </c>
      <c r="C17" s="168" t="n"/>
      <c r="D17" s="168" t="n">
        <v>122</v>
      </c>
      <c r="E17" s="169" t="n">
        <v>44222</v>
      </c>
      <c r="F17" s="168" t="n"/>
      <c r="G17" s="348" t="n">
        <v>1053657.6</v>
      </c>
      <c r="H17" s="348" t="n">
        <v>1053657.6</v>
      </c>
      <c r="I17" s="348" t="n">
        <v>8564.929279791904</v>
      </c>
      <c r="J17" s="171" t="n">
        <v>123.02</v>
      </c>
      <c r="K17" s="349" t="inlineStr">
        <is>
          <t>ATIVO</t>
        </is>
      </c>
    </row>
    <row r="18">
      <c r="A18" s="167" t="n">
        <v>131</v>
      </c>
      <c r="B18" s="167" t="inlineStr">
        <is>
          <t>Monica Florencio Milani da Cruz</t>
        </is>
      </c>
      <c r="C18" s="168" t="n"/>
      <c r="D18" s="168" t="n">
        <v>131</v>
      </c>
      <c r="E18" s="169" t="n">
        <v>44396</v>
      </c>
      <c r="F18" s="168" t="n"/>
      <c r="G18" s="348" t="n">
        <v>1105800</v>
      </c>
      <c r="H18" s="348" t="n">
        <v>1105800</v>
      </c>
      <c r="I18" s="348" t="n">
        <v>9440.792282079741</v>
      </c>
      <c r="J18" s="171" t="n">
        <v>117.13</v>
      </c>
      <c r="K18" s="349" t="inlineStr">
        <is>
          <t>ATIVO</t>
        </is>
      </c>
    </row>
    <row r="19">
      <c r="A19" s="167" t="n">
        <v>132</v>
      </c>
      <c r="B19" s="167" t="inlineStr">
        <is>
          <t>Jorge Alberto Gazel Yared</t>
        </is>
      </c>
      <c r="C19" s="168" t="n"/>
      <c r="D19" s="168" t="n">
        <v>132</v>
      </c>
      <c r="E19" s="169" t="n">
        <v>44135</v>
      </c>
      <c r="F19" s="168" t="n"/>
      <c r="G19" s="348" t="n">
        <v>883500</v>
      </c>
      <c r="H19" s="348" t="n">
        <v>883500</v>
      </c>
      <c r="I19" s="348" t="n">
        <v>7542.901050115257</v>
      </c>
      <c r="J19" s="171" t="n">
        <v>117.13</v>
      </c>
      <c r="K19" s="349" t="inlineStr">
        <is>
          <t>ATIVO</t>
        </is>
      </c>
    </row>
    <row r="20">
      <c r="A20" s="167" t="n">
        <v>141</v>
      </c>
      <c r="B20" s="167" t="inlineStr">
        <is>
          <t>Homero Montandon</t>
        </is>
      </c>
      <c r="C20" s="168" t="n"/>
      <c r="D20" s="168" t="n">
        <v>141</v>
      </c>
      <c r="E20" s="169" t="n">
        <v>44183</v>
      </c>
      <c r="F20" s="168" t="n"/>
      <c r="G20" s="348" t="n">
        <v>1061469.11</v>
      </c>
      <c r="H20" s="348" t="n">
        <v>1061469.11</v>
      </c>
      <c r="I20" s="348" t="n">
        <v>8628.427166314421</v>
      </c>
      <c r="J20" s="171" t="n">
        <v>123.02</v>
      </c>
      <c r="K20" s="349" t="inlineStr">
        <is>
          <t>ATIVO</t>
        </is>
      </c>
    </row>
    <row r="21">
      <c r="A21" s="167" t="n">
        <v>151</v>
      </c>
      <c r="B21" s="167" t="inlineStr">
        <is>
          <t>Shield Consultoria Tributária e Empresarial S/S LTDA</t>
        </is>
      </c>
      <c r="C21" s="168" t="n"/>
      <c r="D21" s="168" t="n">
        <v>151</v>
      </c>
      <c r="E21" s="169" t="n">
        <v>44504</v>
      </c>
      <c r="F21" s="168" t="n"/>
      <c r="G21" s="348" t="n">
        <v>1229629</v>
      </c>
      <c r="H21" s="348" t="n">
        <v>1229629</v>
      </c>
      <c r="I21" s="348" t="n">
        <v>10497.985144711</v>
      </c>
      <c r="J21" s="171" t="n">
        <v>117.13</v>
      </c>
      <c r="K21" s="349" t="inlineStr">
        <is>
          <t>DISTRATADO</t>
        </is>
      </c>
    </row>
    <row r="22">
      <c r="A22" s="167" t="n">
        <v>142</v>
      </c>
      <c r="B22" s="167" t="inlineStr">
        <is>
          <t>José Tadeu Medeiros do Vale</t>
        </is>
      </c>
      <c r="C22" s="168" t="n"/>
      <c r="D22" s="168" t="n">
        <v>142</v>
      </c>
      <c r="E22" s="169" t="n">
        <v>44148</v>
      </c>
      <c r="F22" s="168" t="n"/>
      <c r="G22" s="348" t="n">
        <v>954750</v>
      </c>
      <c r="H22" s="348" t="n">
        <v>954750</v>
      </c>
      <c r="I22" s="348" t="n">
        <v>7760.933181596489</v>
      </c>
      <c r="J22" s="171" t="n">
        <v>123.02</v>
      </c>
      <c r="K22" s="349" t="inlineStr">
        <is>
          <t>ATIVO</t>
        </is>
      </c>
    </row>
    <row r="23">
      <c r="A23" s="167" t="n">
        <v>151</v>
      </c>
      <c r="B23" s="167" t="inlineStr">
        <is>
          <t>Marli Aparecida Romero Pinheiro</t>
        </is>
      </c>
      <c r="C23" s="168" t="n"/>
      <c r="D23" s="168" t="n">
        <v>151</v>
      </c>
      <c r="E23" s="169" t="n">
        <v>44810</v>
      </c>
      <c r="F23" s="168" t="n"/>
      <c r="G23" s="348" t="n">
        <v>1229629</v>
      </c>
      <c r="H23" s="348" t="n">
        <v>1229629</v>
      </c>
      <c r="I23" s="348" t="n">
        <v>10497.985144711</v>
      </c>
      <c r="J23" s="171" t="n">
        <v>117.13</v>
      </c>
      <c r="K23" s="349" t="inlineStr">
        <is>
          <t>ATIVO</t>
        </is>
      </c>
    </row>
    <row r="24">
      <c r="A24" s="167" t="n">
        <v>171</v>
      </c>
      <c r="B24" s="167" t="inlineStr">
        <is>
          <t>Julio Augusto Braga</t>
        </is>
      </c>
      <c r="C24" s="168" t="n"/>
      <c r="D24" s="168" t="n">
        <v>171</v>
      </c>
      <c r="E24" s="169" t="n">
        <v>44529</v>
      </c>
      <c r="F24" s="168" t="n"/>
      <c r="G24" s="348" t="n">
        <v>1240629.17</v>
      </c>
      <c r="H24" s="348" t="n">
        <v>1240629.17</v>
      </c>
      <c r="I24" s="348" t="n">
        <v>10591.89934261077</v>
      </c>
      <c r="J24" s="171" t="n">
        <v>117.13</v>
      </c>
      <c r="K24" s="349" t="inlineStr">
        <is>
          <t>DISTRATADO</t>
        </is>
      </c>
    </row>
    <row r="25">
      <c r="A25" s="167" t="n">
        <v>182</v>
      </c>
      <c r="B25" s="167" t="inlineStr">
        <is>
          <t>Sônia Lucia de Souza Silva</t>
        </is>
      </c>
      <c r="C25" s="168" t="n"/>
      <c r="D25" s="168" t="n">
        <v>182</v>
      </c>
      <c r="E25" s="169" t="n">
        <v>44397</v>
      </c>
      <c r="F25" s="168" t="n"/>
      <c r="G25" s="348" t="n">
        <v>1100000</v>
      </c>
      <c r="H25" s="348" t="n">
        <v>1100000</v>
      </c>
      <c r="I25" s="348" t="n">
        <v>8941.63550642172</v>
      </c>
      <c r="J25" s="171" t="n">
        <v>123.02</v>
      </c>
      <c r="K25" s="349" t="inlineStr">
        <is>
          <t>DISTRATADO</t>
        </is>
      </c>
    </row>
    <row r="26">
      <c r="A26" s="167" t="n">
        <v>161</v>
      </c>
      <c r="B26" s="167" t="inlineStr">
        <is>
          <t>Alexandre Terra Simão</t>
        </is>
      </c>
      <c r="C26" s="168" t="n"/>
      <c r="D26" s="168" t="n">
        <v>161</v>
      </c>
      <c r="E26" s="169" t="n">
        <v>44138</v>
      </c>
      <c r="F26" s="168" t="n"/>
      <c r="G26" s="348" t="n">
        <v>1100833.24</v>
      </c>
      <c r="H26" s="348" t="n">
        <v>1100833.24</v>
      </c>
      <c r="I26" s="348" t="n">
        <v>8948.40871403024</v>
      </c>
      <c r="J26" s="171" t="n">
        <v>123.02</v>
      </c>
      <c r="K26" s="349" t="inlineStr">
        <is>
          <t>ATIVO</t>
        </is>
      </c>
    </row>
    <row r="27">
      <c r="A27" s="167" t="n">
        <v>162</v>
      </c>
      <c r="B27" s="167" t="inlineStr">
        <is>
          <t>Fabiana Moreira dos Santos</t>
        </is>
      </c>
      <c r="C27" s="168" t="n"/>
      <c r="D27" s="168" t="n">
        <v>162</v>
      </c>
      <c r="E27" s="169" t="n">
        <v>44170</v>
      </c>
      <c r="F27" s="168" t="n"/>
      <c r="G27" s="348" t="n">
        <v>971565</v>
      </c>
      <c r="H27" s="348" t="n">
        <v>971565</v>
      </c>
      <c r="I27" s="348" t="n">
        <v>7897.618273451471</v>
      </c>
      <c r="J27" s="171" t="n">
        <v>123.02</v>
      </c>
      <c r="K27" s="349" t="inlineStr">
        <is>
          <t>ATIVO</t>
        </is>
      </c>
    </row>
    <row r="28">
      <c r="A28" s="167" t="n">
        <v>201</v>
      </c>
      <c r="B28" s="167" t="inlineStr">
        <is>
          <t>Douglas Santos Ribeiro</t>
        </is>
      </c>
      <c r="C28" s="168" t="n"/>
      <c r="D28" s="168" t="n">
        <v>201</v>
      </c>
      <c r="E28" s="169" t="n">
        <v>44153</v>
      </c>
      <c r="F28" s="168" t="n"/>
      <c r="G28" s="348" t="n">
        <v>997500</v>
      </c>
      <c r="H28" s="348" t="n">
        <v>997500</v>
      </c>
      <c r="I28" s="348" t="n">
        <v>8108.437652414242</v>
      </c>
      <c r="J28" s="171" t="n">
        <v>123.02</v>
      </c>
      <c r="K28" s="349" t="inlineStr">
        <is>
          <t>QUITADO</t>
        </is>
      </c>
    </row>
    <row r="29">
      <c r="A29" s="167" t="n">
        <v>191</v>
      </c>
      <c r="B29" s="167" t="inlineStr">
        <is>
          <t>Maysa Nicola Rodi</t>
        </is>
      </c>
      <c r="C29" s="168" t="n"/>
      <c r="D29" s="168" t="n">
        <v>191</v>
      </c>
      <c r="E29" s="169" t="n">
        <v>44153</v>
      </c>
      <c r="F29" s="168" t="n"/>
      <c r="G29" s="348" t="n">
        <v>993486.5</v>
      </c>
      <c r="H29" s="348" t="n">
        <v>993486.5</v>
      </c>
      <c r="I29" s="348" t="n">
        <v>8481.913258772305</v>
      </c>
      <c r="J29" s="171" t="n">
        <v>117.13</v>
      </c>
      <c r="K29" s="349" t="inlineStr">
        <is>
          <t>ATIVO</t>
        </is>
      </c>
    </row>
    <row r="30">
      <c r="A30" s="167" t="n">
        <v>192</v>
      </c>
      <c r="B30" s="167" t="inlineStr">
        <is>
          <t>Luis Carlos Colicchio Raymundo</t>
        </is>
      </c>
      <c r="C30" s="168" t="n"/>
      <c r="D30" s="168" t="n">
        <v>192</v>
      </c>
      <c r="E30" s="169" t="n">
        <v>44180</v>
      </c>
      <c r="F30" s="168" t="n"/>
      <c r="G30" s="348" t="n">
        <v>1022865.16</v>
      </c>
      <c r="H30" s="348" t="n">
        <v>1022865.16</v>
      </c>
      <c r="I30" s="348" t="n">
        <v>8732.734226927347</v>
      </c>
      <c r="J30" s="171" t="n">
        <v>117.13</v>
      </c>
      <c r="K30" s="349" t="inlineStr">
        <is>
          <t>ATIVO</t>
        </is>
      </c>
    </row>
    <row r="31">
      <c r="A31" s="167" t="n">
        <v>202</v>
      </c>
      <c r="B31" s="167" t="inlineStr">
        <is>
          <t>Mario Marcos Quintino da Silva</t>
        </is>
      </c>
      <c r="C31" s="168" t="n"/>
      <c r="D31" s="168" t="n">
        <v>202</v>
      </c>
      <c r="E31" s="169" t="n">
        <v>44159</v>
      </c>
      <c r="F31" s="168" t="n"/>
      <c r="G31" s="348" t="n">
        <v>1071714.42</v>
      </c>
      <c r="H31" s="348" t="n">
        <v>1071714.42</v>
      </c>
      <c r="I31" s="348" t="n">
        <v>8711.708827832872</v>
      </c>
      <c r="J31" s="171" t="n">
        <v>123.02</v>
      </c>
      <c r="K31" s="349" t="inlineStr">
        <is>
          <t>QUITADO</t>
        </is>
      </c>
    </row>
    <row r="32">
      <c r="A32" s="167" t="n">
        <v>171</v>
      </c>
      <c r="B32" s="167" t="inlineStr">
        <is>
          <t>Integral Serviços e Vendas de Esquadrias e Vidro Eireli</t>
        </is>
      </c>
      <c r="C32" s="168" t="n"/>
      <c r="D32" s="168" t="n">
        <v>171</v>
      </c>
      <c r="E32" s="169" t="n">
        <v>44974</v>
      </c>
      <c r="F32" s="168" t="n"/>
      <c r="G32" s="348" t="n">
        <v>2945068.14</v>
      </c>
      <c r="H32" s="348" t="n">
        <v>2945068.14</v>
      </c>
      <c r="I32" s="348" t="n">
        <v>25143.58524716127</v>
      </c>
      <c r="J32" s="171" t="n">
        <v>117.13</v>
      </c>
      <c r="K32" s="349" t="inlineStr">
        <is>
          <t>PERMUTA</t>
        </is>
      </c>
    </row>
    <row r="33">
      <c r="A33" s="167" t="n"/>
      <c r="B33" s="167" t="n"/>
      <c r="C33" s="168" t="n"/>
      <c r="D33" s="168" t="n"/>
      <c r="E33" s="169" t="n"/>
      <c r="F33" s="168" t="n"/>
      <c r="G33" s="348" t="n"/>
      <c r="H33" s="348" t="n"/>
      <c r="I33" s="348" t="n"/>
      <c r="J33" s="171" t="n"/>
      <c r="K33" s="349" t="n"/>
    </row>
    <row r="34">
      <c r="A34" s="167" t="n"/>
      <c r="B34" s="167" t="n"/>
      <c r="C34" s="168" t="n"/>
      <c r="D34" s="168" t="n"/>
      <c r="E34" s="169" t="n"/>
      <c r="F34" s="168" t="n"/>
      <c r="G34" s="348" t="n"/>
      <c r="H34" s="348" t="n"/>
      <c r="I34" s="348" t="n"/>
      <c r="J34" s="171" t="n"/>
      <c r="K34" s="349" t="n"/>
    </row>
    <row r="35">
      <c r="A35" s="167" t="n"/>
      <c r="B35" s="167" t="n"/>
      <c r="C35" s="168" t="n"/>
      <c r="D35" s="168" t="n"/>
      <c r="E35" s="169" t="n"/>
      <c r="F35" s="168" t="n"/>
      <c r="G35" s="348" t="n"/>
      <c r="H35" s="348" t="n"/>
      <c r="I35" s="348" t="n"/>
      <c r="J35" s="171" t="n"/>
      <c r="K35" s="349" t="n"/>
    </row>
    <row r="36">
      <c r="A36" s="167" t="n"/>
      <c r="B36" s="167" t="n"/>
      <c r="C36" s="168" t="n"/>
      <c r="D36" s="168" t="n"/>
      <c r="E36" s="169" t="n"/>
      <c r="F36" s="168" t="n"/>
      <c r="G36" s="348" t="n"/>
      <c r="H36" s="348" t="n"/>
      <c r="I36" s="348" t="n"/>
      <c r="J36" s="171" t="n"/>
      <c r="K36" s="349" t="n"/>
    </row>
    <row r="37">
      <c r="A37" s="167" t="n"/>
      <c r="B37" s="167" t="n"/>
      <c r="C37" s="168" t="n"/>
      <c r="D37" s="168" t="n"/>
      <c r="E37" s="169" t="n"/>
      <c r="F37" s="168" t="n"/>
      <c r="G37" s="348" t="n"/>
      <c r="H37" s="348" t="n"/>
      <c r="I37" s="348" t="n"/>
      <c r="J37" s="171" t="n"/>
      <c r="K37" s="349" t="n"/>
    </row>
    <row r="38">
      <c r="A38" s="167" t="n"/>
      <c r="B38" s="167" t="n"/>
      <c r="C38" s="168" t="n"/>
      <c r="D38" s="168" t="n"/>
      <c r="E38" s="169" t="n"/>
      <c r="F38" s="168" t="n"/>
      <c r="G38" s="348" t="n"/>
      <c r="H38" s="348" t="n"/>
      <c r="I38" s="348" t="n"/>
      <c r="J38" s="171" t="n"/>
      <c r="K38" s="349" t="n"/>
    </row>
    <row r="39">
      <c r="A39" s="167" t="n"/>
      <c r="B39" s="167" t="n"/>
      <c r="C39" s="168" t="n"/>
      <c r="D39" s="168" t="n"/>
      <c r="E39" s="169" t="n"/>
      <c r="F39" s="168" t="n"/>
      <c r="G39" s="348" t="n"/>
      <c r="H39" s="348" t="n"/>
      <c r="I39" s="348" t="n"/>
      <c r="J39" s="171" t="n"/>
      <c r="K39" s="349" t="n"/>
    </row>
    <row r="40">
      <c r="A40" s="167" t="n"/>
      <c r="B40" s="167" t="n"/>
      <c r="C40" s="168" t="n"/>
      <c r="D40" s="168" t="n"/>
      <c r="E40" s="169" t="n"/>
      <c r="F40" s="168" t="n"/>
      <c r="G40" s="348" t="n"/>
      <c r="H40" s="348" t="n"/>
      <c r="I40" s="348" t="n"/>
      <c r="J40" s="171" t="n"/>
      <c r="K40" s="349" t="n"/>
    </row>
    <row r="41">
      <c r="A41" s="167" t="n"/>
      <c r="B41" s="167" t="n"/>
      <c r="C41" s="168" t="n"/>
      <c r="D41" s="168" t="n"/>
      <c r="E41" s="169" t="n"/>
      <c r="F41" s="168" t="n"/>
      <c r="G41" s="348" t="n"/>
      <c r="H41" s="348" t="n"/>
      <c r="I41" s="348" t="n"/>
      <c r="J41" s="171" t="n"/>
      <c r="K41" s="349" t="n"/>
    </row>
    <row r="42">
      <c r="A42" s="167" t="n"/>
      <c r="B42" s="167" t="n"/>
      <c r="C42" s="168" t="n"/>
      <c r="D42" s="168" t="n"/>
      <c r="E42" s="169" t="n"/>
      <c r="F42" s="168" t="n"/>
      <c r="G42" s="348" t="n"/>
      <c r="H42" s="348" t="n"/>
      <c r="I42" s="348" t="n"/>
      <c r="J42" s="171" t="n"/>
      <c r="K42" s="349" t="n"/>
    </row>
    <row r="43">
      <c r="A43" s="167" t="n"/>
      <c r="B43" s="167" t="n"/>
      <c r="C43" s="168" t="n"/>
      <c r="D43" s="168" t="n"/>
      <c r="E43" s="169" t="n"/>
      <c r="F43" s="168" t="n"/>
      <c r="G43" s="348" t="n"/>
      <c r="H43" s="348" t="n"/>
      <c r="I43" s="348" t="n"/>
      <c r="J43" s="171" t="n"/>
      <c r="K43" s="349" t="n"/>
    </row>
    <row r="44">
      <c r="A44" s="167" t="n"/>
      <c r="B44" s="167" t="n"/>
      <c r="C44" s="168" t="n"/>
      <c r="D44" s="168" t="n"/>
      <c r="E44" s="169" t="n"/>
      <c r="F44" s="168" t="n"/>
      <c r="G44" s="348" t="n"/>
      <c r="H44" s="348" t="n"/>
      <c r="I44" s="348" t="n"/>
      <c r="J44" s="171" t="n"/>
      <c r="K44" s="349" t="n"/>
    </row>
    <row r="45">
      <c r="A45" s="167" t="n"/>
      <c r="B45" s="167" t="n"/>
      <c r="C45" s="168" t="n"/>
      <c r="D45" s="168" t="n"/>
      <c r="E45" s="169" t="n"/>
      <c r="F45" s="168" t="n"/>
      <c r="G45" s="348" t="n"/>
      <c r="H45" s="348" t="n"/>
      <c r="I45" s="348" t="n"/>
      <c r="J45" s="171" t="n"/>
      <c r="K45" s="349" t="n"/>
    </row>
    <row r="46">
      <c r="A46" s="167" t="n"/>
      <c r="B46" s="167" t="n"/>
      <c r="C46" s="168" t="n"/>
      <c r="D46" s="168" t="n"/>
      <c r="E46" s="169" t="n"/>
      <c r="F46" s="168" t="n"/>
      <c r="G46" s="348" t="n"/>
      <c r="H46" s="348" t="n"/>
      <c r="I46" s="348" t="n"/>
      <c r="J46" s="171" t="n"/>
      <c r="K46" s="349" t="n"/>
    </row>
    <row r="47">
      <c r="A47" s="167" t="n"/>
      <c r="B47" s="167" t="n"/>
      <c r="C47" s="168" t="n"/>
      <c r="D47" s="168" t="n"/>
      <c r="E47" s="169" t="n"/>
      <c r="F47" s="168" t="n"/>
      <c r="G47" s="348" t="n"/>
      <c r="H47" s="348" t="n"/>
      <c r="I47" s="348" t="n"/>
      <c r="J47" s="171" t="n"/>
      <c r="K47" s="349" t="n"/>
    </row>
    <row r="48">
      <c r="A48" s="167" t="n"/>
      <c r="B48" s="167" t="n"/>
      <c r="C48" s="168" t="n"/>
      <c r="D48" s="168" t="n"/>
      <c r="E48" s="169" t="n"/>
      <c r="F48" s="168" t="n"/>
      <c r="G48" s="348" t="n"/>
      <c r="H48" s="348" t="n"/>
      <c r="I48" s="348" t="n"/>
      <c r="J48" s="171" t="n"/>
      <c r="K48" s="349" t="n"/>
    </row>
    <row r="49">
      <c r="A49" s="167" t="n"/>
      <c r="B49" s="167" t="n"/>
      <c r="C49" s="168" t="n"/>
      <c r="D49" s="168" t="n"/>
      <c r="E49" s="169" t="n"/>
      <c r="F49" s="168" t="n"/>
      <c r="G49" s="348" t="n"/>
      <c r="H49" s="348" t="n"/>
      <c r="I49" s="348" t="n"/>
      <c r="J49" s="171" t="n"/>
      <c r="K49" s="349" t="n"/>
    </row>
    <row r="50">
      <c r="A50" s="167" t="n"/>
      <c r="B50" s="167" t="n"/>
      <c r="C50" s="168" t="n"/>
      <c r="D50" s="168" t="n"/>
      <c r="E50" s="169" t="n"/>
      <c r="F50" s="168" t="n"/>
      <c r="G50" s="348" t="n"/>
      <c r="H50" s="348" t="n"/>
      <c r="I50" s="348" t="n"/>
      <c r="J50" s="171" t="n"/>
      <c r="K50" s="349" t="n"/>
    </row>
    <row r="51">
      <c r="A51" s="167" t="n"/>
      <c r="B51" s="167" t="n"/>
      <c r="C51" s="168" t="n"/>
      <c r="D51" s="168" t="n"/>
      <c r="E51" s="169" t="n"/>
      <c r="F51" s="168" t="n"/>
      <c r="G51" s="348" t="n"/>
      <c r="H51" s="348" t="n"/>
      <c r="I51" s="348" t="n"/>
      <c r="J51" s="171" t="n"/>
      <c r="K51" s="349" t="n"/>
    </row>
    <row r="52">
      <c r="A52" s="167" t="n"/>
      <c r="B52" s="167" t="n"/>
      <c r="C52" s="168" t="n"/>
      <c r="D52" s="168" t="n"/>
      <c r="E52" s="169" t="n"/>
      <c r="F52" s="168" t="n"/>
      <c r="G52" s="348" t="n"/>
      <c r="H52" s="348" t="n"/>
      <c r="I52" s="348" t="n"/>
      <c r="J52" s="171" t="n"/>
      <c r="K52" s="349" t="n"/>
    </row>
    <row r="53">
      <c r="A53" s="167" t="n"/>
      <c r="B53" s="167" t="n"/>
      <c r="C53" s="168" t="n"/>
      <c r="D53" s="168" t="n"/>
      <c r="E53" s="169" t="n"/>
      <c r="F53" s="168" t="n"/>
      <c r="G53" s="348" t="n"/>
      <c r="H53" s="348" t="n"/>
      <c r="I53" s="348" t="n"/>
      <c r="J53" s="171" t="n"/>
      <c r="K53" s="349" t="n"/>
    </row>
    <row r="54">
      <c r="A54" s="167" t="n"/>
      <c r="B54" s="167" t="n"/>
      <c r="C54" s="168" t="n"/>
      <c r="D54" s="168" t="n"/>
      <c r="E54" s="169" t="n"/>
      <c r="F54" s="168" t="n"/>
      <c r="G54" s="348" t="n"/>
      <c r="H54" s="348" t="n"/>
      <c r="I54" s="348" t="n"/>
      <c r="J54" s="171" t="n"/>
      <c r="K54" s="349" t="n"/>
    </row>
    <row r="55">
      <c r="A55" s="167" t="n"/>
      <c r="B55" s="167" t="n"/>
      <c r="C55" s="168" t="n"/>
      <c r="D55" s="168" t="n"/>
      <c r="E55" s="169" t="n"/>
      <c r="F55" s="168" t="n"/>
      <c r="G55" s="348" t="n"/>
      <c r="H55" s="348" t="n"/>
      <c r="I55" s="348" t="n"/>
      <c r="J55" s="171" t="n"/>
      <c r="K55" s="349" t="n"/>
    </row>
    <row r="56">
      <c r="A56" s="167" t="n"/>
      <c r="B56" s="167" t="n"/>
      <c r="C56" s="168" t="n"/>
      <c r="D56" s="168" t="n"/>
      <c r="E56" s="169" t="n"/>
      <c r="F56" s="168" t="n"/>
      <c r="G56" s="348" t="n"/>
      <c r="H56" s="348" t="n"/>
      <c r="I56" s="348" t="n"/>
      <c r="J56" s="171" t="n"/>
      <c r="K56" s="349" t="n"/>
    </row>
    <row r="57">
      <c r="A57" s="167" t="n"/>
      <c r="B57" s="167" t="n"/>
      <c r="C57" s="168" t="n"/>
      <c r="D57" s="168" t="n"/>
      <c r="E57" s="169" t="n"/>
      <c r="F57" s="168" t="n"/>
      <c r="G57" s="348" t="n"/>
      <c r="H57" s="348" t="n"/>
      <c r="I57" s="348" t="n"/>
      <c r="J57" s="171" t="n"/>
      <c r="K57" s="349" t="n"/>
    </row>
    <row r="58">
      <c r="A58" s="167" t="n"/>
      <c r="B58" s="167" t="n"/>
      <c r="C58" s="168" t="n"/>
      <c r="D58" s="168" t="n"/>
      <c r="E58" s="169" t="n"/>
      <c r="F58" s="168" t="n"/>
      <c r="G58" s="348" t="n"/>
      <c r="H58" s="348" t="n"/>
      <c r="I58" s="348" t="n"/>
      <c r="J58" s="171" t="n"/>
      <c r="K58" s="349" t="n"/>
    </row>
    <row r="59">
      <c r="A59" s="167" t="n"/>
      <c r="B59" s="167" t="n"/>
      <c r="C59" s="168" t="n"/>
      <c r="D59" s="168" t="n"/>
      <c r="E59" s="169" t="n"/>
      <c r="F59" s="168" t="n"/>
      <c r="G59" s="348" t="n"/>
      <c r="H59" s="348" t="n"/>
      <c r="I59" s="348" t="n"/>
      <c r="J59" s="171" t="n"/>
      <c r="K59" s="349" t="n"/>
    </row>
    <row r="60">
      <c r="A60" s="167" t="n"/>
      <c r="B60" s="167" t="n"/>
      <c r="C60" s="168" t="n"/>
      <c r="D60" s="168" t="n"/>
      <c r="E60" s="169" t="n"/>
      <c r="F60" s="168" t="n"/>
      <c r="G60" s="348" t="n"/>
      <c r="H60" s="348" t="n"/>
      <c r="I60" s="348" t="n"/>
      <c r="J60" s="171" t="n"/>
      <c r="K60" s="349" t="n"/>
    </row>
    <row r="61">
      <c r="A61" s="167" t="n"/>
      <c r="B61" s="167" t="n"/>
      <c r="C61" s="168" t="n"/>
      <c r="D61" s="168" t="n"/>
      <c r="E61" s="169" t="n"/>
      <c r="F61" s="168" t="n"/>
      <c r="G61" s="348" t="n"/>
      <c r="H61" s="348" t="n"/>
      <c r="I61" s="348" t="n"/>
      <c r="J61" s="171" t="n"/>
      <c r="K61" s="349" t="n"/>
    </row>
    <row r="62">
      <c r="A62" s="167" t="n"/>
      <c r="B62" s="167" t="n"/>
      <c r="C62" s="168" t="n"/>
      <c r="D62" s="168" t="n"/>
      <c r="E62" s="169" t="n"/>
      <c r="F62" s="168" t="n"/>
      <c r="G62" s="348" t="n"/>
      <c r="H62" s="348" t="n"/>
      <c r="I62" s="348" t="n"/>
      <c r="J62" s="171" t="n"/>
      <c r="K62" s="349" t="n"/>
    </row>
    <row r="63">
      <c r="A63" s="167" t="n"/>
      <c r="B63" s="167" t="n"/>
      <c r="C63" s="168" t="n"/>
      <c r="D63" s="168" t="n"/>
      <c r="E63" s="169" t="n"/>
      <c r="F63" s="168" t="n"/>
      <c r="G63" s="348" t="n"/>
      <c r="H63" s="348" t="n"/>
      <c r="I63" s="348" t="n"/>
      <c r="J63" s="171" t="n"/>
      <c r="K63" s="349" t="n"/>
    </row>
    <row r="64">
      <c r="A64" s="167" t="n"/>
      <c r="B64" s="167" t="n"/>
      <c r="C64" s="168" t="n"/>
      <c r="D64" s="168" t="n"/>
      <c r="E64" s="169" t="n"/>
      <c r="F64" s="168" t="n"/>
      <c r="G64" s="348" t="n"/>
      <c r="H64" s="348" t="n"/>
      <c r="I64" s="348" t="n"/>
      <c r="J64" s="171" t="n"/>
      <c r="K64" s="349" t="n"/>
    </row>
    <row r="65">
      <c r="A65" s="167" t="n"/>
      <c r="B65" s="167" t="n"/>
      <c r="C65" s="168" t="n"/>
      <c r="D65" s="168" t="n"/>
      <c r="E65" s="169" t="n"/>
      <c r="F65" s="168" t="n"/>
      <c r="G65" s="348" t="n"/>
      <c r="H65" s="348" t="n"/>
      <c r="I65" s="348" t="n"/>
      <c r="J65" s="171" t="n"/>
      <c r="K65" s="349" t="n"/>
    </row>
    <row r="66">
      <c r="A66" s="167" t="n"/>
      <c r="B66" s="167" t="n"/>
      <c r="C66" s="168" t="n"/>
      <c r="D66" s="168" t="n"/>
      <c r="E66" s="169" t="n"/>
      <c r="F66" s="168" t="n"/>
      <c r="G66" s="348" t="n"/>
      <c r="H66" s="348" t="n"/>
      <c r="I66" s="348" t="n"/>
      <c r="J66" s="171" t="n"/>
      <c r="K66" s="349" t="n"/>
    </row>
    <row r="67">
      <c r="A67" s="167" t="n"/>
      <c r="B67" s="167" t="n"/>
      <c r="C67" s="168" t="n"/>
      <c r="D67" s="168" t="n"/>
      <c r="E67" s="169" t="n"/>
      <c r="F67" s="168" t="n"/>
      <c r="G67" s="348" t="n"/>
      <c r="H67" s="348" t="n"/>
      <c r="I67" s="348" t="n"/>
      <c r="J67" s="171" t="n"/>
      <c r="K67" s="349" t="n"/>
    </row>
    <row r="68">
      <c r="A68" s="167" t="n"/>
      <c r="B68" s="167" t="n"/>
      <c r="C68" s="168" t="n"/>
      <c r="D68" s="168" t="n"/>
      <c r="E68" s="169" t="n"/>
      <c r="F68" s="168" t="n"/>
      <c r="G68" s="348" t="n"/>
      <c r="H68" s="348" t="n"/>
      <c r="I68" s="348" t="n"/>
      <c r="J68" s="171" t="n"/>
      <c r="K68" s="349" t="n"/>
    </row>
    <row r="69">
      <c r="A69" s="167" t="n"/>
      <c r="B69" s="167" t="n"/>
      <c r="C69" s="168" t="n"/>
      <c r="D69" s="168" t="n"/>
      <c r="E69" s="169" t="n"/>
      <c r="F69" s="168" t="n"/>
      <c r="G69" s="348" t="n"/>
      <c r="H69" s="348" t="n"/>
      <c r="I69" s="348" t="n"/>
      <c r="J69" s="171" t="n"/>
      <c r="K69" s="349" t="n"/>
    </row>
    <row r="70">
      <c r="A70" s="167" t="n"/>
      <c r="B70" s="167" t="n"/>
      <c r="C70" s="168" t="n"/>
      <c r="D70" s="168" t="n"/>
      <c r="E70" s="169" t="n"/>
      <c r="F70" s="168" t="n"/>
      <c r="G70" s="348" t="n"/>
      <c r="H70" s="348" t="n"/>
      <c r="I70" s="348" t="n"/>
      <c r="J70" s="171" t="n"/>
      <c r="K70" s="349" t="n"/>
    </row>
    <row r="71">
      <c r="A71" s="167" t="n"/>
      <c r="B71" s="167" t="n"/>
      <c r="C71" s="168" t="n"/>
      <c r="D71" s="168" t="n"/>
      <c r="E71" s="169" t="n"/>
      <c r="F71" s="168" t="n"/>
      <c r="G71" s="348" t="n"/>
      <c r="H71" s="348" t="n"/>
      <c r="I71" s="348" t="n"/>
      <c r="J71" s="171" t="n"/>
      <c r="K71" s="349" t="n"/>
    </row>
    <row r="72">
      <c r="A72" s="167" t="n"/>
      <c r="B72" s="167" t="n"/>
      <c r="C72" s="168" t="n"/>
      <c r="D72" s="168" t="n"/>
      <c r="E72" s="169" t="n"/>
      <c r="F72" s="168" t="n"/>
      <c r="G72" s="348" t="n"/>
      <c r="H72" s="348" t="n"/>
      <c r="I72" s="348" t="n"/>
      <c r="J72" s="171" t="n"/>
      <c r="K72" s="349" t="n"/>
    </row>
    <row r="73">
      <c r="A73" s="167" t="n"/>
      <c r="B73" s="167" t="n"/>
      <c r="C73" s="168" t="n"/>
      <c r="D73" s="168" t="n"/>
      <c r="E73" s="169" t="n"/>
      <c r="F73" s="168" t="n"/>
      <c r="G73" s="348" t="n"/>
      <c r="H73" s="348" t="n"/>
      <c r="I73" s="348" t="n"/>
      <c r="J73" s="171" t="n"/>
      <c r="K73" s="349" t="n"/>
    </row>
    <row r="74">
      <c r="A74" s="167" t="n"/>
      <c r="B74" s="167" t="n"/>
      <c r="C74" s="168" t="n"/>
      <c r="D74" s="168" t="n"/>
      <c r="E74" s="169" t="n"/>
      <c r="F74" s="168" t="n"/>
      <c r="G74" s="348" t="n"/>
      <c r="H74" s="348" t="n"/>
      <c r="I74" s="348" t="n"/>
      <c r="J74" s="171" t="n"/>
      <c r="K74" s="349" t="n"/>
    </row>
    <row r="75">
      <c r="A75" s="167" t="n"/>
      <c r="B75" s="167" t="n"/>
      <c r="C75" s="168" t="n"/>
      <c r="D75" s="168" t="n"/>
      <c r="E75" s="169" t="n"/>
      <c r="F75" s="168" t="n"/>
      <c r="G75" s="348" t="n"/>
      <c r="H75" s="348" t="n"/>
      <c r="I75" s="348" t="n"/>
      <c r="J75" s="171" t="n"/>
      <c r="K75" s="349" t="n"/>
    </row>
    <row r="76">
      <c r="A76" s="167" t="n"/>
      <c r="B76" s="167" t="n"/>
      <c r="C76" s="168" t="n"/>
      <c r="D76" s="168" t="n"/>
      <c r="E76" s="169" t="n"/>
      <c r="F76" s="168" t="n"/>
      <c r="G76" s="348" t="n"/>
      <c r="H76" s="348" t="n"/>
      <c r="I76" s="348" t="n"/>
      <c r="J76" s="171" t="n"/>
      <c r="K76" s="349" t="n"/>
    </row>
    <row r="77">
      <c r="A77" s="167" t="n"/>
      <c r="B77" s="167" t="n"/>
      <c r="C77" s="168" t="n"/>
      <c r="D77" s="168" t="n"/>
      <c r="E77" s="169" t="n"/>
      <c r="F77" s="168" t="n"/>
      <c r="G77" s="348" t="n"/>
      <c r="H77" s="348" t="n"/>
      <c r="I77" s="348" t="n"/>
      <c r="J77" s="171" t="n"/>
      <c r="K77" s="349" t="n"/>
    </row>
    <row r="78">
      <c r="A78" s="167" t="n"/>
      <c r="B78" s="167" t="n"/>
      <c r="C78" s="168" t="n"/>
      <c r="D78" s="168" t="n"/>
      <c r="E78" s="169" t="n"/>
      <c r="F78" s="168" t="n"/>
      <c r="G78" s="348" t="n"/>
      <c r="H78" s="348" t="n"/>
      <c r="I78" s="348" t="n"/>
      <c r="J78" s="171" t="n"/>
      <c r="K78" s="349" t="n"/>
    </row>
    <row r="79">
      <c r="A79" s="167" t="n"/>
      <c r="B79" s="167" t="n"/>
      <c r="C79" s="168" t="n"/>
      <c r="D79" s="168" t="n"/>
      <c r="E79" s="169" t="n"/>
      <c r="F79" s="168" t="n"/>
      <c r="G79" s="348" t="n"/>
      <c r="H79" s="348" t="n"/>
      <c r="I79" s="348" t="n"/>
      <c r="J79" s="171" t="n"/>
      <c r="K79" s="349" t="n"/>
    </row>
    <row r="80">
      <c r="A80" s="167" t="n"/>
      <c r="B80" s="167" t="n"/>
      <c r="C80" s="168" t="n"/>
      <c r="D80" s="168" t="n"/>
      <c r="E80" s="169" t="n"/>
      <c r="F80" s="168" t="n"/>
      <c r="G80" s="348" t="n"/>
      <c r="H80" s="348" t="n"/>
      <c r="I80" s="348" t="n"/>
      <c r="J80" s="171" t="n"/>
      <c r="K80" s="349" t="n"/>
    </row>
    <row r="81">
      <c r="A81" s="167" t="n"/>
      <c r="B81" s="167" t="n"/>
      <c r="C81" s="168" t="n"/>
      <c r="D81" s="168" t="n"/>
      <c r="E81" s="169" t="n"/>
      <c r="F81" s="168" t="n"/>
      <c r="G81" s="348" t="n"/>
      <c r="H81" s="348" t="n"/>
      <c r="I81" s="348" t="n"/>
      <c r="J81" s="171" t="n"/>
      <c r="K81" s="349" t="n"/>
    </row>
    <row r="82">
      <c r="A82" s="167" t="n"/>
      <c r="B82" s="167" t="n"/>
      <c r="C82" s="168" t="n"/>
      <c r="D82" s="168" t="n"/>
      <c r="E82" s="169" t="n"/>
      <c r="F82" s="168" t="n"/>
      <c r="G82" s="348" t="n"/>
      <c r="H82" s="348" t="n"/>
      <c r="I82" s="348" t="n"/>
      <c r="J82" s="171" t="n"/>
      <c r="K82" s="349" t="n"/>
    </row>
    <row r="83">
      <c r="A83" s="167" t="n"/>
      <c r="B83" s="167" t="n"/>
      <c r="C83" s="168" t="n"/>
      <c r="D83" s="168" t="n"/>
      <c r="E83" s="169" t="n"/>
      <c r="F83" s="168" t="n"/>
      <c r="G83" s="348" t="n"/>
      <c r="H83" s="348" t="n"/>
      <c r="I83" s="348" t="n"/>
      <c r="J83" s="171" t="n"/>
      <c r="K83" s="349" t="n"/>
    </row>
    <row r="84">
      <c r="A84" s="167" t="n"/>
      <c r="B84" s="167" t="n"/>
      <c r="C84" s="168" t="n"/>
      <c r="D84" s="168" t="n"/>
      <c r="E84" s="169" t="n"/>
      <c r="F84" s="168" t="n"/>
      <c r="G84" s="348" t="n"/>
      <c r="H84" s="348" t="n"/>
      <c r="I84" s="348" t="n"/>
      <c r="J84" s="171" t="n"/>
      <c r="K84" s="349" t="n"/>
    </row>
    <row r="85">
      <c r="A85" s="167" t="n"/>
      <c r="B85" s="167" t="n"/>
      <c r="C85" s="168" t="n"/>
      <c r="D85" s="168" t="n"/>
      <c r="E85" s="169" t="n"/>
      <c r="F85" s="168" t="n"/>
      <c r="G85" s="348" t="n"/>
      <c r="H85" s="348" t="n"/>
      <c r="I85" s="348" t="n"/>
      <c r="J85" s="171" t="n"/>
      <c r="K85" s="349" t="n"/>
    </row>
    <row r="86">
      <c r="A86" s="167" t="n"/>
      <c r="B86" s="167" t="n"/>
      <c r="C86" s="168" t="n"/>
      <c r="D86" s="168" t="n"/>
      <c r="E86" s="169" t="n"/>
      <c r="F86" s="168" t="n"/>
      <c r="G86" s="348" t="n"/>
      <c r="H86" s="348" t="n"/>
      <c r="I86" s="348" t="n"/>
      <c r="J86" s="171" t="n"/>
      <c r="K86" s="349" t="n"/>
    </row>
    <row r="87">
      <c r="A87" s="167" t="n"/>
      <c r="B87" s="167" t="n"/>
      <c r="C87" s="168" t="n"/>
      <c r="D87" s="168" t="n"/>
      <c r="E87" s="169" t="n"/>
      <c r="F87" s="168" t="n"/>
      <c r="G87" s="348" t="n"/>
      <c r="H87" s="348" t="n"/>
      <c r="I87" s="348" t="n"/>
      <c r="J87" s="171" t="n"/>
      <c r="K87" s="349" t="n"/>
    </row>
    <row r="88">
      <c r="A88" s="167" t="n"/>
      <c r="B88" s="167" t="n"/>
      <c r="C88" s="168" t="n"/>
      <c r="D88" s="168" t="n"/>
      <c r="E88" s="169" t="n"/>
      <c r="F88" s="168" t="n"/>
      <c r="G88" s="348" t="n"/>
      <c r="H88" s="348" t="n"/>
      <c r="I88" s="348" t="n"/>
      <c r="J88" s="171" t="n"/>
      <c r="K88" s="349" t="n"/>
    </row>
    <row r="89">
      <c r="A89" s="167" t="n"/>
      <c r="B89" s="167" t="n"/>
      <c r="C89" s="168" t="n"/>
      <c r="D89" s="168" t="n"/>
      <c r="E89" s="169" t="n"/>
      <c r="F89" s="168" t="n"/>
      <c r="G89" s="348" t="n"/>
      <c r="H89" s="348" t="n"/>
      <c r="I89" s="348" t="n"/>
      <c r="J89" s="171" t="n"/>
      <c r="K89" s="349" t="n"/>
    </row>
    <row r="90">
      <c r="A90" s="167" t="n"/>
      <c r="B90" s="167" t="n"/>
      <c r="C90" s="168" t="n"/>
      <c r="D90" s="168" t="n"/>
      <c r="E90" s="169" t="n"/>
      <c r="F90" s="168" t="n"/>
      <c r="G90" s="348" t="n"/>
      <c r="H90" s="348" t="n"/>
      <c r="I90" s="348" t="n"/>
      <c r="J90" s="171" t="n"/>
      <c r="K90" s="349" t="n"/>
    </row>
    <row r="91">
      <c r="A91" s="167" t="n"/>
      <c r="B91" s="167" t="n"/>
      <c r="C91" s="168" t="n"/>
      <c r="D91" s="168" t="n"/>
      <c r="E91" s="169" t="n"/>
      <c r="F91" s="168" t="n"/>
      <c r="G91" s="348" t="n"/>
      <c r="H91" s="348" t="n"/>
      <c r="I91" s="348" t="n"/>
      <c r="J91" s="171" t="n"/>
      <c r="K91" s="349" t="n"/>
    </row>
    <row r="92">
      <c r="A92" s="167" t="n"/>
      <c r="B92" s="167" t="n"/>
      <c r="C92" s="168" t="n"/>
      <c r="D92" s="168" t="n"/>
      <c r="E92" s="169" t="n"/>
      <c r="F92" s="168" t="n"/>
      <c r="G92" s="348" t="n"/>
      <c r="H92" s="348" t="n"/>
      <c r="I92" s="348" t="n"/>
      <c r="J92" s="171" t="n"/>
      <c r="K92" s="349" t="n"/>
    </row>
    <row r="93">
      <c r="A93" s="167" t="n"/>
      <c r="B93" s="167" t="n"/>
      <c r="C93" s="168" t="n"/>
      <c r="D93" s="168" t="n"/>
      <c r="E93" s="169" t="n"/>
      <c r="F93" s="168" t="n"/>
      <c r="G93" s="348" t="n"/>
      <c r="H93" s="348" t="n"/>
      <c r="I93" s="348" t="n"/>
      <c r="J93" s="171" t="n"/>
      <c r="K93" s="349" t="n"/>
    </row>
    <row r="94">
      <c r="A94" s="167" t="n"/>
      <c r="B94" s="167" t="n"/>
      <c r="C94" s="168" t="n"/>
      <c r="D94" s="168" t="n"/>
      <c r="E94" s="169" t="n"/>
      <c r="F94" s="168" t="n"/>
      <c r="G94" s="348" t="n"/>
      <c r="H94" s="348" t="n"/>
      <c r="I94" s="348" t="n"/>
      <c r="J94" s="171" t="n"/>
      <c r="K94" s="349" t="n"/>
    </row>
    <row r="95">
      <c r="A95" s="167" t="n"/>
      <c r="B95" s="167" t="n"/>
      <c r="C95" s="168" t="n"/>
      <c r="D95" s="168" t="n"/>
      <c r="E95" s="169" t="n"/>
      <c r="F95" s="168" t="n"/>
      <c r="G95" s="348" t="n"/>
      <c r="H95" s="348" t="n"/>
      <c r="I95" s="348" t="n"/>
      <c r="J95" s="171" t="n"/>
      <c r="K95" s="349" t="n"/>
    </row>
    <row r="96">
      <c r="A96" s="167" t="n"/>
      <c r="B96" s="167" t="n"/>
      <c r="C96" s="168" t="n"/>
      <c r="D96" s="168" t="n"/>
      <c r="E96" s="169" t="n"/>
      <c r="F96" s="168" t="n"/>
      <c r="G96" s="348" t="n"/>
      <c r="H96" s="348" t="n"/>
      <c r="I96" s="348" t="n"/>
      <c r="J96" s="171" t="n"/>
      <c r="K96" s="349" t="n"/>
    </row>
    <row r="97">
      <c r="A97" s="167" t="n"/>
      <c r="B97" s="167" t="n"/>
      <c r="C97" s="168" t="n"/>
      <c r="D97" s="168" t="n"/>
      <c r="E97" s="169" t="n"/>
      <c r="F97" s="168" t="n"/>
      <c r="G97" s="348" t="n"/>
      <c r="H97" s="348" t="n"/>
      <c r="I97" s="348" t="n"/>
      <c r="J97" s="171" t="n"/>
      <c r="K97" s="349" t="n"/>
    </row>
    <row r="98">
      <c r="A98" s="167" t="n"/>
      <c r="B98" s="167" t="n"/>
      <c r="C98" s="168" t="n"/>
      <c r="D98" s="168" t="n"/>
      <c r="E98" s="169" t="n"/>
      <c r="F98" s="168" t="n"/>
      <c r="G98" s="348" t="n"/>
      <c r="H98" s="348" t="n"/>
      <c r="I98" s="348" t="n"/>
      <c r="J98" s="171" t="n"/>
      <c r="K98" s="349" t="n"/>
    </row>
    <row r="99">
      <c r="A99" s="167" t="n"/>
      <c r="B99" s="167" t="n"/>
      <c r="C99" s="168" t="n"/>
      <c r="D99" s="168" t="n"/>
      <c r="E99" s="169" t="n"/>
      <c r="F99" s="168" t="n"/>
      <c r="G99" s="348" t="n"/>
      <c r="H99" s="348" t="n"/>
      <c r="I99" s="348" t="n"/>
      <c r="J99" s="171" t="n"/>
      <c r="K99" s="349" t="n"/>
    </row>
    <row r="100">
      <c r="A100" s="167" t="n"/>
      <c r="B100" s="167" t="n"/>
      <c r="C100" s="168" t="n"/>
      <c r="D100" s="168" t="n"/>
      <c r="E100" s="169" t="n"/>
      <c r="F100" s="168" t="n"/>
      <c r="G100" s="348" t="n"/>
      <c r="H100" s="348" t="n"/>
      <c r="I100" s="348" t="n"/>
      <c r="J100" s="171" t="n"/>
      <c r="K100" s="349" t="n"/>
    </row>
    <row r="101">
      <c r="A101" s="167" t="n"/>
      <c r="B101" s="167" t="n"/>
      <c r="C101" s="168" t="n"/>
      <c r="D101" s="168" t="n"/>
      <c r="E101" s="169" t="n"/>
      <c r="F101" s="168" t="n"/>
      <c r="G101" s="348" t="n"/>
      <c r="H101" s="348" t="n"/>
      <c r="I101" s="348" t="n"/>
      <c r="J101" s="171" t="n"/>
      <c r="K101" s="349" t="n"/>
    </row>
    <row r="102">
      <c r="A102" s="167" t="n"/>
      <c r="B102" s="167" t="n"/>
      <c r="C102" s="168" t="n"/>
      <c r="D102" s="168" t="n"/>
      <c r="E102" s="169" t="n"/>
      <c r="F102" s="168" t="n"/>
      <c r="G102" s="348" t="n"/>
      <c r="H102" s="348" t="n"/>
      <c r="I102" s="348" t="n"/>
      <c r="J102" s="171" t="n"/>
      <c r="K102" s="349" t="n"/>
    </row>
    <row r="103">
      <c r="A103" s="167" t="n"/>
      <c r="B103" s="167" t="n"/>
      <c r="C103" s="168" t="n"/>
      <c r="D103" s="168" t="n"/>
      <c r="E103" s="169" t="n"/>
      <c r="F103" s="168" t="n"/>
      <c r="G103" s="348" t="n"/>
      <c r="H103" s="348" t="n"/>
      <c r="I103" s="348" t="n"/>
      <c r="J103" s="171" t="n"/>
      <c r="K103" s="349" t="n"/>
    </row>
    <row r="104">
      <c r="A104" s="167" t="n"/>
      <c r="B104" s="167" t="n"/>
      <c r="C104" s="168" t="n"/>
      <c r="D104" s="168" t="n"/>
      <c r="E104" s="169" t="n"/>
      <c r="F104" s="168" t="n"/>
      <c r="G104" s="348" t="n"/>
      <c r="H104" s="348" t="n"/>
      <c r="I104" s="348" t="n"/>
      <c r="J104" s="171" t="n"/>
      <c r="K104" s="349" t="n"/>
    </row>
    <row r="105">
      <c r="A105" s="167" t="n"/>
      <c r="B105" s="167" t="n"/>
      <c r="C105" s="168" t="n"/>
      <c r="D105" s="168" t="n"/>
      <c r="E105" s="169" t="n"/>
      <c r="F105" s="168" t="n"/>
      <c r="G105" s="348" t="n"/>
      <c r="H105" s="348" t="n"/>
      <c r="I105" s="348" t="n"/>
      <c r="J105" s="171" t="n"/>
      <c r="K105" s="349" t="n"/>
    </row>
    <row r="106">
      <c r="A106" s="167" t="n"/>
      <c r="B106" s="167" t="n"/>
      <c r="C106" s="168" t="n"/>
      <c r="D106" s="168" t="n"/>
      <c r="E106" s="169" t="n"/>
      <c r="F106" s="168" t="n"/>
      <c r="G106" s="348" t="n"/>
      <c r="H106" s="348" t="n"/>
      <c r="I106" s="348" t="n"/>
      <c r="J106" s="171" t="n"/>
      <c r="K106" s="349" t="n"/>
    </row>
    <row r="107">
      <c r="A107" s="167" t="n"/>
      <c r="B107" s="167" t="n"/>
      <c r="C107" s="168" t="n"/>
      <c r="D107" s="168" t="n"/>
      <c r="E107" s="169" t="n"/>
      <c r="F107" s="168" t="n"/>
      <c r="G107" s="348" t="n"/>
      <c r="H107" s="348" t="n"/>
      <c r="I107" s="348" t="n"/>
      <c r="J107" s="171" t="n"/>
      <c r="K107" s="349" t="n"/>
    </row>
    <row r="108">
      <c r="A108" s="167" t="n"/>
      <c r="B108" s="167" t="n"/>
      <c r="C108" s="168" t="n"/>
      <c r="D108" s="168" t="n"/>
      <c r="E108" s="169" t="n"/>
      <c r="F108" s="168" t="n"/>
      <c r="G108" s="348" t="n"/>
      <c r="H108" s="348" t="n"/>
      <c r="I108" s="348" t="n"/>
      <c r="J108" s="171" t="n"/>
      <c r="K108" s="349" t="n"/>
    </row>
    <row r="109">
      <c r="A109" s="167" t="n"/>
      <c r="B109" s="167" t="n"/>
      <c r="C109" s="168" t="n"/>
      <c r="D109" s="168" t="n"/>
      <c r="E109" s="169" t="n"/>
      <c r="F109" s="168" t="n"/>
      <c r="G109" s="348" t="n"/>
      <c r="H109" s="348" t="n"/>
      <c r="I109" s="348" t="n"/>
      <c r="J109" s="171" t="n"/>
      <c r="K109" s="349" t="n"/>
    </row>
    <row r="110">
      <c r="A110" s="167" t="n"/>
      <c r="B110" s="167" t="n"/>
      <c r="C110" s="168" t="n"/>
      <c r="D110" s="168" t="n"/>
      <c r="E110" s="169" t="n"/>
      <c r="F110" s="168" t="n"/>
      <c r="G110" s="348" t="n"/>
      <c r="H110" s="348" t="n"/>
      <c r="I110" s="348" t="n"/>
      <c r="J110" s="171" t="n"/>
      <c r="K110" s="349" t="n"/>
    </row>
    <row r="111">
      <c r="A111" s="167" t="n"/>
      <c r="B111" s="167" t="n"/>
      <c r="C111" s="168" t="n"/>
      <c r="D111" s="168" t="n"/>
      <c r="E111" s="169" t="n"/>
      <c r="F111" s="168" t="n"/>
      <c r="G111" s="348" t="n"/>
      <c r="H111" s="348" t="n"/>
      <c r="I111" s="348" t="n"/>
      <c r="J111" s="171" t="n"/>
      <c r="K111" s="349" t="n"/>
    </row>
    <row r="112">
      <c r="A112" s="167" t="n"/>
      <c r="B112" s="167" t="n"/>
      <c r="C112" s="168" t="n"/>
      <c r="D112" s="168" t="n"/>
      <c r="E112" s="169" t="n"/>
      <c r="F112" s="168" t="n"/>
      <c r="G112" s="348" t="n"/>
      <c r="H112" s="348" t="n"/>
      <c r="I112" s="348" t="n"/>
      <c r="J112" s="171" t="n"/>
      <c r="K112" s="349" t="n"/>
    </row>
    <row r="113">
      <c r="A113" s="167" t="n"/>
      <c r="B113" s="167" t="n"/>
      <c r="C113" s="168" t="n"/>
      <c r="D113" s="168" t="n"/>
      <c r="E113" s="169" t="n"/>
      <c r="F113" s="168" t="n"/>
      <c r="G113" s="348" t="n"/>
      <c r="H113" s="348" t="n"/>
      <c r="I113" s="348" t="n"/>
      <c r="J113" s="171" t="n"/>
      <c r="K113" s="349" t="n"/>
    </row>
    <row r="114">
      <c r="A114" s="167" t="n"/>
      <c r="B114" s="167" t="n"/>
      <c r="C114" s="168" t="n"/>
      <c r="D114" s="168" t="n"/>
      <c r="E114" s="169" t="n"/>
      <c r="F114" s="168" t="n"/>
      <c r="G114" s="348" t="n"/>
      <c r="H114" s="348" t="n"/>
      <c r="I114" s="348" t="n"/>
      <c r="J114" s="171" t="n"/>
      <c r="K114" s="349" t="n"/>
    </row>
    <row r="115">
      <c r="A115" s="167" t="n"/>
      <c r="B115" s="167" t="n"/>
      <c r="C115" s="168" t="n"/>
      <c r="D115" s="168" t="n"/>
      <c r="E115" s="169" t="n"/>
      <c r="F115" s="168" t="n"/>
      <c r="G115" s="348" t="n"/>
      <c r="H115" s="348" t="n"/>
      <c r="I115" s="348" t="n"/>
      <c r="J115" s="171" t="n"/>
      <c r="K115" s="349" t="n"/>
    </row>
    <row r="116">
      <c r="A116" s="167" t="n"/>
      <c r="B116" s="167" t="n"/>
      <c r="C116" s="168" t="n"/>
      <c r="D116" s="168" t="n"/>
      <c r="E116" s="169" t="n"/>
      <c r="F116" s="168" t="n"/>
      <c r="G116" s="348" t="n"/>
      <c r="H116" s="348" t="n"/>
      <c r="I116" s="348" t="n"/>
      <c r="J116" s="171" t="n"/>
      <c r="K116" s="349" t="n"/>
    </row>
    <row r="117">
      <c r="A117" s="167" t="n"/>
      <c r="B117" s="167" t="n"/>
      <c r="C117" s="168" t="n"/>
      <c r="D117" s="168" t="n"/>
      <c r="E117" s="169" t="n"/>
      <c r="F117" s="168" t="n"/>
      <c r="G117" s="348" t="n"/>
      <c r="H117" s="348" t="n"/>
      <c r="I117" s="348" t="n"/>
      <c r="J117" s="171" t="n"/>
      <c r="K117" s="349" t="n"/>
    </row>
    <row r="118">
      <c r="A118" s="167" t="n"/>
      <c r="B118" s="167" t="n"/>
      <c r="C118" s="168" t="n"/>
      <c r="D118" s="168" t="n"/>
      <c r="E118" s="169" t="n"/>
      <c r="F118" s="168" t="n"/>
      <c r="G118" s="348" t="n"/>
      <c r="H118" s="348" t="n"/>
      <c r="I118" s="348" t="n"/>
      <c r="J118" s="171" t="n"/>
      <c r="K118" s="349" t="n"/>
    </row>
    <row r="119">
      <c r="A119" s="167" t="n"/>
      <c r="B119" s="167" t="n"/>
      <c r="C119" s="168" t="n"/>
      <c r="D119" s="168" t="n"/>
      <c r="E119" s="169" t="n"/>
      <c r="F119" s="168" t="n"/>
      <c r="G119" s="348" t="n"/>
      <c r="H119" s="348" t="n"/>
      <c r="I119" s="348" t="n"/>
      <c r="J119" s="171" t="n"/>
      <c r="K119" s="349" t="n"/>
    </row>
    <row r="120">
      <c r="A120" s="167" t="n"/>
      <c r="B120" s="167" t="n"/>
      <c r="C120" s="168" t="n"/>
      <c r="D120" s="168" t="n"/>
      <c r="E120" s="169" t="n"/>
      <c r="F120" s="168" t="n"/>
      <c r="G120" s="348" t="n"/>
      <c r="H120" s="348" t="n"/>
      <c r="I120" s="348" t="n"/>
      <c r="J120" s="171" t="n"/>
      <c r="K120" s="349" t="n"/>
    </row>
    <row r="121">
      <c r="A121" s="167" t="n"/>
      <c r="B121" s="167" t="n"/>
      <c r="C121" s="168" t="n"/>
      <c r="D121" s="168" t="n"/>
      <c r="E121" s="169" t="n"/>
      <c r="F121" s="168" t="n"/>
      <c r="G121" s="348" t="n"/>
      <c r="H121" s="348" t="n"/>
      <c r="I121" s="348" t="n"/>
      <c r="J121" s="171" t="n"/>
      <c r="K121" s="349" t="n"/>
    </row>
    <row r="122">
      <c r="A122" s="167" t="n"/>
      <c r="B122" s="167" t="n"/>
      <c r="C122" s="168" t="n"/>
      <c r="D122" s="168" t="n"/>
      <c r="E122" s="169" t="n"/>
      <c r="F122" s="168" t="n"/>
      <c r="G122" s="348" t="n"/>
      <c r="H122" s="348" t="n"/>
      <c r="I122" s="348" t="n"/>
      <c r="J122" s="171" t="n"/>
      <c r="K122" s="349" t="n"/>
    </row>
    <row r="123">
      <c r="A123" s="167" t="n"/>
      <c r="B123" s="167" t="n"/>
      <c r="C123" s="168" t="n"/>
      <c r="D123" s="168" t="n"/>
      <c r="E123" s="169" t="n"/>
      <c r="F123" s="168" t="n"/>
      <c r="G123" s="348" t="n"/>
      <c r="H123" s="348" t="n"/>
      <c r="I123" s="348" t="n"/>
      <c r="J123" s="171" t="n"/>
      <c r="K123" s="349" t="n"/>
    </row>
    <row r="124">
      <c r="A124" s="167" t="n"/>
      <c r="B124" s="167" t="n"/>
      <c r="C124" s="168" t="n"/>
      <c r="D124" s="168" t="n"/>
      <c r="E124" s="169" t="n"/>
      <c r="F124" s="168" t="n"/>
      <c r="G124" s="348" t="n"/>
      <c r="H124" s="348" t="n"/>
      <c r="I124" s="348" t="n"/>
      <c r="J124" s="171" t="n"/>
      <c r="K124" s="349" t="n"/>
    </row>
    <row r="125">
      <c r="A125" s="167" t="n"/>
      <c r="B125" s="167" t="n"/>
      <c r="C125" s="168" t="n"/>
      <c r="D125" s="168" t="n"/>
      <c r="E125" s="169" t="n"/>
      <c r="F125" s="168" t="n"/>
      <c r="G125" s="348" t="n"/>
      <c r="H125" s="348" t="n"/>
      <c r="I125" s="348" t="n"/>
      <c r="J125" s="171" t="n"/>
      <c r="K125" s="349" t="n"/>
    </row>
    <row r="126">
      <c r="A126" s="167" t="n"/>
      <c r="B126" s="167" t="n"/>
      <c r="C126" s="168" t="n"/>
      <c r="D126" s="168" t="n"/>
      <c r="E126" s="169" t="n"/>
      <c r="F126" s="168" t="n"/>
      <c r="G126" s="348" t="n"/>
      <c r="H126" s="348" t="n"/>
      <c r="I126" s="348" t="n"/>
      <c r="J126" s="171" t="n"/>
      <c r="K126" s="349" t="n"/>
    </row>
    <row r="127">
      <c r="A127" s="167" t="n"/>
      <c r="B127" s="167" t="n"/>
      <c r="C127" s="168" t="n"/>
      <c r="D127" s="168" t="n"/>
      <c r="E127" s="169" t="n"/>
      <c r="F127" s="168" t="n"/>
      <c r="G127" s="348" t="n"/>
      <c r="H127" s="348" t="n"/>
      <c r="I127" s="348" t="n"/>
      <c r="J127" s="171" t="n"/>
      <c r="K127" s="349" t="n"/>
    </row>
    <row r="128">
      <c r="A128" s="167" t="n"/>
      <c r="B128" s="167" t="n"/>
      <c r="C128" s="168" t="n"/>
      <c r="D128" s="168" t="n"/>
      <c r="E128" s="169" t="n"/>
      <c r="F128" s="168" t="n"/>
      <c r="G128" s="348" t="n"/>
      <c r="H128" s="348" t="n"/>
      <c r="I128" s="348" t="n"/>
      <c r="J128" s="171" t="n"/>
      <c r="K128" s="349" t="n"/>
    </row>
    <row r="129">
      <c r="A129" s="167" t="n"/>
      <c r="B129" s="167" t="n"/>
      <c r="C129" s="168" t="n"/>
      <c r="D129" s="168" t="n"/>
      <c r="E129" s="169" t="n"/>
      <c r="F129" s="168" t="n"/>
      <c r="G129" s="348" t="n"/>
      <c r="H129" s="348" t="n"/>
      <c r="I129" s="348" t="n"/>
      <c r="J129" s="171" t="n"/>
      <c r="K129" s="349" t="n"/>
    </row>
    <row r="130">
      <c r="A130" s="167" t="n"/>
      <c r="B130" s="167" t="n"/>
      <c r="C130" s="168" t="n"/>
      <c r="D130" s="168" t="n"/>
      <c r="E130" s="169" t="n"/>
      <c r="F130" s="168" t="n"/>
      <c r="G130" s="348" t="n"/>
      <c r="H130" s="348" t="n"/>
      <c r="I130" s="348" t="n"/>
      <c r="J130" s="171" t="n"/>
      <c r="K130" s="349" t="n"/>
    </row>
    <row r="131">
      <c r="A131" s="167" t="n"/>
      <c r="B131" s="167" t="n"/>
      <c r="C131" s="168" t="n"/>
      <c r="D131" s="168" t="n"/>
      <c r="E131" s="169" t="n"/>
      <c r="F131" s="168" t="n"/>
      <c r="G131" s="348" t="n"/>
      <c r="H131" s="348" t="n"/>
      <c r="I131" s="348" t="n"/>
      <c r="J131" s="171" t="n"/>
      <c r="K131" s="349" t="n"/>
    </row>
    <row r="132">
      <c r="A132" s="167" t="n"/>
      <c r="B132" s="167" t="n"/>
      <c r="C132" s="168" t="n"/>
      <c r="D132" s="168" t="n"/>
      <c r="E132" s="169" t="n"/>
      <c r="F132" s="168" t="n"/>
      <c r="G132" s="348" t="n"/>
      <c r="H132" s="348" t="n"/>
      <c r="I132" s="348" t="n"/>
      <c r="J132" s="171" t="n"/>
      <c r="K132" s="349" t="n"/>
    </row>
    <row r="133">
      <c r="A133" s="167" t="n"/>
      <c r="B133" s="167" t="n"/>
      <c r="C133" s="168" t="n"/>
      <c r="D133" s="168" t="n"/>
      <c r="E133" s="169" t="n"/>
      <c r="F133" s="168" t="n"/>
      <c r="G133" s="348" t="n"/>
      <c r="H133" s="348" t="n"/>
      <c r="I133" s="348" t="n"/>
      <c r="J133" s="171" t="n"/>
      <c r="K133" s="349" t="n"/>
    </row>
    <row r="134">
      <c r="A134" s="167" t="n"/>
      <c r="B134" s="167" t="n"/>
      <c r="C134" s="168" t="n"/>
      <c r="D134" s="168" t="n"/>
      <c r="E134" s="169" t="n"/>
      <c r="F134" s="168" t="n"/>
      <c r="G134" s="348" t="n"/>
      <c r="H134" s="348" t="n"/>
      <c r="I134" s="348" t="n"/>
      <c r="J134" s="171" t="n"/>
      <c r="K134" s="349" t="n"/>
    </row>
    <row r="135">
      <c r="A135" s="167" t="n"/>
      <c r="B135" s="167" t="n"/>
      <c r="C135" s="168" t="n"/>
      <c r="D135" s="168" t="n"/>
      <c r="E135" s="169" t="n"/>
      <c r="F135" s="168" t="n"/>
      <c r="G135" s="348" t="n"/>
      <c r="H135" s="348" t="n"/>
      <c r="I135" s="348" t="n"/>
      <c r="J135" s="171" t="n"/>
      <c r="K135" s="349" t="n"/>
    </row>
    <row r="136">
      <c r="A136" s="167" t="n"/>
      <c r="B136" s="167" t="n"/>
      <c r="C136" s="168" t="n"/>
      <c r="D136" s="168" t="n"/>
      <c r="E136" s="169" t="n"/>
      <c r="F136" s="168" t="n"/>
      <c r="G136" s="348" t="n"/>
      <c r="H136" s="348" t="n"/>
      <c r="I136" s="348" t="n"/>
      <c r="J136" s="171" t="n"/>
      <c r="K136" s="349" t="n"/>
    </row>
    <row r="137">
      <c r="A137" s="167" t="n"/>
      <c r="B137" s="167" t="n"/>
      <c r="C137" s="168" t="n"/>
      <c r="D137" s="168" t="n"/>
      <c r="E137" s="169" t="n"/>
      <c r="F137" s="168" t="n"/>
      <c r="G137" s="348" t="n"/>
      <c r="H137" s="348" t="n"/>
      <c r="I137" s="348" t="n"/>
      <c r="J137" s="171" t="n"/>
      <c r="K137" s="349" t="n"/>
    </row>
    <row r="138">
      <c r="A138" s="167" t="n"/>
      <c r="B138" s="167" t="n"/>
      <c r="C138" s="168" t="n"/>
      <c r="D138" s="168" t="n"/>
      <c r="E138" s="169" t="n"/>
      <c r="F138" s="168" t="n"/>
      <c r="G138" s="348" t="n"/>
      <c r="H138" s="348" t="n"/>
      <c r="I138" s="348" t="n"/>
      <c r="J138" s="171" t="n"/>
      <c r="K138" s="349" t="n"/>
    </row>
    <row r="139">
      <c r="A139" s="167" t="n"/>
      <c r="B139" s="167" t="n"/>
      <c r="C139" s="168" t="n"/>
      <c r="D139" s="168" t="n"/>
      <c r="E139" s="169" t="n"/>
      <c r="F139" s="168" t="n"/>
      <c r="G139" s="348" t="n"/>
      <c r="H139" s="348" t="n"/>
      <c r="I139" s="348" t="n"/>
      <c r="J139" s="171" t="n"/>
      <c r="K139" s="349" t="n"/>
    </row>
    <row r="140">
      <c r="A140" s="167" t="n"/>
      <c r="B140" s="167" t="n"/>
      <c r="C140" s="168" t="n"/>
      <c r="D140" s="168" t="n"/>
      <c r="E140" s="169" t="n"/>
      <c r="F140" s="168" t="n"/>
      <c r="G140" s="348" t="n"/>
      <c r="H140" s="348" t="n"/>
      <c r="I140" s="348" t="n"/>
      <c r="J140" s="171" t="n"/>
      <c r="K140" s="349" t="n"/>
    </row>
    <row r="141">
      <c r="A141" s="167" t="n"/>
      <c r="B141" s="167" t="n"/>
      <c r="C141" s="168" t="n"/>
      <c r="D141" s="168" t="n"/>
      <c r="E141" s="169" t="n"/>
      <c r="F141" s="168" t="n"/>
      <c r="G141" s="348" t="n"/>
      <c r="H141" s="348" t="n"/>
      <c r="I141" s="348" t="n"/>
      <c r="J141" s="171" t="n"/>
      <c r="K141" s="349" t="n"/>
    </row>
    <row r="142">
      <c r="A142" s="167" t="n"/>
      <c r="B142" s="167" t="n"/>
      <c r="C142" s="168" t="n"/>
      <c r="D142" s="168" t="n"/>
      <c r="E142" s="169" t="n"/>
      <c r="F142" s="168" t="n"/>
      <c r="G142" s="348" t="n"/>
      <c r="H142" s="348" t="n"/>
      <c r="I142" s="348" t="n"/>
      <c r="J142" s="171" t="n"/>
      <c r="K142" s="349" t="n"/>
    </row>
    <row r="143">
      <c r="A143" s="167" t="n"/>
      <c r="B143" s="167" t="n"/>
      <c r="C143" s="168" t="n"/>
      <c r="D143" s="168" t="n"/>
      <c r="E143" s="169" t="n"/>
      <c r="F143" s="168" t="n"/>
      <c r="G143" s="348" t="n"/>
      <c r="H143" s="348" t="n"/>
      <c r="I143" s="348" t="n"/>
      <c r="J143" s="171" t="n"/>
      <c r="K143" s="349" t="n"/>
    </row>
    <row r="144">
      <c r="A144" s="167" t="n"/>
      <c r="B144" s="167" t="n"/>
      <c r="C144" s="168" t="n"/>
      <c r="D144" s="168" t="n"/>
      <c r="E144" s="169" t="n"/>
      <c r="F144" s="168" t="n"/>
      <c r="G144" s="348" t="n"/>
      <c r="H144" s="348" t="n"/>
      <c r="I144" s="348" t="n"/>
      <c r="J144" s="171" t="n"/>
      <c r="K144" s="349" t="n"/>
    </row>
    <row r="145">
      <c r="A145" s="167" t="n"/>
      <c r="B145" s="167" t="n"/>
      <c r="C145" s="168" t="n"/>
      <c r="D145" s="168" t="n"/>
      <c r="E145" s="169" t="n"/>
      <c r="F145" s="168" t="n"/>
      <c r="G145" s="348" t="n"/>
      <c r="H145" s="348" t="n"/>
      <c r="I145" s="348" t="n"/>
      <c r="J145" s="171" t="n"/>
      <c r="K145" s="349" t="n"/>
    </row>
    <row r="146">
      <c r="A146" s="167" t="n"/>
      <c r="B146" s="167" t="n"/>
      <c r="C146" s="168" t="n"/>
      <c r="D146" s="168" t="n"/>
      <c r="E146" s="169" t="n"/>
      <c r="F146" s="168" t="n"/>
      <c r="G146" s="348" t="n"/>
      <c r="H146" s="348" t="n"/>
      <c r="I146" s="348" t="n"/>
      <c r="J146" s="171" t="n"/>
      <c r="K146" s="349" t="n"/>
    </row>
    <row r="147">
      <c r="A147" s="167" t="n"/>
      <c r="B147" s="167" t="n"/>
      <c r="C147" s="168" t="n"/>
      <c r="D147" s="168" t="n"/>
      <c r="E147" s="169" t="n"/>
      <c r="F147" s="168" t="n"/>
      <c r="G147" s="348" t="n"/>
      <c r="H147" s="348" t="n"/>
      <c r="I147" s="348" t="n"/>
      <c r="J147" s="171" t="n"/>
      <c r="K147" s="349" t="n"/>
    </row>
    <row r="148">
      <c r="A148" s="167" t="n"/>
      <c r="B148" s="167" t="n"/>
      <c r="C148" s="168" t="n"/>
      <c r="D148" s="168" t="n"/>
      <c r="E148" s="169" t="n"/>
      <c r="F148" s="168" t="n"/>
      <c r="G148" s="348" t="n"/>
      <c r="H148" s="348" t="n"/>
      <c r="I148" s="348" t="n"/>
      <c r="J148" s="171" t="n"/>
      <c r="K148" s="349" t="n"/>
    </row>
    <row r="149">
      <c r="A149" s="167" t="n"/>
      <c r="B149" s="167" t="n"/>
      <c r="C149" s="168" t="n"/>
      <c r="D149" s="168" t="n"/>
      <c r="E149" s="169" t="n"/>
      <c r="F149" s="168" t="n"/>
      <c r="G149" s="348" t="n"/>
      <c r="H149" s="348" t="n"/>
      <c r="I149" s="348" t="n"/>
      <c r="J149" s="171" t="n"/>
      <c r="K149" s="349" t="n"/>
    </row>
    <row r="150">
      <c r="A150" s="167" t="n"/>
      <c r="B150" s="167" t="n"/>
      <c r="C150" s="168" t="n"/>
      <c r="D150" s="168" t="n"/>
      <c r="E150" s="169" t="n"/>
      <c r="F150" s="168" t="n"/>
      <c r="G150" s="348" t="n"/>
      <c r="H150" s="348" t="n"/>
      <c r="I150" s="348" t="n"/>
      <c r="J150" s="171" t="n"/>
      <c r="K150" s="349" t="n"/>
    </row>
    <row r="151">
      <c r="A151" s="167" t="n"/>
      <c r="B151" s="167" t="n"/>
      <c r="C151" s="168" t="n"/>
      <c r="D151" s="168" t="n"/>
      <c r="E151" s="169" t="n"/>
      <c r="F151" s="168" t="n"/>
      <c r="G151" s="348" t="n"/>
      <c r="H151" s="348" t="n"/>
      <c r="I151" s="348" t="n"/>
      <c r="J151" s="171" t="n"/>
      <c r="K151" s="349" t="n"/>
    </row>
    <row r="152">
      <c r="A152" s="167" t="n"/>
      <c r="B152" s="167" t="n"/>
      <c r="C152" s="168" t="n"/>
      <c r="D152" s="168" t="n"/>
      <c r="E152" s="169" t="n"/>
      <c r="F152" s="168" t="n"/>
      <c r="G152" s="348" t="n"/>
      <c r="H152" s="348" t="n"/>
      <c r="I152" s="348" t="n"/>
      <c r="J152" s="171" t="n"/>
      <c r="K152" s="349" t="n"/>
    </row>
    <row r="153">
      <c r="A153" s="167" t="n"/>
      <c r="B153" s="167" t="n"/>
      <c r="C153" s="168" t="n"/>
      <c r="D153" s="168" t="n"/>
      <c r="E153" s="169" t="n"/>
      <c r="F153" s="168" t="n"/>
      <c r="G153" s="348" t="n"/>
      <c r="H153" s="348" t="n"/>
      <c r="I153" s="348" t="n"/>
      <c r="J153" s="171" t="n"/>
      <c r="K153" s="349" t="n"/>
    </row>
    <row r="154">
      <c r="A154" s="167" t="n"/>
      <c r="B154" s="167" t="n"/>
      <c r="C154" s="168" t="n"/>
      <c r="D154" s="168" t="n"/>
      <c r="E154" s="169" t="n"/>
      <c r="F154" s="168" t="n"/>
      <c r="G154" s="348" t="n"/>
      <c r="H154" s="348" t="n"/>
      <c r="I154" s="348" t="n"/>
      <c r="J154" s="171" t="n"/>
      <c r="K154" s="349" t="n"/>
    </row>
    <row r="155">
      <c r="A155" s="167" t="n"/>
      <c r="B155" s="167" t="n"/>
      <c r="C155" s="168" t="n"/>
      <c r="D155" s="168" t="n"/>
      <c r="E155" s="169" t="n"/>
      <c r="F155" s="168" t="n"/>
      <c r="G155" s="348" t="n"/>
      <c r="H155" s="348" t="n"/>
      <c r="I155" s="348" t="n"/>
      <c r="J155" s="171" t="n"/>
      <c r="K155" s="349" t="n"/>
    </row>
    <row r="156">
      <c r="A156" s="167" t="n"/>
      <c r="B156" s="167" t="n"/>
      <c r="C156" s="168" t="n"/>
      <c r="D156" s="168" t="n"/>
      <c r="E156" s="169" t="n"/>
      <c r="F156" s="168" t="n"/>
      <c r="G156" s="348" t="n"/>
      <c r="H156" s="348" t="n"/>
      <c r="I156" s="348" t="n"/>
      <c r="J156" s="171" t="n"/>
      <c r="K156" s="349" t="n"/>
    </row>
    <row r="157">
      <c r="A157" s="167" t="n"/>
      <c r="B157" s="167" t="n"/>
      <c r="C157" s="168" t="n"/>
      <c r="D157" s="168" t="n"/>
      <c r="E157" s="169" t="n"/>
      <c r="F157" s="168" t="n"/>
      <c r="G157" s="348" t="n"/>
      <c r="H157" s="348" t="n"/>
      <c r="I157" s="348" t="n"/>
      <c r="J157" s="171" t="n"/>
      <c r="K157" s="349" t="n"/>
    </row>
    <row r="158">
      <c r="A158" s="167" t="n"/>
      <c r="B158" s="167" t="n"/>
      <c r="C158" s="168" t="n"/>
      <c r="D158" s="168" t="n"/>
      <c r="E158" s="169" t="n"/>
      <c r="F158" s="168" t="n"/>
      <c r="G158" s="348" t="n"/>
      <c r="H158" s="348" t="n"/>
      <c r="I158" s="348" t="n"/>
      <c r="J158" s="171" t="n"/>
      <c r="K158" s="349" t="n"/>
    </row>
    <row r="159">
      <c r="A159" s="167" t="n"/>
      <c r="B159" s="167" t="n"/>
      <c r="C159" s="168" t="n"/>
      <c r="D159" s="168" t="n"/>
      <c r="E159" s="169" t="n"/>
      <c r="F159" s="168" t="n"/>
      <c r="G159" s="348" t="n"/>
      <c r="H159" s="348" t="n"/>
      <c r="I159" s="348" t="n"/>
      <c r="J159" s="171" t="n"/>
      <c r="K159" s="349" t="n"/>
    </row>
    <row r="160">
      <c r="A160" s="167" t="n"/>
      <c r="B160" s="167" t="n"/>
      <c r="C160" s="168" t="n"/>
      <c r="D160" s="168" t="n"/>
      <c r="E160" s="169" t="n"/>
      <c r="F160" s="168" t="n"/>
      <c r="G160" s="348" t="n"/>
      <c r="H160" s="348" t="n"/>
      <c r="I160" s="348" t="n"/>
      <c r="J160" s="171" t="n"/>
      <c r="K160" s="349" t="n"/>
    </row>
    <row r="161">
      <c r="A161" s="167" t="n"/>
      <c r="B161" s="167" t="n"/>
      <c r="C161" s="168" t="n"/>
      <c r="D161" s="168" t="n"/>
      <c r="E161" s="169" t="n"/>
      <c r="F161" s="168" t="n"/>
      <c r="G161" s="348" t="n"/>
      <c r="H161" s="348" t="n"/>
      <c r="I161" s="348" t="n"/>
      <c r="J161" s="171" t="n"/>
      <c r="K161" s="349" t="n"/>
    </row>
    <row r="162">
      <c r="A162" s="167" t="n"/>
      <c r="B162" s="167" t="n"/>
      <c r="C162" s="168" t="n"/>
      <c r="D162" s="168" t="n"/>
      <c r="E162" s="169" t="n"/>
      <c r="F162" s="168" t="n"/>
      <c r="G162" s="348" t="n"/>
      <c r="H162" s="348" t="n"/>
      <c r="I162" s="348" t="n"/>
      <c r="J162" s="171" t="n"/>
      <c r="K162" s="349" t="n"/>
    </row>
    <row r="163">
      <c r="A163" s="167" t="n"/>
      <c r="B163" s="167" t="n"/>
      <c r="C163" s="168" t="n"/>
      <c r="D163" s="168" t="n"/>
      <c r="E163" s="169" t="n"/>
      <c r="F163" s="168" t="n"/>
      <c r="G163" s="348" t="n"/>
      <c r="H163" s="348" t="n"/>
      <c r="I163" s="348" t="n"/>
      <c r="J163" s="171" t="n"/>
      <c r="K163" s="349" t="n"/>
    </row>
    <row r="164">
      <c r="A164" s="167" t="n"/>
      <c r="B164" s="167" t="n"/>
      <c r="C164" s="168" t="n"/>
      <c r="D164" s="168" t="n"/>
      <c r="E164" s="169" t="n"/>
      <c r="F164" s="168" t="n"/>
      <c r="G164" s="348" t="n"/>
      <c r="H164" s="348" t="n"/>
      <c r="I164" s="348" t="n"/>
      <c r="J164" s="171" t="n"/>
      <c r="K164" s="349" t="n"/>
    </row>
    <row r="165">
      <c r="A165" s="167" t="n"/>
      <c r="B165" s="167" t="n"/>
      <c r="C165" s="168" t="n"/>
      <c r="D165" s="168" t="n"/>
      <c r="E165" s="169" t="n"/>
      <c r="F165" s="168" t="n"/>
      <c r="G165" s="348" t="n"/>
      <c r="H165" s="348" t="n"/>
      <c r="I165" s="348" t="n"/>
      <c r="J165" s="171" t="n"/>
      <c r="K165" s="349" t="n"/>
    </row>
    <row r="166">
      <c r="A166" s="167" t="n"/>
      <c r="B166" s="167" t="n"/>
      <c r="C166" s="168" t="n"/>
      <c r="D166" s="168" t="n"/>
      <c r="E166" s="169" t="n"/>
      <c r="F166" s="168" t="n"/>
      <c r="G166" s="348" t="n"/>
      <c r="H166" s="348" t="n"/>
      <c r="I166" s="348" t="n"/>
      <c r="J166" s="171" t="n"/>
      <c r="K166" s="349" t="n"/>
    </row>
    <row r="167">
      <c r="A167" s="167" t="n"/>
      <c r="B167" s="167" t="n"/>
      <c r="C167" s="168" t="n"/>
      <c r="D167" s="168" t="n"/>
      <c r="E167" s="169" t="n"/>
      <c r="F167" s="168" t="n"/>
      <c r="G167" s="348" t="n"/>
      <c r="H167" s="348" t="n"/>
      <c r="I167" s="348" t="n"/>
      <c r="J167" s="171" t="n"/>
      <c r="K167" s="349" t="n"/>
    </row>
    <row r="168">
      <c r="A168" s="167" t="n"/>
      <c r="B168" s="167" t="n"/>
      <c r="C168" s="168" t="n"/>
      <c r="D168" s="168" t="n"/>
      <c r="E168" s="169" t="n"/>
      <c r="F168" s="168" t="n"/>
      <c r="G168" s="348" t="n"/>
      <c r="H168" s="348" t="n"/>
      <c r="I168" s="348" t="n"/>
      <c r="J168" s="171" t="n"/>
      <c r="K168" s="349" t="n"/>
    </row>
    <row r="169">
      <c r="A169" s="167" t="n"/>
      <c r="B169" s="167" t="n"/>
      <c r="C169" s="168" t="n"/>
      <c r="D169" s="168" t="n"/>
      <c r="E169" s="169" t="n"/>
      <c r="F169" s="168" t="n"/>
      <c r="G169" s="348" t="n"/>
      <c r="H169" s="348" t="n"/>
      <c r="I169" s="348" t="n"/>
      <c r="J169" s="171" t="n"/>
      <c r="K169" s="349" t="n"/>
    </row>
    <row r="170">
      <c r="A170" s="167" t="n"/>
      <c r="B170" s="167" t="n"/>
      <c r="C170" s="168" t="n"/>
      <c r="D170" s="168" t="n"/>
      <c r="E170" s="169" t="n"/>
      <c r="F170" s="168" t="n"/>
      <c r="G170" s="348" t="n"/>
      <c r="H170" s="348" t="n"/>
      <c r="I170" s="348" t="n"/>
      <c r="J170" s="171" t="n"/>
      <c r="K170" s="349" t="n"/>
    </row>
    <row r="171">
      <c r="A171" s="167" t="n"/>
      <c r="B171" s="167" t="n"/>
      <c r="C171" s="168" t="n"/>
      <c r="D171" s="168" t="n"/>
      <c r="E171" s="169" t="n"/>
      <c r="F171" s="168" t="n"/>
      <c r="G171" s="348" t="n"/>
      <c r="H171" s="348" t="n"/>
      <c r="I171" s="348" t="n"/>
      <c r="J171" s="171" t="n"/>
      <c r="K171" s="349" t="n"/>
    </row>
    <row r="172">
      <c r="A172" s="167" t="n"/>
      <c r="B172" s="167" t="n"/>
      <c r="C172" s="168" t="n"/>
      <c r="D172" s="168" t="n"/>
      <c r="E172" s="169" t="n"/>
      <c r="F172" s="168" t="n"/>
      <c r="G172" s="348" t="n"/>
      <c r="H172" s="348" t="n"/>
      <c r="I172" s="348" t="n"/>
      <c r="J172" s="171" t="n"/>
      <c r="K172" s="349" t="n"/>
    </row>
    <row r="173">
      <c r="A173" s="167" t="n"/>
      <c r="B173" s="167" t="n"/>
      <c r="C173" s="168" t="n"/>
      <c r="D173" s="168" t="n"/>
      <c r="E173" s="169" t="n"/>
      <c r="F173" s="168" t="n"/>
      <c r="G173" s="348" t="n"/>
      <c r="H173" s="348" t="n"/>
      <c r="I173" s="348" t="n"/>
      <c r="J173" s="171" t="n"/>
      <c r="K173" s="349" t="n"/>
    </row>
    <row r="174">
      <c r="A174" s="167" t="n"/>
      <c r="B174" s="167" t="n"/>
      <c r="C174" s="168" t="n"/>
      <c r="D174" s="168" t="n"/>
      <c r="E174" s="169" t="n"/>
      <c r="F174" s="168" t="n"/>
      <c r="G174" s="348" t="n"/>
      <c r="H174" s="348" t="n"/>
      <c r="I174" s="348" t="n"/>
      <c r="J174" s="171" t="n"/>
      <c r="K174" s="349" t="n"/>
    </row>
    <row r="175">
      <c r="A175" s="167" t="n"/>
      <c r="B175" s="167" t="n"/>
      <c r="C175" s="168" t="n"/>
      <c r="D175" s="168" t="n"/>
      <c r="E175" s="169" t="n"/>
      <c r="F175" s="168" t="n"/>
      <c r="G175" s="348" t="n"/>
      <c r="H175" s="348" t="n"/>
      <c r="I175" s="348" t="n"/>
      <c r="J175" s="171" t="n"/>
      <c r="K175" s="349" t="n"/>
    </row>
    <row r="176">
      <c r="A176" s="167" t="n"/>
      <c r="B176" s="167" t="n"/>
      <c r="C176" s="168" t="n"/>
      <c r="D176" s="168" t="n"/>
      <c r="E176" s="169" t="n"/>
      <c r="F176" s="168" t="n"/>
      <c r="G176" s="348" t="n"/>
      <c r="H176" s="348" t="n"/>
      <c r="I176" s="348" t="n"/>
      <c r="J176" s="171" t="n"/>
      <c r="K176" s="349" t="n"/>
    </row>
    <row r="177">
      <c r="A177" s="167" t="n"/>
      <c r="B177" s="167" t="n"/>
      <c r="C177" s="168" t="n"/>
      <c r="D177" s="168" t="n"/>
      <c r="E177" s="169" t="n"/>
      <c r="F177" s="168" t="n"/>
      <c r="G177" s="348" t="n"/>
      <c r="H177" s="348" t="n"/>
      <c r="I177" s="348" t="n"/>
      <c r="J177" s="171" t="n"/>
      <c r="K177" s="349" t="n"/>
    </row>
    <row r="178">
      <c r="A178" s="167" t="n"/>
      <c r="B178" s="167" t="n"/>
      <c r="C178" s="168" t="n"/>
      <c r="D178" s="168" t="n"/>
      <c r="E178" s="169" t="n"/>
      <c r="F178" s="168" t="n"/>
      <c r="G178" s="348" t="n"/>
      <c r="H178" s="348" t="n"/>
      <c r="I178" s="348" t="n"/>
      <c r="J178" s="171" t="n"/>
      <c r="K178" s="349" t="n"/>
    </row>
    <row r="179">
      <c r="A179" s="167" t="n"/>
      <c r="B179" s="167" t="n"/>
      <c r="C179" s="168" t="n"/>
      <c r="D179" s="168" t="n"/>
      <c r="E179" s="169" t="n"/>
      <c r="F179" s="168" t="n"/>
      <c r="G179" s="348" t="n"/>
      <c r="H179" s="348" t="n"/>
      <c r="I179" s="348" t="n"/>
      <c r="J179" s="171" t="n"/>
      <c r="K179" s="349" t="n"/>
    </row>
    <row r="180">
      <c r="A180" s="167" t="n"/>
      <c r="B180" s="167" t="n"/>
      <c r="C180" s="168" t="n"/>
      <c r="D180" s="168" t="n"/>
      <c r="E180" s="169" t="n"/>
      <c r="F180" s="168" t="n"/>
      <c r="G180" s="348" t="n"/>
      <c r="H180" s="348" t="n"/>
      <c r="I180" s="348" t="n"/>
      <c r="J180" s="171" t="n"/>
      <c r="K180" s="349" t="n"/>
    </row>
    <row r="181">
      <c r="A181" s="167" t="n"/>
      <c r="B181" s="167" t="n"/>
      <c r="C181" s="168" t="n"/>
      <c r="D181" s="168" t="n"/>
      <c r="E181" s="169" t="n"/>
      <c r="F181" s="168" t="n"/>
      <c r="G181" s="348" t="n"/>
      <c r="H181" s="348" t="n"/>
      <c r="I181" s="348" t="n"/>
      <c r="J181" s="171" t="n"/>
      <c r="K181" s="349" t="n"/>
    </row>
    <row r="182">
      <c r="A182" s="167" t="n"/>
      <c r="B182" s="167" t="n"/>
      <c r="C182" s="168" t="n"/>
      <c r="D182" s="168" t="n"/>
      <c r="E182" s="169" t="n"/>
      <c r="F182" s="168" t="n"/>
      <c r="G182" s="348" t="n"/>
      <c r="H182" s="348" t="n"/>
      <c r="I182" s="348" t="n"/>
      <c r="J182" s="171" t="n"/>
      <c r="K182" s="349" t="n"/>
    </row>
    <row r="183">
      <c r="A183" s="167" t="n"/>
      <c r="B183" s="167" t="n"/>
      <c r="C183" s="168" t="n"/>
      <c r="D183" s="168" t="n"/>
      <c r="E183" s="169" t="n"/>
      <c r="F183" s="168" t="n"/>
      <c r="G183" s="348" t="n"/>
      <c r="H183" s="348" t="n"/>
      <c r="I183" s="348" t="n"/>
      <c r="J183" s="171" t="n"/>
      <c r="K183" s="349" t="n"/>
    </row>
    <row r="184">
      <c r="A184" s="167" t="n"/>
      <c r="B184" s="167" t="n"/>
      <c r="C184" s="168" t="n"/>
      <c r="D184" s="168" t="n"/>
      <c r="E184" s="169" t="n"/>
      <c r="F184" s="168" t="n"/>
      <c r="G184" s="348" t="n"/>
      <c r="H184" s="348" t="n"/>
      <c r="I184" s="348" t="n"/>
      <c r="J184" s="171" t="n"/>
      <c r="K184" s="349" t="n"/>
    </row>
    <row r="185">
      <c r="A185" s="167" t="n"/>
      <c r="B185" s="167" t="n"/>
      <c r="C185" s="168" t="n"/>
      <c r="D185" s="168" t="n"/>
      <c r="E185" s="169" t="n"/>
      <c r="F185" s="168" t="n"/>
      <c r="G185" s="348" t="n"/>
      <c r="H185" s="348" t="n"/>
      <c r="I185" s="348" t="n"/>
      <c r="J185" s="171" t="n"/>
      <c r="K185" s="349" t="n"/>
    </row>
    <row r="186">
      <c r="A186" s="167" t="n"/>
      <c r="B186" s="167" t="n"/>
      <c r="C186" s="168" t="n"/>
      <c r="D186" s="168" t="n"/>
      <c r="E186" s="169" t="n"/>
      <c r="F186" s="168" t="n"/>
      <c r="G186" s="348" t="n"/>
      <c r="H186" s="348" t="n"/>
      <c r="I186" s="348" t="n"/>
      <c r="J186" s="171" t="n"/>
      <c r="K186" s="349" t="n"/>
    </row>
    <row r="187">
      <c r="A187" s="167" t="n"/>
      <c r="B187" s="167" t="n"/>
      <c r="C187" s="168" t="n"/>
      <c r="D187" s="168" t="n"/>
      <c r="E187" s="169" t="n"/>
      <c r="F187" s="168" t="n"/>
      <c r="G187" s="348" t="n"/>
      <c r="H187" s="348" t="n"/>
      <c r="I187" s="348" t="n"/>
      <c r="J187" s="171" t="n"/>
      <c r="K187" s="349" t="n"/>
    </row>
    <row r="188">
      <c r="A188" s="167" t="n"/>
      <c r="B188" s="167" t="n"/>
      <c r="C188" s="168" t="n"/>
      <c r="D188" s="168" t="n"/>
      <c r="E188" s="169" t="n"/>
      <c r="F188" s="168" t="n"/>
      <c r="G188" s="348" t="n"/>
      <c r="H188" s="348" t="n"/>
      <c r="I188" s="348" t="n"/>
      <c r="J188" s="171" t="n"/>
      <c r="K188" s="349" t="n"/>
    </row>
    <row r="189">
      <c r="A189" s="167" t="n"/>
      <c r="B189" s="167" t="n"/>
      <c r="C189" s="168" t="n"/>
      <c r="D189" s="168" t="n"/>
      <c r="E189" s="169" t="n"/>
      <c r="F189" s="168" t="n"/>
      <c r="G189" s="348" t="n"/>
      <c r="H189" s="348" t="n"/>
      <c r="I189" s="348" t="n"/>
      <c r="J189" s="171" t="n"/>
      <c r="K189" s="349" t="n"/>
    </row>
    <row r="190">
      <c r="A190" s="167" t="n"/>
      <c r="B190" s="167" t="n"/>
      <c r="C190" s="168" t="n"/>
      <c r="D190" s="168" t="n"/>
      <c r="E190" s="169" t="n"/>
      <c r="F190" s="168" t="n"/>
      <c r="G190" s="348" t="n"/>
      <c r="H190" s="348" t="n"/>
      <c r="I190" s="348" t="n"/>
      <c r="J190" s="171" t="n"/>
      <c r="K190" s="349" t="n"/>
    </row>
    <row r="191">
      <c r="A191" s="167" t="n"/>
      <c r="B191" s="167" t="n"/>
      <c r="C191" s="168" t="n"/>
      <c r="D191" s="168" t="n"/>
      <c r="E191" s="169" t="n"/>
      <c r="F191" s="168" t="n"/>
      <c r="G191" s="348" t="n"/>
      <c r="H191" s="348" t="n"/>
      <c r="I191" s="348" t="n"/>
      <c r="J191" s="171" t="n"/>
      <c r="K191" s="349" t="n"/>
    </row>
    <row r="192">
      <c r="A192" s="167" t="n"/>
      <c r="B192" s="167" t="n"/>
      <c r="C192" s="168" t="n"/>
      <c r="D192" s="168" t="n"/>
      <c r="E192" s="169" t="n"/>
      <c r="F192" s="168" t="n"/>
      <c r="G192" s="348" t="n"/>
      <c r="H192" s="348" t="n"/>
      <c r="I192" s="348" t="n"/>
      <c r="J192" s="171" t="n"/>
      <c r="K192" s="349" t="n"/>
    </row>
    <row r="193">
      <c r="A193" s="167" t="n"/>
      <c r="B193" s="167" t="n"/>
      <c r="C193" s="168" t="n"/>
      <c r="D193" s="168" t="n"/>
      <c r="E193" s="169" t="n"/>
      <c r="F193" s="168" t="n"/>
      <c r="G193" s="348" t="n"/>
      <c r="H193" s="348" t="n"/>
      <c r="I193" s="348" t="n"/>
      <c r="J193" s="171" t="n"/>
      <c r="K193" s="349" t="n"/>
    </row>
    <row r="194">
      <c r="A194" s="167" t="n"/>
      <c r="B194" s="167" t="n"/>
      <c r="C194" s="168" t="n"/>
      <c r="D194" s="168" t="n"/>
      <c r="E194" s="169" t="n"/>
      <c r="F194" s="168" t="n"/>
      <c r="G194" s="348" t="n"/>
      <c r="H194" s="348" t="n"/>
      <c r="I194" s="348" t="n"/>
      <c r="J194" s="171" t="n"/>
      <c r="K194" s="349" t="n"/>
    </row>
    <row r="195">
      <c r="A195" s="167" t="n"/>
      <c r="B195" s="167" t="n"/>
      <c r="C195" s="168" t="n"/>
      <c r="D195" s="168" t="n"/>
      <c r="E195" s="169" t="n"/>
      <c r="F195" s="168" t="n"/>
      <c r="G195" s="348" t="n"/>
      <c r="H195" s="348" t="n"/>
      <c r="I195" s="348" t="n"/>
      <c r="J195" s="171" t="n"/>
      <c r="K195" s="349" t="n"/>
    </row>
    <row r="196">
      <c r="A196" s="167" t="n"/>
      <c r="B196" s="167" t="n"/>
      <c r="C196" s="168" t="n"/>
      <c r="D196" s="168" t="n"/>
      <c r="E196" s="169" t="n"/>
      <c r="F196" s="168" t="n"/>
      <c r="G196" s="348" t="n"/>
      <c r="H196" s="348" t="n"/>
      <c r="I196" s="348" t="n"/>
      <c r="J196" s="171" t="n"/>
      <c r="K196" s="349" t="n"/>
    </row>
    <row r="197">
      <c r="A197" s="167" t="n"/>
      <c r="B197" s="167" t="n"/>
      <c r="C197" s="168" t="n"/>
      <c r="D197" s="168" t="n"/>
      <c r="E197" s="169" t="n"/>
      <c r="F197" s="168" t="n"/>
      <c r="G197" s="348" t="n"/>
      <c r="H197" s="348" t="n"/>
      <c r="I197" s="348" t="n"/>
      <c r="J197" s="171" t="n"/>
      <c r="K197" s="349" t="n"/>
    </row>
    <row r="198">
      <c r="A198" s="167" t="n"/>
      <c r="B198" s="167" t="n"/>
      <c r="C198" s="168" t="n"/>
      <c r="D198" s="168" t="n"/>
      <c r="E198" s="169" t="n"/>
      <c r="F198" s="168" t="n"/>
      <c r="G198" s="348" t="n"/>
      <c r="H198" s="348" t="n"/>
      <c r="I198" s="348" t="n"/>
      <c r="J198" s="171" t="n"/>
      <c r="K198" s="349" t="n"/>
    </row>
    <row r="199">
      <c r="A199" s="167" t="n"/>
      <c r="B199" s="167" t="n"/>
      <c r="C199" s="168" t="n"/>
      <c r="D199" s="168" t="n"/>
      <c r="E199" s="169" t="n"/>
      <c r="F199" s="168" t="n"/>
      <c r="G199" s="348" t="n"/>
      <c r="H199" s="348" t="n"/>
      <c r="I199" s="348" t="n"/>
      <c r="J199" s="171" t="n"/>
      <c r="K199" s="349" t="n"/>
    </row>
    <row r="200">
      <c r="A200" s="167" t="n"/>
      <c r="B200" s="167" t="n"/>
      <c r="C200" s="168" t="n"/>
      <c r="D200" s="168" t="n"/>
      <c r="E200" s="169" t="n"/>
      <c r="F200" s="168" t="n"/>
      <c r="G200" s="348" t="n"/>
      <c r="H200" s="348" t="n"/>
      <c r="I200" s="348" t="n"/>
      <c r="J200" s="171" t="n"/>
      <c r="K200" s="349" t="n"/>
    </row>
    <row r="201">
      <c r="A201" s="167" t="n"/>
      <c r="B201" s="167" t="n"/>
      <c r="C201" s="168" t="n"/>
      <c r="D201" s="168" t="n"/>
      <c r="E201" s="169" t="n"/>
      <c r="F201" s="168" t="n"/>
      <c r="G201" s="348" t="n"/>
      <c r="H201" s="348" t="n"/>
      <c r="I201" s="348" t="n"/>
      <c r="J201" s="171" t="n"/>
      <c r="K201" s="349" t="n"/>
    </row>
    <row r="202">
      <c r="A202" s="167" t="n"/>
      <c r="B202" s="167" t="n"/>
      <c r="C202" s="168" t="n"/>
      <c r="D202" s="168" t="n"/>
      <c r="E202" s="169" t="n"/>
      <c r="F202" s="168" t="n"/>
      <c r="G202" s="348" t="n"/>
      <c r="H202" s="348" t="n"/>
      <c r="I202" s="348" t="n"/>
      <c r="J202" s="171" t="n"/>
      <c r="K202" s="349" t="n"/>
    </row>
    <row r="203">
      <c r="A203" s="167" t="n"/>
      <c r="B203" s="167" t="n"/>
      <c r="C203" s="168" t="n"/>
      <c r="D203" s="168" t="n"/>
      <c r="E203" s="169" t="n"/>
      <c r="F203" s="168" t="n"/>
      <c r="G203" s="348" t="n"/>
      <c r="H203" s="348" t="n"/>
      <c r="I203" s="348" t="n"/>
      <c r="J203" s="171" t="n"/>
      <c r="K203" s="349" t="n"/>
    </row>
    <row r="204">
      <c r="A204" s="167" t="n"/>
      <c r="B204" s="167" t="n"/>
      <c r="C204" s="168" t="n"/>
      <c r="D204" s="168" t="n"/>
      <c r="E204" s="169" t="n"/>
      <c r="F204" s="168" t="n"/>
      <c r="G204" s="348" t="n"/>
      <c r="H204" s="348" t="n"/>
      <c r="I204" s="348" t="n"/>
      <c r="J204" s="171" t="n"/>
      <c r="K204" s="349" t="n"/>
    </row>
    <row r="205">
      <c r="A205" s="167" t="n"/>
      <c r="B205" s="167" t="n"/>
      <c r="C205" s="168" t="n"/>
      <c r="D205" s="168" t="n"/>
      <c r="E205" s="169" t="n"/>
      <c r="F205" s="168" t="n"/>
      <c r="G205" s="348" t="n"/>
      <c r="H205" s="348" t="n"/>
      <c r="I205" s="348" t="n"/>
      <c r="J205" s="171" t="n"/>
      <c r="K205" s="349" t="n"/>
    </row>
    <row r="206">
      <c r="A206" s="167" t="n"/>
      <c r="B206" s="167" t="n"/>
      <c r="C206" s="168" t="n"/>
      <c r="D206" s="168" t="n"/>
      <c r="E206" s="169" t="n"/>
      <c r="F206" s="168" t="n"/>
      <c r="G206" s="348" t="n"/>
      <c r="H206" s="348" t="n"/>
      <c r="I206" s="348" t="n"/>
      <c r="J206" s="171" t="n"/>
      <c r="K206" s="349" t="n"/>
    </row>
    <row r="207">
      <c r="A207" s="167" t="n"/>
      <c r="B207" s="167" t="n"/>
      <c r="C207" s="168" t="n"/>
      <c r="D207" s="168" t="n"/>
      <c r="E207" s="169" t="n"/>
      <c r="F207" s="168" t="n"/>
      <c r="G207" s="348" t="n"/>
      <c r="H207" s="348" t="n"/>
      <c r="I207" s="348" t="n"/>
      <c r="J207" s="171" t="n"/>
      <c r="K207" s="349" t="n"/>
    </row>
    <row r="208">
      <c r="A208" s="167" t="n"/>
      <c r="B208" s="167" t="n"/>
      <c r="C208" s="168" t="n"/>
      <c r="D208" s="168" t="n"/>
      <c r="E208" s="169" t="n"/>
      <c r="F208" s="168" t="n"/>
      <c r="G208" s="348" t="n"/>
      <c r="H208" s="348" t="n"/>
      <c r="I208" s="348" t="n"/>
      <c r="J208" s="171" t="n"/>
      <c r="K208" s="349" t="n"/>
    </row>
    <row r="209">
      <c r="A209" s="167" t="n"/>
      <c r="B209" s="167" t="n"/>
      <c r="C209" s="168" t="n"/>
      <c r="D209" s="168" t="n"/>
      <c r="E209" s="169" t="n"/>
      <c r="F209" s="168" t="n"/>
      <c r="G209" s="348" t="n"/>
      <c r="H209" s="348" t="n"/>
      <c r="I209" s="348" t="n"/>
      <c r="J209" s="171" t="n"/>
      <c r="K209" s="349" t="n"/>
    </row>
    <row r="210">
      <c r="A210" s="167" t="n"/>
      <c r="B210" s="167" t="n"/>
      <c r="C210" s="168" t="n"/>
      <c r="D210" s="168" t="n"/>
      <c r="E210" s="169" t="n"/>
      <c r="F210" s="168" t="n"/>
      <c r="G210" s="348" t="n"/>
      <c r="H210" s="348" t="n"/>
      <c r="I210" s="348" t="n"/>
      <c r="J210" s="171" t="n"/>
      <c r="K210" s="349" t="n"/>
    </row>
    <row r="211">
      <c r="A211" s="167" t="n"/>
      <c r="B211" s="167" t="n"/>
      <c r="C211" s="168" t="n"/>
      <c r="D211" s="168" t="n"/>
      <c r="E211" s="169" t="n"/>
      <c r="F211" s="168" t="n"/>
      <c r="G211" s="348" t="n"/>
      <c r="H211" s="348" t="n"/>
      <c r="I211" s="348" t="n"/>
      <c r="J211" s="171" t="n"/>
      <c r="K211" s="349" t="n"/>
    </row>
    <row r="212">
      <c r="A212" s="167" t="n"/>
      <c r="B212" s="167" t="n"/>
      <c r="C212" s="168" t="n"/>
      <c r="D212" s="168" t="n"/>
      <c r="E212" s="169" t="n"/>
      <c r="F212" s="168" t="n"/>
      <c r="G212" s="348" t="n"/>
      <c r="H212" s="348" t="n"/>
      <c r="I212" s="348" t="n"/>
      <c r="J212" s="171" t="n"/>
      <c r="K212" s="349" t="n"/>
    </row>
    <row r="213">
      <c r="A213" s="167" t="n"/>
      <c r="B213" s="167" t="n"/>
      <c r="C213" s="168" t="n"/>
      <c r="D213" s="168" t="n"/>
      <c r="E213" s="169" t="n"/>
      <c r="F213" s="168" t="n"/>
      <c r="G213" s="348" t="n"/>
      <c r="H213" s="348" t="n"/>
      <c r="I213" s="348" t="n"/>
      <c r="J213" s="171" t="n"/>
      <c r="K213" s="349" t="n"/>
    </row>
    <row r="214">
      <c r="A214" s="167" t="n"/>
      <c r="B214" s="167" t="n"/>
      <c r="C214" s="168" t="n"/>
      <c r="D214" s="168" t="n"/>
      <c r="E214" s="169" t="n"/>
      <c r="F214" s="168" t="n"/>
      <c r="G214" s="348" t="n"/>
      <c r="H214" s="348" t="n"/>
      <c r="I214" s="348" t="n"/>
      <c r="J214" s="171" t="n"/>
      <c r="K214" s="349" t="n"/>
    </row>
    <row r="215">
      <c r="A215" s="167" t="n"/>
      <c r="B215" s="167" t="n"/>
      <c r="C215" s="168" t="n"/>
      <c r="D215" s="168" t="n"/>
      <c r="E215" s="169" t="n"/>
      <c r="F215" s="168" t="n"/>
      <c r="G215" s="348" t="n"/>
      <c r="H215" s="348" t="n"/>
      <c r="I215" s="348" t="n"/>
      <c r="J215" s="171" t="n"/>
      <c r="K215" s="349" t="n"/>
    </row>
    <row r="216">
      <c r="A216" s="167" t="n"/>
      <c r="B216" s="167" t="n"/>
      <c r="C216" s="168" t="n"/>
      <c r="D216" s="168" t="n"/>
      <c r="E216" s="169" t="n"/>
      <c r="F216" s="168" t="n"/>
      <c r="G216" s="348" t="n"/>
      <c r="H216" s="348" t="n"/>
      <c r="I216" s="348" t="n"/>
      <c r="J216" s="171" t="n"/>
      <c r="K216" s="349" t="n"/>
    </row>
    <row r="217">
      <c r="A217" s="167" t="n"/>
      <c r="B217" s="167" t="n"/>
      <c r="C217" s="168" t="n"/>
      <c r="D217" s="168" t="n"/>
      <c r="E217" s="169" t="n"/>
      <c r="F217" s="168" t="n"/>
      <c r="G217" s="348" t="n"/>
      <c r="H217" s="348" t="n"/>
      <c r="I217" s="348" t="n"/>
      <c r="J217" s="171" t="n"/>
      <c r="K217" s="349" t="n"/>
    </row>
    <row r="218">
      <c r="A218" s="167" t="n"/>
      <c r="B218" s="167" t="n"/>
      <c r="C218" s="168" t="n"/>
      <c r="D218" s="168" t="n"/>
      <c r="E218" s="169" t="n"/>
      <c r="F218" s="168" t="n"/>
      <c r="G218" s="348" t="n"/>
      <c r="H218" s="348" t="n"/>
      <c r="I218" s="348" t="n"/>
      <c r="J218" s="171" t="n"/>
      <c r="K218" s="349" t="n"/>
    </row>
    <row r="219">
      <c r="A219" s="167" t="n"/>
      <c r="B219" s="167" t="n"/>
      <c r="C219" s="168" t="n"/>
      <c r="D219" s="168" t="n"/>
      <c r="E219" s="169" t="n"/>
      <c r="F219" s="168" t="n"/>
      <c r="G219" s="348" t="n"/>
      <c r="H219" s="348" t="n"/>
      <c r="I219" s="348" t="n"/>
      <c r="J219" s="171" t="n"/>
      <c r="K219" s="349" t="n"/>
    </row>
    <row r="220">
      <c r="A220" s="167" t="n"/>
      <c r="B220" s="167" t="n"/>
      <c r="C220" s="168" t="n"/>
      <c r="D220" s="168" t="n"/>
      <c r="E220" s="169" t="n"/>
      <c r="F220" s="168" t="n"/>
      <c r="G220" s="348" t="n"/>
      <c r="H220" s="348" t="n"/>
      <c r="I220" s="348" t="n"/>
      <c r="J220" s="171" t="n"/>
      <c r="K220" s="349" t="n"/>
    </row>
    <row r="221">
      <c r="A221" s="167" t="n"/>
      <c r="B221" s="167" t="n"/>
      <c r="C221" s="168" t="n"/>
      <c r="D221" s="168" t="n"/>
      <c r="E221" s="169" t="n"/>
      <c r="F221" s="168" t="n"/>
      <c r="G221" s="348" t="n"/>
      <c r="H221" s="348" t="n"/>
      <c r="I221" s="348" t="n"/>
      <c r="J221" s="171" t="n"/>
      <c r="K221" s="349" t="n"/>
    </row>
    <row r="222">
      <c r="A222" s="167" t="n"/>
      <c r="B222" s="167" t="n"/>
      <c r="C222" s="168" t="n"/>
      <c r="D222" s="168" t="n"/>
      <c r="E222" s="169" t="n"/>
      <c r="F222" s="168" t="n"/>
      <c r="G222" s="348" t="n"/>
      <c r="H222" s="348" t="n"/>
      <c r="I222" s="348" t="n"/>
      <c r="J222" s="171" t="n"/>
      <c r="K222" s="349" t="n"/>
    </row>
    <row r="223">
      <c r="A223" s="167" t="n"/>
      <c r="B223" s="167" t="n"/>
      <c r="C223" s="168" t="n"/>
      <c r="D223" s="168" t="n"/>
      <c r="E223" s="169" t="n"/>
      <c r="F223" s="168" t="n"/>
      <c r="G223" s="348" t="n"/>
      <c r="H223" s="348" t="n"/>
      <c r="I223" s="348" t="n"/>
      <c r="J223" s="171" t="n"/>
      <c r="K223" s="349" t="n"/>
    </row>
    <row r="224">
      <c r="A224" s="167" t="n"/>
      <c r="B224" s="167" t="n"/>
      <c r="C224" s="168" t="n"/>
      <c r="D224" s="168" t="n"/>
      <c r="E224" s="169" t="n"/>
      <c r="F224" s="168" t="n"/>
      <c r="G224" s="348" t="n"/>
      <c r="H224" s="348" t="n"/>
      <c r="I224" s="348" t="n"/>
      <c r="J224" s="171" t="n"/>
      <c r="K224" s="349" t="n"/>
    </row>
    <row r="225">
      <c r="A225" s="167" t="n"/>
      <c r="B225" s="167" t="n"/>
      <c r="C225" s="168" t="n"/>
      <c r="D225" s="168" t="n"/>
      <c r="E225" s="169" t="n"/>
      <c r="F225" s="168" t="n"/>
      <c r="G225" s="348" t="n"/>
      <c r="H225" s="348" t="n"/>
      <c r="I225" s="348" t="n"/>
      <c r="J225" s="171" t="n"/>
      <c r="K225" s="349" t="n"/>
    </row>
    <row r="226">
      <c r="A226" s="167" t="n"/>
      <c r="B226" s="167" t="n"/>
      <c r="C226" s="168" t="n"/>
      <c r="D226" s="168" t="n"/>
      <c r="E226" s="169" t="n"/>
      <c r="F226" s="168" t="n"/>
      <c r="G226" s="348" t="n"/>
      <c r="H226" s="348" t="n"/>
      <c r="I226" s="348" t="n"/>
      <c r="J226" s="171" t="n"/>
      <c r="K226" s="349" t="n"/>
    </row>
    <row r="227">
      <c r="A227" s="167" t="n"/>
      <c r="B227" s="167" t="n"/>
      <c r="C227" s="168" t="n"/>
      <c r="D227" s="168" t="n"/>
      <c r="E227" s="169" t="n"/>
      <c r="F227" s="168" t="n"/>
      <c r="G227" s="348" t="n"/>
      <c r="H227" s="348" t="n"/>
      <c r="I227" s="348" t="n"/>
      <c r="J227" s="171" t="n"/>
      <c r="K227" s="349" t="n"/>
    </row>
    <row r="228">
      <c r="A228" s="167" t="n"/>
      <c r="B228" s="167" t="n"/>
      <c r="C228" s="168" t="n"/>
      <c r="D228" s="168" t="n"/>
      <c r="E228" s="169" t="n"/>
      <c r="F228" s="168" t="n"/>
      <c r="G228" s="348" t="n"/>
      <c r="H228" s="348" t="n"/>
      <c r="I228" s="348" t="n"/>
      <c r="J228" s="171" t="n"/>
      <c r="K228" s="349" t="n"/>
    </row>
    <row r="229">
      <c r="A229" s="167" t="n"/>
      <c r="B229" s="167" t="n"/>
      <c r="C229" s="168" t="n"/>
      <c r="D229" s="168" t="n"/>
      <c r="E229" s="169" t="n"/>
      <c r="F229" s="168" t="n"/>
      <c r="G229" s="348" t="n"/>
      <c r="H229" s="348" t="n"/>
      <c r="I229" s="348" t="n"/>
      <c r="J229" s="171" t="n"/>
      <c r="K229" s="349" t="n"/>
    </row>
    <row r="230">
      <c r="A230" s="167" t="n"/>
      <c r="B230" s="167" t="n"/>
      <c r="C230" s="168" t="n"/>
      <c r="D230" s="168" t="n"/>
      <c r="E230" s="169" t="n"/>
      <c r="F230" s="168" t="n"/>
      <c r="G230" s="348" t="n"/>
      <c r="H230" s="348" t="n"/>
      <c r="I230" s="348" t="n"/>
      <c r="J230" s="171" t="n"/>
      <c r="K230" s="349" t="n"/>
    </row>
    <row r="231">
      <c r="A231" s="167" t="n"/>
      <c r="B231" s="167" t="n"/>
      <c r="C231" s="168" t="n"/>
      <c r="D231" s="168" t="n"/>
      <c r="E231" s="169" t="n"/>
      <c r="F231" s="168" t="n"/>
      <c r="G231" s="348" t="n"/>
      <c r="H231" s="348" t="n"/>
      <c r="I231" s="348" t="n"/>
      <c r="J231" s="171" t="n"/>
      <c r="K231" s="349" t="n"/>
    </row>
    <row r="232">
      <c r="A232" s="167" t="n"/>
      <c r="B232" s="167" t="n"/>
      <c r="C232" s="168" t="n"/>
      <c r="D232" s="168" t="n"/>
      <c r="E232" s="169" t="n"/>
      <c r="F232" s="168" t="n"/>
      <c r="G232" s="348" t="n"/>
      <c r="H232" s="348" t="n"/>
      <c r="I232" s="348" t="n"/>
      <c r="J232" s="171" t="n"/>
      <c r="K232" s="349" t="n"/>
    </row>
    <row r="233">
      <c r="A233" s="167" t="n"/>
      <c r="B233" s="167" t="n"/>
      <c r="C233" s="168" t="n"/>
      <c r="D233" s="168" t="n"/>
      <c r="E233" s="169" t="n"/>
      <c r="F233" s="168" t="n"/>
      <c r="G233" s="348" t="n"/>
      <c r="H233" s="348" t="n"/>
      <c r="I233" s="348" t="n"/>
      <c r="J233" s="171" t="n"/>
      <c r="K233" s="349" t="n"/>
    </row>
    <row r="234">
      <c r="A234" s="167" t="n"/>
      <c r="B234" s="167" t="n"/>
      <c r="C234" s="168" t="n"/>
      <c r="D234" s="168" t="n"/>
      <c r="E234" s="169" t="n"/>
      <c r="F234" s="168" t="n"/>
      <c r="G234" s="348" t="n"/>
      <c r="H234" s="348" t="n"/>
      <c r="I234" s="348" t="n"/>
      <c r="J234" s="171" t="n"/>
      <c r="K234" s="349" t="n"/>
    </row>
    <row r="235">
      <c r="A235" s="167" t="n"/>
      <c r="B235" s="167" t="n"/>
      <c r="C235" s="168" t="n"/>
      <c r="D235" s="168" t="n"/>
      <c r="E235" s="169" t="n"/>
      <c r="F235" s="168" t="n"/>
      <c r="G235" s="348" t="n"/>
      <c r="H235" s="348" t="n"/>
      <c r="I235" s="348" t="n"/>
      <c r="J235" s="171" t="n"/>
      <c r="K235" s="349" t="n"/>
    </row>
    <row r="236">
      <c r="A236" s="167" t="n"/>
      <c r="B236" s="167" t="n"/>
      <c r="C236" s="168" t="n"/>
      <c r="D236" s="168" t="n"/>
      <c r="E236" s="169" t="n"/>
      <c r="F236" s="168" t="n"/>
      <c r="G236" s="348" t="n"/>
      <c r="H236" s="348" t="n"/>
      <c r="I236" s="348" t="n"/>
      <c r="J236" s="171" t="n"/>
      <c r="K236" s="349" t="n"/>
    </row>
    <row r="237">
      <c r="A237" s="167" t="n"/>
      <c r="B237" s="167" t="n"/>
      <c r="C237" s="168" t="n"/>
      <c r="D237" s="168" t="n"/>
      <c r="E237" s="169" t="n"/>
      <c r="F237" s="168" t="n"/>
      <c r="G237" s="348" t="n"/>
      <c r="H237" s="348" t="n"/>
      <c r="I237" s="348" t="n"/>
      <c r="J237" s="171" t="n"/>
      <c r="K237" s="349" t="n"/>
    </row>
    <row r="238">
      <c r="A238" s="167" t="n"/>
      <c r="B238" s="167" t="n"/>
      <c r="C238" s="168" t="n"/>
      <c r="D238" s="168" t="n"/>
      <c r="E238" s="169" t="n"/>
      <c r="F238" s="168" t="n"/>
      <c r="G238" s="348" t="n"/>
      <c r="H238" s="348" t="n"/>
      <c r="I238" s="348" t="n"/>
      <c r="J238" s="171" t="n"/>
      <c r="K238" s="349" t="n"/>
    </row>
    <row r="239">
      <c r="A239" s="167" t="n"/>
      <c r="B239" s="167" t="n"/>
      <c r="C239" s="168" t="n"/>
      <c r="D239" s="168" t="n"/>
      <c r="E239" s="169" t="n"/>
      <c r="F239" s="168" t="n"/>
      <c r="G239" s="348" t="n"/>
      <c r="H239" s="348" t="n"/>
      <c r="I239" s="348" t="n"/>
      <c r="J239" s="171" t="n"/>
      <c r="K239" s="349" t="n"/>
    </row>
    <row r="240">
      <c r="A240" s="167" t="n"/>
      <c r="B240" s="167" t="n"/>
      <c r="C240" s="168" t="n"/>
      <c r="D240" s="168" t="n"/>
      <c r="E240" s="169" t="n"/>
      <c r="F240" s="168" t="n"/>
      <c r="G240" s="348" t="n"/>
      <c r="H240" s="348" t="n"/>
      <c r="I240" s="348" t="n"/>
      <c r="J240" s="171" t="n"/>
      <c r="K240" s="349" t="n"/>
    </row>
    <row r="241">
      <c r="A241" s="167" t="n"/>
      <c r="B241" s="167" t="n"/>
      <c r="C241" s="168" t="n"/>
      <c r="D241" s="168" t="n"/>
      <c r="E241" s="169" t="n"/>
      <c r="F241" s="168" t="n"/>
      <c r="G241" s="348" t="n"/>
      <c r="H241" s="348" t="n"/>
      <c r="I241" s="348" t="n"/>
      <c r="J241" s="171" t="n"/>
      <c r="K241" s="349" t="n"/>
    </row>
    <row r="242">
      <c r="A242" s="167" t="n"/>
      <c r="B242" s="167" t="n"/>
      <c r="C242" s="168" t="n"/>
      <c r="D242" s="168" t="n"/>
      <c r="E242" s="169" t="n"/>
      <c r="F242" s="168" t="n"/>
      <c r="G242" s="348" t="n"/>
      <c r="H242" s="348" t="n"/>
      <c r="I242" s="348" t="n"/>
      <c r="J242" s="171" t="n"/>
      <c r="K242" s="349" t="n"/>
    </row>
    <row r="243">
      <c r="A243" s="167" t="n"/>
      <c r="B243" s="167" t="n"/>
      <c r="C243" s="168" t="n"/>
      <c r="D243" s="168" t="n"/>
      <c r="E243" s="169" t="n"/>
      <c r="F243" s="168" t="n"/>
      <c r="G243" s="348" t="n"/>
      <c r="H243" s="348" t="n"/>
      <c r="I243" s="348" t="n"/>
      <c r="J243" s="171" t="n"/>
      <c r="K243" s="349" t="n"/>
    </row>
    <row r="244">
      <c r="A244" s="167" t="n"/>
      <c r="B244" s="167" t="n"/>
      <c r="C244" s="168" t="n"/>
      <c r="D244" s="168" t="n"/>
      <c r="E244" s="169" t="n"/>
      <c r="F244" s="168" t="n"/>
      <c r="G244" s="348" t="n"/>
      <c r="H244" s="348" t="n"/>
      <c r="I244" s="348" t="n"/>
      <c r="J244" s="171" t="n"/>
      <c r="K244" s="349" t="n"/>
    </row>
    <row r="245">
      <c r="A245" s="167" t="n"/>
      <c r="B245" s="167" t="n"/>
      <c r="C245" s="168" t="n"/>
      <c r="D245" s="168" t="n"/>
      <c r="E245" s="169" t="n"/>
      <c r="F245" s="168" t="n"/>
      <c r="G245" s="348" t="n"/>
      <c r="H245" s="348" t="n"/>
      <c r="I245" s="348" t="n"/>
      <c r="J245" s="171" t="n"/>
      <c r="K245" s="349" t="n"/>
    </row>
    <row r="246">
      <c r="A246" s="167" t="n"/>
      <c r="B246" s="167" t="n"/>
      <c r="C246" s="168" t="n"/>
      <c r="D246" s="168" t="n"/>
      <c r="E246" s="169" t="n"/>
      <c r="F246" s="168" t="n"/>
      <c r="G246" s="348" t="n"/>
      <c r="H246" s="348" t="n"/>
      <c r="I246" s="348" t="n"/>
      <c r="J246" s="171" t="n"/>
      <c r="K246" s="349" t="n"/>
    </row>
    <row r="247">
      <c r="A247" s="167" t="n"/>
      <c r="B247" s="167" t="n"/>
      <c r="C247" s="168" t="n"/>
      <c r="D247" s="168" t="n"/>
      <c r="E247" s="169" t="n"/>
      <c r="F247" s="168" t="n"/>
      <c r="G247" s="348" t="n"/>
      <c r="H247" s="348" t="n"/>
      <c r="I247" s="348" t="n"/>
      <c r="J247" s="171" t="n"/>
      <c r="K247" s="349" t="n"/>
    </row>
    <row r="248">
      <c r="A248" s="167" t="n"/>
      <c r="B248" s="167" t="n"/>
      <c r="C248" s="168" t="n"/>
      <c r="D248" s="168" t="n"/>
      <c r="E248" s="169" t="n"/>
      <c r="F248" s="168" t="n"/>
      <c r="G248" s="348" t="n"/>
      <c r="H248" s="348" t="n"/>
      <c r="I248" s="348" t="n"/>
      <c r="J248" s="171" t="n"/>
      <c r="K248" s="349" t="n"/>
    </row>
    <row r="249">
      <c r="A249" s="167" t="n"/>
      <c r="B249" s="167" t="n"/>
      <c r="C249" s="168" t="n"/>
      <c r="D249" s="168" t="n"/>
      <c r="E249" s="169" t="n"/>
      <c r="F249" s="168" t="n"/>
      <c r="G249" s="348" t="n"/>
      <c r="H249" s="348" t="n"/>
      <c r="I249" s="348" t="n"/>
      <c r="J249" s="171" t="n"/>
      <c r="K249" s="349" t="n"/>
    </row>
    <row r="250">
      <c r="A250" s="167" t="n"/>
      <c r="B250" s="167" t="n"/>
      <c r="C250" s="168" t="n"/>
      <c r="D250" s="168" t="n"/>
      <c r="E250" s="169" t="n"/>
      <c r="F250" s="168" t="n"/>
      <c r="G250" s="348" t="n"/>
      <c r="H250" s="348" t="n"/>
      <c r="I250" s="348" t="n"/>
      <c r="J250" s="171" t="n"/>
      <c r="K250" s="349" t="n"/>
    </row>
    <row r="251">
      <c r="A251" s="167" t="n"/>
      <c r="B251" s="167" t="n"/>
      <c r="C251" s="168" t="n"/>
      <c r="D251" s="168" t="n"/>
      <c r="E251" s="169" t="n"/>
      <c r="F251" s="168" t="n"/>
      <c r="G251" s="348" t="n"/>
      <c r="H251" s="348" t="n"/>
      <c r="I251" s="348" t="n"/>
      <c r="J251" s="171" t="n"/>
      <c r="K251" s="349" t="n"/>
    </row>
    <row r="252">
      <c r="A252" s="167" t="n"/>
      <c r="B252" s="167" t="n"/>
      <c r="C252" s="168" t="n"/>
      <c r="D252" s="168" t="n"/>
      <c r="E252" s="169" t="n"/>
      <c r="F252" s="168" t="n"/>
      <c r="G252" s="348" t="n"/>
      <c r="H252" s="348" t="n"/>
      <c r="I252" s="348" t="n"/>
      <c r="J252" s="171" t="n"/>
      <c r="K252" s="349" t="n"/>
    </row>
    <row r="253">
      <c r="A253" s="167" t="n"/>
      <c r="B253" s="167" t="n"/>
      <c r="C253" s="168" t="n"/>
      <c r="D253" s="168" t="n"/>
      <c r="E253" s="169" t="n"/>
      <c r="F253" s="168" t="n"/>
      <c r="G253" s="348" t="n"/>
      <c r="H253" s="348" t="n"/>
      <c r="I253" s="348" t="n"/>
      <c r="J253" s="171" t="n"/>
      <c r="K253" s="349" t="n"/>
    </row>
    <row r="254">
      <c r="A254" s="167" t="n"/>
      <c r="B254" s="167" t="n"/>
      <c r="C254" s="168" t="n"/>
      <c r="D254" s="168" t="n"/>
      <c r="E254" s="169" t="n"/>
      <c r="F254" s="168" t="n"/>
      <c r="G254" s="348" t="n"/>
      <c r="H254" s="348" t="n"/>
      <c r="I254" s="348" t="n"/>
      <c r="J254" s="171" t="n"/>
      <c r="K254" s="349" t="n"/>
    </row>
    <row r="255">
      <c r="A255" s="167" t="n"/>
      <c r="B255" s="167" t="n"/>
      <c r="C255" s="168" t="n"/>
      <c r="D255" s="168" t="n"/>
      <c r="E255" s="169" t="n"/>
      <c r="F255" s="168" t="n"/>
      <c r="G255" s="348" t="n"/>
      <c r="H255" s="348" t="n"/>
      <c r="I255" s="348" t="n"/>
      <c r="J255" s="171" t="n"/>
      <c r="K255" s="349" t="n"/>
    </row>
    <row r="256">
      <c r="A256" s="167" t="n"/>
      <c r="B256" s="167" t="n"/>
      <c r="C256" s="168" t="n"/>
      <c r="D256" s="168" t="n"/>
      <c r="E256" s="169" t="n"/>
      <c r="F256" s="168" t="n"/>
      <c r="G256" s="348" t="n"/>
      <c r="H256" s="348" t="n"/>
      <c r="I256" s="348" t="n"/>
      <c r="J256" s="171" t="n"/>
      <c r="K256" s="349" t="n"/>
    </row>
    <row r="257">
      <c r="A257" s="167" t="n"/>
      <c r="B257" s="167" t="n"/>
      <c r="C257" s="168" t="n"/>
      <c r="D257" s="168" t="n"/>
      <c r="E257" s="169" t="n"/>
      <c r="F257" s="168" t="n"/>
      <c r="G257" s="348" t="n"/>
      <c r="H257" s="348" t="n"/>
      <c r="I257" s="348" t="n"/>
      <c r="J257" s="171" t="n"/>
      <c r="K257" s="349" t="n"/>
    </row>
    <row r="258">
      <c r="A258" s="167" t="n"/>
      <c r="B258" s="167" t="n"/>
      <c r="C258" s="168" t="n"/>
      <c r="D258" s="168" t="n"/>
      <c r="E258" s="169" t="n"/>
      <c r="F258" s="168" t="n"/>
      <c r="G258" s="348" t="n"/>
      <c r="H258" s="348" t="n"/>
      <c r="I258" s="348" t="n"/>
      <c r="J258" s="171" t="n"/>
      <c r="K258" s="349" t="n"/>
    </row>
    <row r="259">
      <c r="A259" s="167" t="n"/>
      <c r="B259" s="167" t="n"/>
      <c r="C259" s="168" t="n"/>
      <c r="D259" s="168" t="n"/>
      <c r="E259" s="169" t="n"/>
      <c r="F259" s="168" t="n"/>
      <c r="G259" s="348" t="n"/>
      <c r="H259" s="348" t="n"/>
      <c r="I259" s="348" t="n"/>
      <c r="J259" s="171" t="n"/>
      <c r="K259" s="349" t="n"/>
    </row>
    <row r="260">
      <c r="A260" s="167" t="n"/>
      <c r="B260" s="167" t="n"/>
      <c r="C260" s="168" t="n"/>
      <c r="D260" s="168" t="n"/>
      <c r="E260" s="169" t="n"/>
      <c r="F260" s="168" t="n"/>
      <c r="G260" s="348" t="n"/>
      <c r="H260" s="348" t="n"/>
      <c r="I260" s="348" t="n"/>
      <c r="J260" s="171" t="n"/>
      <c r="K260" s="349" t="n"/>
    </row>
    <row r="261">
      <c r="A261" s="167" t="n"/>
      <c r="B261" s="167" t="n"/>
      <c r="C261" s="168" t="n"/>
      <c r="D261" s="168" t="n"/>
      <c r="E261" s="169" t="n"/>
      <c r="F261" s="168" t="n"/>
      <c r="G261" s="348" t="n"/>
      <c r="H261" s="348" t="n"/>
      <c r="I261" s="348" t="n"/>
      <c r="J261" s="171" t="n"/>
      <c r="K261" s="349" t="n"/>
    </row>
    <row r="262">
      <c r="A262" s="167" t="n"/>
      <c r="B262" s="167" t="n"/>
      <c r="C262" s="168" t="n"/>
      <c r="D262" s="168" t="n"/>
      <c r="E262" s="169" t="n"/>
      <c r="F262" s="168" t="n"/>
      <c r="G262" s="348" t="n"/>
      <c r="H262" s="348" t="n"/>
      <c r="I262" s="348" t="n"/>
      <c r="J262" s="171" t="n"/>
      <c r="K262" s="349" t="n"/>
    </row>
    <row r="263">
      <c r="A263" s="167" t="n"/>
      <c r="B263" s="167" t="n"/>
      <c r="C263" s="168" t="n"/>
      <c r="D263" s="168" t="n"/>
      <c r="E263" s="169" t="n"/>
      <c r="F263" s="168" t="n"/>
      <c r="G263" s="348" t="n"/>
      <c r="H263" s="348" t="n"/>
      <c r="I263" s="348" t="n"/>
      <c r="J263" s="171" t="n"/>
      <c r="K263" s="349" t="n"/>
    </row>
    <row r="264">
      <c r="A264" s="167" t="n"/>
      <c r="B264" s="167" t="n"/>
      <c r="C264" s="168" t="n"/>
      <c r="D264" s="168" t="n"/>
      <c r="E264" s="169" t="n"/>
      <c r="F264" s="168" t="n"/>
      <c r="G264" s="348" t="n"/>
      <c r="H264" s="348" t="n"/>
      <c r="I264" s="348" t="n"/>
      <c r="J264" s="171" t="n"/>
      <c r="K264" s="349" t="n"/>
    </row>
    <row r="265">
      <c r="A265" s="167" t="n"/>
      <c r="B265" s="167" t="n"/>
      <c r="C265" s="168" t="n"/>
      <c r="D265" s="168" t="n"/>
      <c r="E265" s="169" t="n"/>
      <c r="F265" s="168" t="n"/>
      <c r="G265" s="348" t="n"/>
      <c r="H265" s="348" t="n"/>
      <c r="I265" s="348" t="n"/>
      <c r="J265" s="171" t="n"/>
      <c r="K265" s="349" t="n"/>
    </row>
    <row r="266">
      <c r="A266" s="167" t="n"/>
      <c r="B266" s="167" t="n"/>
      <c r="C266" s="168" t="n"/>
      <c r="D266" s="168" t="n"/>
      <c r="E266" s="169" t="n"/>
      <c r="F266" s="168" t="n"/>
      <c r="G266" s="348" t="n"/>
      <c r="H266" s="348" t="n"/>
      <c r="I266" s="348" t="n"/>
      <c r="J266" s="171" t="n"/>
      <c r="K266" s="349" t="n"/>
    </row>
    <row r="267">
      <c r="A267" s="167" t="n"/>
      <c r="B267" s="167" t="n"/>
      <c r="C267" s="168" t="n"/>
      <c r="D267" s="168" t="n"/>
      <c r="E267" s="169" t="n"/>
      <c r="F267" s="168" t="n"/>
      <c r="G267" s="348" t="n"/>
      <c r="H267" s="348" t="n"/>
      <c r="I267" s="348" t="n"/>
      <c r="J267" s="171" t="n"/>
      <c r="K267" s="349" t="n"/>
    </row>
    <row r="268">
      <c r="A268" s="167" t="n"/>
      <c r="B268" s="167" t="n"/>
      <c r="C268" s="168" t="n"/>
      <c r="D268" s="168" t="n"/>
      <c r="E268" s="169" t="n"/>
      <c r="F268" s="168" t="n"/>
      <c r="G268" s="348" t="n"/>
      <c r="H268" s="348" t="n"/>
      <c r="I268" s="348" t="n"/>
      <c r="J268" s="171" t="n"/>
      <c r="K268" s="349" t="n"/>
    </row>
    <row r="269">
      <c r="A269" s="167" t="n"/>
      <c r="B269" s="167" t="n"/>
      <c r="C269" s="168" t="n"/>
      <c r="D269" s="168" t="n"/>
      <c r="E269" s="169" t="n"/>
      <c r="F269" s="168" t="n"/>
      <c r="G269" s="348" t="n"/>
      <c r="H269" s="348" t="n"/>
      <c r="I269" s="348" t="n"/>
      <c r="J269" s="171" t="n"/>
      <c r="K269" s="349" t="n"/>
    </row>
    <row r="270">
      <c r="A270" s="167" t="n"/>
      <c r="B270" s="167" t="n"/>
      <c r="C270" s="168" t="n"/>
      <c r="D270" s="168" t="n"/>
      <c r="E270" s="169" t="n"/>
      <c r="F270" s="168" t="n"/>
      <c r="G270" s="348" t="n"/>
      <c r="H270" s="348" t="n"/>
      <c r="I270" s="348" t="n"/>
      <c r="J270" s="171" t="n"/>
      <c r="K270" s="349" t="n"/>
    </row>
    <row r="271">
      <c r="A271" s="167" t="n"/>
      <c r="B271" s="167" t="n"/>
      <c r="C271" s="168" t="n"/>
      <c r="D271" s="168" t="n"/>
      <c r="E271" s="169" t="n"/>
      <c r="F271" s="168" t="n"/>
      <c r="G271" s="348" t="n"/>
      <c r="H271" s="348" t="n"/>
      <c r="I271" s="348" t="n"/>
      <c r="J271" s="171" t="n"/>
      <c r="K271" s="349" t="n"/>
    </row>
    <row r="272">
      <c r="A272" s="167" t="n"/>
      <c r="B272" s="167" t="n"/>
      <c r="C272" s="168" t="n"/>
      <c r="D272" s="168" t="n"/>
      <c r="E272" s="169" t="n"/>
      <c r="F272" s="168" t="n"/>
      <c r="G272" s="348" t="n"/>
      <c r="H272" s="348" t="n"/>
      <c r="I272" s="348" t="n"/>
      <c r="J272" s="171" t="n"/>
      <c r="K272" s="349" t="n"/>
    </row>
    <row r="273">
      <c r="A273" s="167" t="n"/>
      <c r="B273" s="167" t="n"/>
      <c r="C273" s="168" t="n"/>
      <c r="D273" s="168" t="n"/>
      <c r="E273" s="169" t="n"/>
      <c r="F273" s="168" t="n"/>
      <c r="G273" s="348" t="n"/>
      <c r="H273" s="348" t="n"/>
      <c r="I273" s="348" t="n"/>
      <c r="J273" s="171" t="n"/>
      <c r="K273" s="349" t="n"/>
    </row>
    <row r="274">
      <c r="A274" s="167" t="n"/>
      <c r="B274" s="167" t="n"/>
      <c r="C274" s="168" t="n"/>
      <c r="D274" s="168" t="n"/>
      <c r="E274" s="169" t="n"/>
      <c r="F274" s="168" t="n"/>
      <c r="G274" s="348" t="n"/>
      <c r="H274" s="348" t="n"/>
      <c r="I274" s="348" t="n"/>
      <c r="J274" s="171" t="n"/>
      <c r="K274" s="349" t="n"/>
    </row>
    <row r="275">
      <c r="A275" s="167" t="n"/>
      <c r="B275" s="167" t="n"/>
      <c r="C275" s="168" t="n"/>
      <c r="D275" s="168" t="n"/>
      <c r="E275" s="169" t="n"/>
      <c r="F275" s="168" t="n"/>
      <c r="G275" s="348" t="n"/>
      <c r="H275" s="348" t="n"/>
      <c r="I275" s="348" t="n"/>
      <c r="J275" s="171" t="n"/>
      <c r="K275" s="349" t="n"/>
    </row>
    <row r="276">
      <c r="A276" s="167" t="n"/>
      <c r="B276" s="167" t="n"/>
      <c r="C276" s="168" t="n"/>
      <c r="D276" s="168" t="n"/>
      <c r="E276" s="169" t="n"/>
      <c r="F276" s="168" t="n"/>
      <c r="G276" s="348" t="n"/>
      <c r="H276" s="348" t="n"/>
      <c r="I276" s="348" t="n"/>
      <c r="J276" s="171" t="n"/>
      <c r="K276" s="349" t="n"/>
    </row>
    <row r="277">
      <c r="A277" s="167" t="n"/>
      <c r="B277" s="167" t="n"/>
      <c r="C277" s="168" t="n"/>
      <c r="D277" s="168" t="n"/>
      <c r="E277" s="169" t="n"/>
      <c r="F277" s="168" t="n"/>
      <c r="G277" s="348" t="n"/>
      <c r="H277" s="348" t="n"/>
      <c r="I277" s="348" t="n"/>
      <c r="J277" s="171" t="n"/>
      <c r="K277" s="349" t="n"/>
    </row>
    <row r="278">
      <c r="A278" s="167" t="n"/>
      <c r="B278" s="167" t="n"/>
      <c r="C278" s="168" t="n"/>
      <c r="D278" s="168" t="n"/>
      <c r="E278" s="169" t="n"/>
      <c r="F278" s="168" t="n"/>
      <c r="G278" s="348" t="n"/>
      <c r="H278" s="348" t="n"/>
      <c r="I278" s="348" t="n"/>
      <c r="J278" s="171" t="n"/>
      <c r="K278" s="349" t="n"/>
    </row>
    <row r="279">
      <c r="A279" s="167" t="n"/>
      <c r="B279" s="167" t="n"/>
      <c r="C279" s="168" t="n"/>
      <c r="D279" s="168" t="n"/>
      <c r="E279" s="169" t="n"/>
      <c r="F279" s="168" t="n"/>
      <c r="G279" s="348" t="n"/>
      <c r="H279" s="348" t="n"/>
      <c r="I279" s="348" t="n"/>
      <c r="J279" s="171" t="n"/>
      <c r="K279" s="349" t="n"/>
    </row>
    <row r="280">
      <c r="A280" s="167" t="n"/>
      <c r="B280" s="167" t="n"/>
      <c r="C280" s="168" t="n"/>
      <c r="D280" s="168" t="n"/>
      <c r="E280" s="169" t="n"/>
      <c r="F280" s="168" t="n"/>
      <c r="G280" s="348" t="n"/>
      <c r="H280" s="348" t="n"/>
      <c r="I280" s="348" t="n"/>
      <c r="J280" s="171" t="n"/>
      <c r="K280" s="349" t="n"/>
    </row>
    <row r="281">
      <c r="A281" s="167" t="n"/>
      <c r="B281" s="167" t="n"/>
      <c r="C281" s="168" t="n"/>
      <c r="D281" s="168" t="n"/>
      <c r="E281" s="169" t="n"/>
      <c r="F281" s="168" t="n"/>
      <c r="G281" s="348" t="n"/>
      <c r="H281" s="348" t="n"/>
      <c r="I281" s="348" t="n"/>
      <c r="J281" s="171" t="n"/>
      <c r="K281" s="349" t="n"/>
    </row>
    <row r="282">
      <c r="A282" s="167" t="n"/>
      <c r="B282" s="167" t="n"/>
      <c r="C282" s="168" t="n"/>
      <c r="D282" s="168" t="n"/>
      <c r="E282" s="169" t="n"/>
      <c r="F282" s="168" t="n"/>
      <c r="G282" s="348" t="n"/>
      <c r="H282" s="348" t="n"/>
      <c r="I282" s="348" t="n"/>
      <c r="J282" s="171" t="n"/>
      <c r="K282" s="349" t="n"/>
    </row>
    <row r="283">
      <c r="A283" s="167" t="n"/>
      <c r="B283" s="167" t="n"/>
      <c r="C283" s="168" t="n"/>
      <c r="D283" s="168" t="n"/>
      <c r="E283" s="169" t="n"/>
      <c r="F283" s="168" t="n"/>
      <c r="G283" s="348" t="n"/>
      <c r="H283" s="348" t="n"/>
      <c r="I283" s="348" t="n"/>
      <c r="J283" s="171" t="n"/>
      <c r="K283" s="349" t="n"/>
    </row>
    <row r="284">
      <c r="A284" s="167" t="n"/>
      <c r="B284" s="167" t="n"/>
      <c r="C284" s="168" t="n"/>
      <c r="D284" s="168" t="n"/>
      <c r="E284" s="169" t="n"/>
      <c r="F284" s="168" t="n"/>
      <c r="G284" s="348" t="n"/>
      <c r="H284" s="348" t="n"/>
      <c r="I284" s="348" t="n"/>
      <c r="J284" s="171" t="n"/>
      <c r="K284" s="349" t="n"/>
    </row>
    <row r="285">
      <c r="A285" s="167" t="n"/>
      <c r="B285" s="167" t="n"/>
      <c r="C285" s="168" t="n"/>
      <c r="D285" s="168" t="n"/>
      <c r="E285" s="169" t="n"/>
      <c r="F285" s="168" t="n"/>
      <c r="G285" s="348" t="n"/>
      <c r="H285" s="348" t="n"/>
      <c r="I285" s="348" t="n"/>
      <c r="J285" s="171" t="n"/>
      <c r="K285" s="349" t="n"/>
    </row>
    <row r="286">
      <c r="A286" s="167" t="n"/>
      <c r="B286" s="167" t="n"/>
      <c r="C286" s="168" t="n"/>
      <c r="D286" s="168" t="n"/>
      <c r="E286" s="169" t="n"/>
      <c r="F286" s="168" t="n"/>
      <c r="G286" s="348" t="n"/>
      <c r="H286" s="348" t="n"/>
      <c r="I286" s="348" t="n"/>
      <c r="J286" s="171" t="n"/>
      <c r="K286" s="349" t="n"/>
    </row>
    <row r="287">
      <c r="A287" s="167" t="n"/>
      <c r="B287" s="167" t="n"/>
      <c r="C287" s="168" t="n"/>
      <c r="D287" s="168" t="n"/>
      <c r="E287" s="169" t="n"/>
      <c r="F287" s="168" t="n"/>
      <c r="G287" s="348" t="n"/>
      <c r="H287" s="348" t="n"/>
      <c r="I287" s="348" t="n"/>
      <c r="J287" s="171" t="n"/>
      <c r="K287" s="349" t="n"/>
    </row>
    <row r="288">
      <c r="A288" s="167" t="n"/>
      <c r="B288" s="167" t="n"/>
      <c r="C288" s="168" t="n"/>
      <c r="D288" s="168" t="n"/>
      <c r="E288" s="169" t="n"/>
      <c r="F288" s="168" t="n"/>
      <c r="G288" s="348" t="n"/>
      <c r="H288" s="348" t="n"/>
      <c r="I288" s="348" t="n"/>
      <c r="J288" s="171" t="n"/>
      <c r="K288" s="349" t="n"/>
    </row>
    <row r="289">
      <c r="A289" s="167" t="n"/>
      <c r="B289" s="167" t="n"/>
      <c r="C289" s="168" t="n"/>
      <c r="D289" s="168" t="n"/>
      <c r="E289" s="169" t="n"/>
      <c r="F289" s="168" t="n"/>
      <c r="G289" s="348" t="n"/>
      <c r="H289" s="348" t="n"/>
      <c r="I289" s="348" t="n"/>
      <c r="J289" s="171" t="n"/>
      <c r="K289" s="349" t="n"/>
    </row>
    <row r="290">
      <c r="A290" s="167" t="n"/>
      <c r="B290" s="167" t="n"/>
      <c r="C290" s="168" t="n"/>
      <c r="D290" s="168" t="n"/>
      <c r="E290" s="169" t="n"/>
      <c r="F290" s="168" t="n"/>
      <c r="G290" s="348" t="n"/>
      <c r="H290" s="348" t="n"/>
      <c r="I290" s="348" t="n"/>
      <c r="J290" s="171" t="n"/>
      <c r="K290" s="349" t="n"/>
    </row>
    <row r="291">
      <c r="A291" s="167" t="n"/>
      <c r="B291" s="167" t="n"/>
      <c r="C291" s="168" t="n"/>
      <c r="D291" s="168" t="n"/>
      <c r="E291" s="169" t="n"/>
      <c r="F291" s="168" t="n"/>
      <c r="G291" s="348" t="n"/>
      <c r="H291" s="348" t="n"/>
      <c r="I291" s="348" t="n"/>
      <c r="J291" s="171" t="n"/>
      <c r="K291" s="349" t="n"/>
    </row>
    <row r="292">
      <c r="A292" s="167" t="n"/>
      <c r="B292" s="167" t="n"/>
      <c r="C292" s="168" t="n"/>
      <c r="D292" s="168" t="n"/>
      <c r="E292" s="169" t="n"/>
      <c r="F292" s="168" t="n"/>
      <c r="G292" s="348" t="n"/>
      <c r="H292" s="348" t="n"/>
      <c r="I292" s="348" t="n"/>
      <c r="J292" s="171" t="n"/>
      <c r="K292" s="349" t="n"/>
    </row>
    <row r="293">
      <c r="A293" s="167" t="n"/>
      <c r="B293" s="167" t="n"/>
      <c r="C293" s="168" t="n"/>
      <c r="D293" s="168" t="n"/>
      <c r="E293" s="169" t="n"/>
      <c r="F293" s="168" t="n"/>
      <c r="G293" s="348" t="n"/>
      <c r="H293" s="348" t="n"/>
      <c r="I293" s="348" t="n"/>
      <c r="J293" s="171" t="n"/>
      <c r="K293" s="349" t="n"/>
    </row>
    <row r="294">
      <c r="A294" s="167" t="n"/>
      <c r="B294" s="167" t="n"/>
      <c r="C294" s="168" t="n"/>
      <c r="D294" s="168" t="n"/>
      <c r="E294" s="169" t="n"/>
      <c r="F294" s="168" t="n"/>
      <c r="G294" s="348" t="n"/>
      <c r="H294" s="348" t="n"/>
      <c r="I294" s="348" t="n"/>
      <c r="J294" s="171" t="n"/>
      <c r="K294" s="349" t="n"/>
    </row>
    <row r="295">
      <c r="A295" s="167" t="n"/>
      <c r="B295" s="167" t="n"/>
      <c r="C295" s="168" t="n"/>
      <c r="D295" s="168" t="n"/>
      <c r="E295" s="169" t="n"/>
      <c r="F295" s="168" t="n"/>
      <c r="G295" s="348" t="n"/>
      <c r="H295" s="348" t="n"/>
      <c r="I295" s="348" t="n"/>
      <c r="J295" s="171" t="n"/>
      <c r="K295" s="349" t="n"/>
    </row>
    <row r="296">
      <c r="A296" s="167" t="n"/>
      <c r="B296" s="167" t="n"/>
      <c r="C296" s="168" t="n"/>
      <c r="D296" s="168" t="n"/>
      <c r="E296" s="169" t="n"/>
      <c r="F296" s="168" t="n"/>
      <c r="G296" s="348" t="n"/>
      <c r="H296" s="348" t="n"/>
      <c r="I296" s="348" t="n"/>
      <c r="J296" s="171" t="n"/>
      <c r="K296" s="349" t="n"/>
    </row>
    <row r="297">
      <c r="A297" s="167" t="n"/>
      <c r="B297" s="167" t="n"/>
      <c r="C297" s="168" t="n"/>
      <c r="D297" s="168" t="n"/>
      <c r="E297" s="169" t="n"/>
      <c r="F297" s="168" t="n"/>
      <c r="G297" s="348" t="n"/>
      <c r="H297" s="348" t="n"/>
      <c r="I297" s="348" t="n"/>
      <c r="J297" s="171" t="n"/>
      <c r="K297" s="349" t="n"/>
    </row>
    <row r="298">
      <c r="A298" s="167" t="n"/>
      <c r="B298" s="167" t="n"/>
      <c r="C298" s="168" t="n"/>
      <c r="D298" s="168" t="n"/>
      <c r="E298" s="169" t="n"/>
      <c r="F298" s="168" t="n"/>
      <c r="G298" s="348" t="n"/>
      <c r="H298" s="348" t="n"/>
      <c r="I298" s="348" t="n"/>
      <c r="J298" s="171" t="n"/>
      <c r="K298" s="349" t="n"/>
    </row>
    <row r="299">
      <c r="A299" s="167" t="n"/>
      <c r="B299" s="167" t="n"/>
      <c r="C299" s="168" t="n"/>
      <c r="D299" s="168" t="n"/>
      <c r="E299" s="169" t="n"/>
      <c r="F299" s="168" t="n"/>
      <c r="G299" s="348" t="n"/>
      <c r="H299" s="348" t="n"/>
      <c r="I299" s="348" t="n"/>
      <c r="J299" s="171" t="n"/>
      <c r="K299" s="349" t="n"/>
    </row>
    <row r="300">
      <c r="A300" s="167" t="n"/>
      <c r="B300" s="167" t="n"/>
      <c r="C300" s="168" t="n"/>
      <c r="D300" s="168" t="n"/>
      <c r="E300" s="169" t="n"/>
      <c r="F300" s="168" t="n"/>
      <c r="G300" s="348" t="n"/>
      <c r="H300" s="348" t="n"/>
      <c r="I300" s="348" t="n"/>
      <c r="J300" s="171" t="n"/>
      <c r="K300" s="349" t="n"/>
    </row>
    <row r="301">
      <c r="A301" s="167" t="n"/>
      <c r="B301" s="167" t="n"/>
      <c r="C301" s="168" t="n"/>
      <c r="D301" s="168" t="n"/>
      <c r="E301" s="169" t="n"/>
      <c r="F301" s="168" t="n"/>
      <c r="G301" s="348" t="n"/>
      <c r="H301" s="348" t="n"/>
      <c r="I301" s="348" t="n"/>
      <c r="J301" s="171" t="n"/>
      <c r="K301" s="349" t="n"/>
    </row>
    <row r="302">
      <c r="A302" s="167" t="n"/>
      <c r="B302" s="167" t="n"/>
      <c r="C302" s="168" t="n"/>
      <c r="D302" s="168" t="n"/>
      <c r="E302" s="169" t="n"/>
      <c r="F302" s="168" t="n"/>
      <c r="G302" s="348" t="n"/>
      <c r="H302" s="348" t="n"/>
      <c r="I302" s="348" t="n"/>
      <c r="J302" s="171" t="n"/>
      <c r="K302" s="349" t="n"/>
    </row>
    <row r="303">
      <c r="A303" s="167" t="n"/>
      <c r="B303" s="167" t="n"/>
      <c r="C303" s="168" t="n"/>
      <c r="D303" s="168" t="n"/>
      <c r="E303" s="169" t="n"/>
      <c r="F303" s="168" t="n"/>
      <c r="G303" s="348" t="n"/>
      <c r="H303" s="348" t="n"/>
      <c r="I303" s="348" t="n"/>
      <c r="J303" s="171" t="n"/>
      <c r="K303" s="349" t="n"/>
    </row>
    <row r="304">
      <c r="A304" s="167" t="n"/>
      <c r="B304" s="167" t="n"/>
      <c r="C304" s="168" t="n"/>
      <c r="D304" s="168" t="n"/>
      <c r="E304" s="169" t="n"/>
      <c r="F304" s="168" t="n"/>
      <c r="G304" s="348" t="n"/>
      <c r="H304" s="348" t="n"/>
      <c r="I304" s="348" t="n"/>
      <c r="J304" s="171" t="n"/>
      <c r="K304" s="349" t="n"/>
    </row>
    <row r="305">
      <c r="A305" s="167" t="n"/>
      <c r="B305" s="167" t="n"/>
      <c r="C305" s="168" t="n"/>
      <c r="D305" s="168" t="n"/>
      <c r="E305" s="169" t="n"/>
      <c r="F305" s="168" t="n"/>
      <c r="G305" s="348" t="n"/>
      <c r="H305" s="348" t="n"/>
      <c r="I305" s="348" t="n"/>
      <c r="J305" s="171" t="n"/>
      <c r="K305" s="349" t="n"/>
    </row>
    <row r="306">
      <c r="A306" s="167" t="n"/>
      <c r="B306" s="167" t="n"/>
      <c r="C306" s="168" t="n"/>
      <c r="D306" s="168" t="n"/>
      <c r="E306" s="169" t="n"/>
      <c r="F306" s="168" t="n"/>
      <c r="G306" s="348" t="n"/>
      <c r="H306" s="348" t="n"/>
      <c r="I306" s="348" t="n"/>
      <c r="J306" s="171" t="n"/>
      <c r="K306" s="349" t="n"/>
    </row>
    <row r="307">
      <c r="A307" s="167" t="n"/>
      <c r="B307" s="167" t="n"/>
      <c r="C307" s="168" t="n"/>
      <c r="D307" s="168" t="n"/>
      <c r="E307" s="169" t="n"/>
      <c r="F307" s="168" t="n"/>
      <c r="G307" s="348" t="n"/>
      <c r="H307" s="348" t="n"/>
      <c r="I307" s="348" t="n"/>
      <c r="J307" s="171" t="n"/>
      <c r="K307" s="349" t="n"/>
    </row>
    <row r="308">
      <c r="A308" s="167" t="n"/>
      <c r="B308" s="167" t="n"/>
      <c r="C308" s="168" t="n"/>
      <c r="D308" s="168" t="n"/>
      <c r="E308" s="169" t="n"/>
      <c r="F308" s="168" t="n"/>
      <c r="G308" s="348" t="n"/>
      <c r="H308" s="348" t="n"/>
      <c r="I308" s="348" t="n"/>
      <c r="J308" s="171" t="n"/>
      <c r="K308" s="349" t="n"/>
    </row>
    <row r="309">
      <c r="A309" s="167" t="n"/>
      <c r="B309" s="167" t="n"/>
      <c r="C309" s="168" t="n"/>
      <c r="D309" s="168" t="n"/>
      <c r="E309" s="169" t="n"/>
      <c r="F309" s="168" t="n"/>
      <c r="G309" s="348" t="n"/>
      <c r="H309" s="348" t="n"/>
      <c r="I309" s="348" t="n"/>
      <c r="J309" s="171" t="n"/>
      <c r="K309" s="349" t="n"/>
    </row>
    <row r="310">
      <c r="A310" s="167" t="n"/>
      <c r="B310" s="167" t="n"/>
      <c r="C310" s="168" t="n"/>
      <c r="D310" s="168" t="n"/>
      <c r="E310" s="169" t="n"/>
      <c r="F310" s="168" t="n"/>
      <c r="G310" s="348" t="n"/>
      <c r="H310" s="348" t="n"/>
      <c r="I310" s="348" t="n"/>
      <c r="J310" s="171" t="n"/>
      <c r="K310" s="349" t="n"/>
    </row>
    <row r="311">
      <c r="A311" s="167" t="n"/>
      <c r="B311" s="167" t="n"/>
      <c r="C311" s="168" t="n"/>
      <c r="D311" s="168" t="n"/>
      <c r="E311" s="169" t="n"/>
      <c r="F311" s="168" t="n"/>
      <c r="G311" s="348" t="n"/>
      <c r="H311" s="348" t="n"/>
      <c r="I311" s="348" t="n"/>
      <c r="J311" s="171" t="n"/>
      <c r="K311" s="349" t="n"/>
    </row>
    <row r="312">
      <c r="A312" s="167" t="n"/>
      <c r="B312" s="167" t="n"/>
      <c r="C312" s="168" t="n"/>
      <c r="D312" s="168" t="n"/>
      <c r="E312" s="169" t="n"/>
      <c r="F312" s="168" t="n"/>
      <c r="G312" s="348" t="n"/>
      <c r="H312" s="348" t="n"/>
      <c r="I312" s="348" t="n"/>
      <c r="J312" s="171" t="n"/>
      <c r="K312" s="349" t="n"/>
    </row>
    <row r="313">
      <c r="A313" s="167" t="n"/>
      <c r="B313" s="167" t="n"/>
      <c r="C313" s="168" t="n"/>
      <c r="D313" s="168" t="n"/>
      <c r="E313" s="169" t="n"/>
      <c r="F313" s="168" t="n"/>
      <c r="G313" s="348" t="n"/>
      <c r="H313" s="348" t="n"/>
      <c r="I313" s="348" t="n"/>
      <c r="J313" s="171" t="n"/>
      <c r="K313" s="349" t="n"/>
    </row>
    <row r="314">
      <c r="A314" s="167" t="n"/>
      <c r="B314" s="167" t="n"/>
      <c r="C314" s="168" t="n"/>
      <c r="D314" s="168" t="n"/>
      <c r="E314" s="169" t="n"/>
      <c r="F314" s="168" t="n"/>
      <c r="G314" s="348" t="n"/>
      <c r="H314" s="348" t="n"/>
      <c r="I314" s="348" t="n"/>
      <c r="J314" s="171" t="n"/>
      <c r="K314" s="349" t="n"/>
    </row>
    <row r="315">
      <c r="A315" s="167" t="n"/>
      <c r="B315" s="167" t="n"/>
      <c r="C315" s="168" t="n"/>
      <c r="D315" s="168" t="n"/>
      <c r="E315" s="169" t="n"/>
      <c r="F315" s="168" t="n"/>
      <c r="G315" s="348" t="n"/>
      <c r="H315" s="348" t="n"/>
      <c r="I315" s="348" t="n"/>
      <c r="J315" s="171" t="n"/>
      <c r="K315" s="349" t="n"/>
    </row>
    <row r="316">
      <c r="A316" s="167" t="n"/>
      <c r="B316" s="167" t="n"/>
      <c r="C316" s="168" t="n"/>
      <c r="D316" s="168" t="n"/>
      <c r="E316" s="169" t="n"/>
      <c r="F316" s="168" t="n"/>
      <c r="G316" s="348" t="n"/>
      <c r="H316" s="348" t="n"/>
      <c r="I316" s="348" t="n"/>
      <c r="J316" s="171" t="n"/>
      <c r="K316" s="349" t="n"/>
    </row>
    <row r="317">
      <c r="A317" s="167" t="n"/>
      <c r="B317" s="167" t="n"/>
      <c r="C317" s="168" t="n"/>
      <c r="D317" s="168" t="n"/>
      <c r="E317" s="169" t="n"/>
      <c r="F317" s="168" t="n"/>
      <c r="G317" s="348" t="n"/>
      <c r="H317" s="348" t="n"/>
      <c r="I317" s="348" t="n"/>
      <c r="J317" s="171" t="n"/>
      <c r="K317" s="349" t="n"/>
    </row>
    <row r="318">
      <c r="A318" s="167" t="n"/>
      <c r="B318" s="167" t="n"/>
      <c r="C318" s="168" t="n"/>
      <c r="D318" s="168" t="n"/>
      <c r="E318" s="169" t="n"/>
      <c r="F318" s="168" t="n"/>
      <c r="G318" s="348" t="n"/>
      <c r="H318" s="348" t="n"/>
      <c r="I318" s="348" t="n"/>
      <c r="J318" s="171" t="n"/>
      <c r="K318" s="349" t="n"/>
    </row>
    <row r="319">
      <c r="A319" s="167" t="n"/>
      <c r="B319" s="167" t="n"/>
      <c r="C319" s="168" t="n"/>
      <c r="D319" s="168" t="n"/>
      <c r="E319" s="169" t="n"/>
      <c r="F319" s="168" t="n"/>
      <c r="G319" s="348" t="n"/>
      <c r="H319" s="348" t="n"/>
      <c r="I319" s="348" t="n"/>
      <c r="J319" s="171" t="n"/>
      <c r="K319" s="349" t="n"/>
    </row>
    <row r="320">
      <c r="A320" s="167" t="n"/>
      <c r="B320" s="167" t="n"/>
      <c r="C320" s="168" t="n"/>
      <c r="D320" s="168" t="n"/>
      <c r="E320" s="169" t="n"/>
      <c r="F320" s="168" t="n"/>
      <c r="G320" s="348" t="n"/>
      <c r="H320" s="348" t="n"/>
      <c r="I320" s="348" t="n"/>
      <c r="J320" s="171" t="n"/>
      <c r="K320" s="349" t="n"/>
    </row>
    <row r="321">
      <c r="A321" s="167" t="n"/>
      <c r="B321" s="167" t="n"/>
      <c r="C321" s="168" t="n"/>
      <c r="D321" s="168" t="n"/>
      <c r="E321" s="169" t="n"/>
      <c r="F321" s="168" t="n"/>
      <c r="G321" s="348" t="n"/>
      <c r="H321" s="348" t="n"/>
      <c r="I321" s="348" t="n"/>
      <c r="J321" s="171" t="n"/>
      <c r="K321" s="349" t="n"/>
    </row>
    <row r="322">
      <c r="A322" s="167" t="n"/>
      <c r="B322" s="167" t="n"/>
      <c r="C322" s="168" t="n"/>
      <c r="D322" s="168" t="n"/>
      <c r="E322" s="169" t="n"/>
      <c r="F322" s="168" t="n"/>
      <c r="G322" s="348" t="n"/>
      <c r="H322" s="348" t="n"/>
      <c r="I322" s="348" t="n"/>
      <c r="J322" s="171" t="n"/>
      <c r="K322" s="349" t="n"/>
    </row>
    <row r="323">
      <c r="A323" s="167" t="n"/>
      <c r="B323" s="167" t="n"/>
      <c r="C323" s="168" t="n"/>
      <c r="D323" s="168" t="n"/>
      <c r="E323" s="169" t="n"/>
      <c r="F323" s="168" t="n"/>
      <c r="G323" s="348" t="n"/>
      <c r="H323" s="348" t="n"/>
      <c r="I323" s="348" t="n"/>
      <c r="J323" s="171" t="n"/>
      <c r="K323" s="349" t="n"/>
    </row>
    <row r="324">
      <c r="A324" s="167" t="n"/>
      <c r="B324" s="167" t="n"/>
      <c r="C324" s="168" t="n"/>
      <c r="D324" s="168" t="n"/>
      <c r="E324" s="169" t="n"/>
      <c r="F324" s="168" t="n"/>
      <c r="G324" s="348" t="n"/>
      <c r="H324" s="348" t="n"/>
      <c r="I324" s="348" t="n"/>
      <c r="J324" s="171" t="n"/>
      <c r="K324" s="349" t="n"/>
    </row>
    <row r="325">
      <c r="A325" s="167" t="n"/>
      <c r="B325" s="167" t="n"/>
      <c r="C325" s="168" t="n"/>
      <c r="D325" s="168" t="n"/>
      <c r="E325" s="169" t="n"/>
      <c r="F325" s="168" t="n"/>
      <c r="G325" s="348" t="n"/>
      <c r="H325" s="348" t="n"/>
      <c r="I325" s="348" t="n"/>
      <c r="J325" s="171" t="n"/>
      <c r="K325" s="349" t="n"/>
    </row>
    <row r="326">
      <c r="A326" s="167" t="n"/>
      <c r="B326" s="167" t="n"/>
      <c r="C326" s="168" t="n"/>
      <c r="D326" s="168" t="n"/>
      <c r="E326" s="169" t="n"/>
      <c r="F326" s="168" t="n"/>
      <c r="G326" s="348" t="n"/>
      <c r="H326" s="348" t="n"/>
      <c r="I326" s="348" t="n"/>
      <c r="J326" s="171" t="n"/>
      <c r="K326" s="349" t="n"/>
    </row>
    <row r="327">
      <c r="A327" s="167" t="n"/>
      <c r="B327" s="167" t="n"/>
      <c r="C327" s="168" t="n"/>
      <c r="D327" s="168" t="n"/>
      <c r="E327" s="169" t="n"/>
      <c r="F327" s="168" t="n"/>
      <c r="G327" s="348" t="n"/>
      <c r="H327" s="348" t="n"/>
      <c r="I327" s="348" t="n"/>
      <c r="J327" s="171" t="n"/>
      <c r="K327" s="349" t="n"/>
    </row>
    <row r="328">
      <c r="A328" s="167" t="n"/>
      <c r="B328" s="167" t="n"/>
      <c r="C328" s="168" t="n"/>
      <c r="D328" s="168" t="n"/>
      <c r="E328" s="169" t="n"/>
      <c r="F328" s="168" t="n"/>
      <c r="G328" s="348" t="n"/>
      <c r="H328" s="348" t="n"/>
      <c r="I328" s="348" t="n"/>
      <c r="J328" s="171" t="n"/>
      <c r="K328" s="349" t="n"/>
    </row>
    <row r="329">
      <c r="A329" s="167" t="n"/>
      <c r="B329" s="167" t="n"/>
      <c r="C329" s="168" t="n"/>
      <c r="D329" s="168" t="n"/>
      <c r="E329" s="169" t="n"/>
      <c r="F329" s="168" t="n"/>
      <c r="G329" s="348" t="n"/>
      <c r="H329" s="348" t="n"/>
      <c r="I329" s="348" t="n"/>
      <c r="J329" s="171" t="n"/>
      <c r="K329" s="349" t="n"/>
    </row>
    <row r="330">
      <c r="A330" s="167" t="n"/>
      <c r="B330" s="167" t="n"/>
      <c r="C330" s="168" t="n"/>
      <c r="D330" s="168" t="n"/>
      <c r="E330" s="169" t="n"/>
      <c r="F330" s="168" t="n"/>
      <c r="G330" s="348" t="n"/>
      <c r="H330" s="348" t="n"/>
      <c r="I330" s="348" t="n"/>
      <c r="J330" s="171" t="n"/>
      <c r="K330" s="349" t="n"/>
    </row>
    <row r="331">
      <c r="A331" s="167" t="n"/>
      <c r="B331" s="167" t="n"/>
      <c r="C331" s="168" t="n"/>
      <c r="D331" s="168" t="n"/>
      <c r="E331" s="169" t="n"/>
      <c r="F331" s="168" t="n"/>
      <c r="G331" s="348" t="n"/>
      <c r="H331" s="348" t="n"/>
      <c r="I331" s="348" t="n"/>
      <c r="J331" s="171" t="n"/>
      <c r="K331" s="349" t="n"/>
    </row>
    <row r="332">
      <c r="A332" s="167" t="n"/>
      <c r="B332" s="167" t="n"/>
      <c r="C332" s="168" t="n"/>
      <c r="D332" s="168" t="n"/>
      <c r="E332" s="169" t="n"/>
      <c r="F332" s="168" t="n"/>
      <c r="G332" s="348" t="n"/>
      <c r="H332" s="348" t="n"/>
      <c r="I332" s="348" t="n"/>
      <c r="J332" s="171" t="n"/>
      <c r="K332" s="349" t="n"/>
    </row>
    <row r="333">
      <c r="A333" s="167" t="n"/>
      <c r="B333" s="167" t="n"/>
      <c r="C333" s="168" t="n"/>
      <c r="D333" s="168" t="n"/>
      <c r="E333" s="169" t="n"/>
      <c r="F333" s="168" t="n"/>
      <c r="G333" s="348" t="n"/>
      <c r="H333" s="348" t="n"/>
      <c r="I333" s="348" t="n"/>
      <c r="J333" s="171" t="n"/>
      <c r="K333" s="349" t="n"/>
    </row>
    <row r="334">
      <c r="A334" s="167" t="n"/>
      <c r="B334" s="167" t="n"/>
      <c r="C334" s="168" t="n"/>
      <c r="D334" s="168" t="n"/>
      <c r="E334" s="169" t="n"/>
      <c r="F334" s="168" t="n"/>
      <c r="G334" s="348" t="n"/>
      <c r="H334" s="348" t="n"/>
      <c r="I334" s="348" t="n"/>
      <c r="J334" s="171" t="n"/>
      <c r="K334" s="349" t="n"/>
    </row>
    <row r="335">
      <c r="A335" s="167" t="n"/>
      <c r="B335" s="167" t="n"/>
      <c r="C335" s="168" t="n"/>
      <c r="D335" s="168" t="n"/>
      <c r="E335" s="169" t="n"/>
      <c r="F335" s="168" t="n"/>
      <c r="G335" s="348" t="n"/>
      <c r="H335" s="348" t="n"/>
      <c r="I335" s="348" t="n"/>
      <c r="J335" s="171" t="n"/>
      <c r="K335" s="349" t="n"/>
    </row>
    <row r="336">
      <c r="A336" s="167" t="n"/>
      <c r="B336" s="167" t="n"/>
      <c r="C336" s="168" t="n"/>
      <c r="D336" s="168" t="n"/>
      <c r="E336" s="169" t="n"/>
      <c r="F336" s="168" t="n"/>
      <c r="G336" s="348" t="n"/>
      <c r="H336" s="348" t="n"/>
      <c r="I336" s="348" t="n"/>
      <c r="J336" s="171" t="n"/>
      <c r="K336" s="349" t="n"/>
    </row>
    <row r="337">
      <c r="A337" s="167" t="n"/>
      <c r="B337" s="167" t="n"/>
      <c r="C337" s="168" t="n"/>
      <c r="D337" s="168" t="n"/>
      <c r="E337" s="169" t="n"/>
      <c r="F337" s="168" t="n"/>
      <c r="G337" s="348" t="n"/>
      <c r="H337" s="348" t="n"/>
      <c r="I337" s="348" t="n"/>
      <c r="J337" s="171" t="n"/>
      <c r="K337" s="349" t="n"/>
    </row>
    <row r="338">
      <c r="A338" s="167" t="n"/>
      <c r="B338" s="167" t="n"/>
      <c r="C338" s="168" t="n"/>
      <c r="D338" s="168" t="n"/>
      <c r="E338" s="169" t="n"/>
      <c r="F338" s="168" t="n"/>
      <c r="G338" s="348" t="n"/>
      <c r="H338" s="348" t="n"/>
      <c r="I338" s="348" t="n"/>
      <c r="J338" s="171" t="n"/>
      <c r="K338" s="349" t="n"/>
    </row>
    <row r="339">
      <c r="A339" s="167" t="n"/>
      <c r="B339" s="167" t="n"/>
      <c r="C339" s="168" t="n"/>
      <c r="D339" s="168" t="n"/>
      <c r="E339" s="169" t="n"/>
      <c r="F339" s="168" t="n"/>
      <c r="G339" s="348" t="n"/>
      <c r="H339" s="348" t="n"/>
      <c r="I339" s="348" t="n"/>
      <c r="J339" s="171" t="n"/>
      <c r="K339" s="349" t="n"/>
    </row>
    <row r="340">
      <c r="A340" s="167" t="n"/>
      <c r="B340" s="167" t="n"/>
      <c r="C340" s="168" t="n"/>
      <c r="D340" s="168" t="n"/>
      <c r="E340" s="169" t="n"/>
      <c r="F340" s="168" t="n"/>
      <c r="G340" s="348" t="n"/>
      <c r="H340" s="348" t="n"/>
      <c r="I340" s="348" t="n"/>
      <c r="J340" s="171" t="n"/>
      <c r="K340" s="349" t="n"/>
    </row>
    <row r="341">
      <c r="A341" s="167" t="n"/>
      <c r="B341" s="167" t="n"/>
      <c r="C341" s="168" t="n"/>
      <c r="D341" s="168" t="n"/>
      <c r="E341" s="169" t="n"/>
      <c r="F341" s="168" t="n"/>
      <c r="G341" s="348" t="n"/>
      <c r="H341" s="348" t="n"/>
      <c r="I341" s="348" t="n"/>
      <c r="J341" s="171" t="n"/>
      <c r="K341" s="349" t="n"/>
    </row>
    <row r="342">
      <c r="A342" s="167" t="n"/>
      <c r="B342" s="167" t="n"/>
      <c r="C342" s="168" t="n"/>
      <c r="D342" s="168" t="n"/>
      <c r="E342" s="169" t="n"/>
      <c r="F342" s="168" t="n"/>
      <c r="G342" s="348" t="n"/>
      <c r="H342" s="348" t="n"/>
      <c r="I342" s="348" t="n"/>
      <c r="J342" s="171" t="n"/>
      <c r="K342" s="349" t="n"/>
    </row>
    <row r="343">
      <c r="A343" s="167" t="n"/>
      <c r="B343" s="167" t="n"/>
      <c r="C343" s="168" t="n"/>
      <c r="D343" s="168" t="n"/>
      <c r="E343" s="169" t="n"/>
      <c r="F343" s="168" t="n"/>
      <c r="G343" s="348" t="n"/>
      <c r="H343" s="348" t="n"/>
      <c r="I343" s="348" t="n"/>
      <c r="J343" s="171" t="n"/>
      <c r="K343" s="349" t="n"/>
    </row>
    <row r="344">
      <c r="A344" s="167" t="n"/>
      <c r="B344" s="167" t="n"/>
      <c r="C344" s="168" t="n"/>
      <c r="D344" s="168" t="n"/>
      <c r="E344" s="169" t="n"/>
      <c r="F344" s="168" t="n"/>
      <c r="G344" s="348" t="n"/>
      <c r="H344" s="348" t="n"/>
      <c r="I344" s="348" t="n"/>
      <c r="J344" s="171" t="n"/>
      <c r="K344" s="349" t="n"/>
    </row>
    <row r="345">
      <c r="A345" s="167" t="n"/>
      <c r="B345" s="167" t="n"/>
      <c r="C345" s="168" t="n"/>
      <c r="D345" s="168" t="n"/>
      <c r="E345" s="169" t="n"/>
      <c r="F345" s="168" t="n"/>
      <c r="G345" s="348" t="n"/>
      <c r="H345" s="348" t="n"/>
      <c r="I345" s="348" t="n"/>
      <c r="J345" s="171" t="n"/>
      <c r="K345" s="349" t="n"/>
    </row>
    <row r="346">
      <c r="A346" s="167" t="n"/>
      <c r="B346" s="167" t="n"/>
      <c r="C346" s="168" t="n"/>
      <c r="D346" s="168" t="n"/>
      <c r="E346" s="169" t="n"/>
      <c r="F346" s="168" t="n"/>
      <c r="G346" s="348" t="n"/>
      <c r="H346" s="348" t="n"/>
      <c r="I346" s="348" t="n"/>
      <c r="J346" s="171" t="n"/>
      <c r="K346" s="349" t="n"/>
    </row>
    <row r="347">
      <c r="A347" s="167" t="n"/>
      <c r="B347" s="167" t="n"/>
      <c r="C347" s="168" t="n"/>
      <c r="D347" s="168" t="n"/>
      <c r="E347" s="169" t="n"/>
      <c r="F347" s="168" t="n"/>
      <c r="G347" s="348" t="n"/>
      <c r="H347" s="348" t="n"/>
      <c r="I347" s="348" t="n"/>
      <c r="J347" s="171" t="n"/>
      <c r="K347" s="349" t="n"/>
    </row>
    <row r="348">
      <c r="A348" s="167" t="n"/>
      <c r="B348" s="167" t="n"/>
      <c r="C348" s="168" t="n"/>
      <c r="D348" s="168" t="n"/>
      <c r="E348" s="169" t="n"/>
      <c r="F348" s="168" t="n"/>
      <c r="G348" s="348" t="n"/>
      <c r="H348" s="348" t="n"/>
      <c r="I348" s="348" t="n"/>
      <c r="J348" s="171" t="n"/>
      <c r="K348" s="349" t="n"/>
    </row>
    <row r="349">
      <c r="A349" s="167" t="n"/>
      <c r="B349" s="167" t="n"/>
      <c r="C349" s="168" t="n"/>
      <c r="D349" s="168" t="n"/>
      <c r="E349" s="169" t="n"/>
      <c r="F349" s="168" t="n"/>
      <c r="G349" s="348" t="n"/>
      <c r="H349" s="348" t="n"/>
      <c r="I349" s="348" t="n"/>
      <c r="J349" s="171" t="n"/>
      <c r="K349" s="349" t="n"/>
    </row>
    <row r="350">
      <c r="A350" s="167" t="n"/>
      <c r="B350" s="167" t="n"/>
      <c r="C350" s="168" t="n"/>
      <c r="D350" s="168" t="n"/>
      <c r="E350" s="169" t="n"/>
      <c r="F350" s="168" t="n"/>
      <c r="G350" s="348" t="n"/>
      <c r="H350" s="348" t="n"/>
      <c r="I350" s="348" t="n"/>
      <c r="J350" s="171" t="n"/>
      <c r="K350" s="349" t="n"/>
    </row>
    <row r="351">
      <c r="A351" s="167" t="n"/>
      <c r="B351" s="167" t="n"/>
      <c r="C351" s="168" t="n"/>
      <c r="D351" s="168" t="n"/>
      <c r="E351" s="169" t="n"/>
      <c r="F351" s="168" t="n"/>
      <c r="G351" s="348" t="n"/>
      <c r="H351" s="348" t="n"/>
      <c r="I351" s="348" t="n"/>
      <c r="J351" s="171" t="n"/>
      <c r="K351" s="349" t="n"/>
    </row>
    <row r="352">
      <c r="A352" s="167" t="n"/>
      <c r="B352" s="167" t="n"/>
      <c r="C352" s="168" t="n"/>
      <c r="D352" s="168" t="n"/>
      <c r="E352" s="169" t="n"/>
      <c r="F352" s="168" t="n"/>
      <c r="G352" s="348" t="n"/>
      <c r="H352" s="348" t="n"/>
      <c r="I352" s="348" t="n"/>
      <c r="J352" s="171" t="n"/>
      <c r="K352" s="349" t="n"/>
    </row>
    <row r="353">
      <c r="A353" s="167" t="n"/>
      <c r="B353" s="167" t="n"/>
      <c r="C353" s="168" t="n"/>
      <c r="D353" s="168" t="n"/>
      <c r="E353" s="169" t="n"/>
      <c r="F353" s="168" t="n"/>
      <c r="G353" s="348" t="n"/>
      <c r="H353" s="348" t="n"/>
      <c r="I353" s="348" t="n"/>
      <c r="J353" s="171" t="n"/>
      <c r="K353" s="349" t="n"/>
    </row>
    <row r="354">
      <c r="A354" s="167" t="n"/>
      <c r="B354" s="167" t="n"/>
      <c r="C354" s="168" t="n"/>
      <c r="D354" s="168" t="n"/>
      <c r="E354" s="169" t="n"/>
      <c r="F354" s="168" t="n"/>
      <c r="G354" s="348" t="n"/>
      <c r="H354" s="348" t="n"/>
      <c r="I354" s="348" t="n"/>
      <c r="J354" s="171" t="n"/>
      <c r="K354" s="349" t="n"/>
    </row>
    <row r="355">
      <c r="A355" s="167" t="n"/>
      <c r="B355" s="167" t="n"/>
      <c r="C355" s="168" t="n"/>
      <c r="D355" s="168" t="n"/>
      <c r="E355" s="169" t="n"/>
      <c r="F355" s="168" t="n"/>
      <c r="G355" s="348" t="n"/>
      <c r="H355" s="348" t="n"/>
      <c r="I355" s="348" t="n"/>
      <c r="J355" s="171" t="n"/>
      <c r="K355" s="349" t="n"/>
    </row>
    <row r="356">
      <c r="A356" s="167" t="n"/>
      <c r="B356" s="167" t="n"/>
      <c r="C356" s="168" t="n"/>
      <c r="D356" s="168" t="n"/>
      <c r="E356" s="169" t="n"/>
      <c r="F356" s="168" t="n"/>
      <c r="G356" s="348" t="n"/>
      <c r="H356" s="348" t="n"/>
      <c r="I356" s="348" t="n"/>
      <c r="J356" s="171" t="n"/>
      <c r="K356" s="349" t="n"/>
    </row>
    <row r="357">
      <c r="A357" s="167" t="n"/>
      <c r="B357" s="167" t="n"/>
      <c r="C357" s="168" t="n"/>
      <c r="D357" s="168" t="n"/>
      <c r="E357" s="169" t="n"/>
      <c r="F357" s="168" t="n"/>
      <c r="G357" s="348" t="n"/>
      <c r="H357" s="348" t="n"/>
      <c r="I357" s="348" t="n"/>
      <c r="J357" s="171" t="n"/>
      <c r="K357" s="349" t="n"/>
    </row>
    <row r="358">
      <c r="A358" s="167" t="n"/>
      <c r="B358" s="167" t="n"/>
      <c r="C358" s="168" t="n"/>
      <c r="D358" s="168" t="n"/>
      <c r="E358" s="169" t="n"/>
      <c r="F358" s="168" t="n"/>
      <c r="G358" s="348" t="n"/>
      <c r="H358" s="348" t="n"/>
      <c r="I358" s="348" t="n"/>
      <c r="J358" s="171" t="n"/>
      <c r="K358" s="349" t="n"/>
    </row>
    <row r="359">
      <c r="A359" s="167" t="n"/>
      <c r="B359" s="167" t="n"/>
      <c r="C359" s="168" t="n"/>
      <c r="D359" s="168" t="n"/>
      <c r="E359" s="169" t="n"/>
      <c r="F359" s="168" t="n"/>
      <c r="G359" s="348" t="n"/>
      <c r="H359" s="348" t="n"/>
      <c r="I359" s="348" t="n"/>
      <c r="J359" s="171" t="n"/>
      <c r="K359" s="349" t="n"/>
    </row>
    <row r="360">
      <c r="A360" s="167" t="n"/>
      <c r="B360" s="167" t="n"/>
      <c r="C360" s="168" t="n"/>
      <c r="D360" s="168" t="n"/>
      <c r="E360" s="169" t="n"/>
      <c r="F360" s="168" t="n"/>
      <c r="G360" s="348" t="n"/>
      <c r="H360" s="348" t="n"/>
      <c r="I360" s="348" t="n"/>
      <c r="J360" s="171" t="n"/>
      <c r="K360" s="349" t="n"/>
    </row>
    <row r="361">
      <c r="A361" s="167" t="n"/>
      <c r="B361" s="167" t="n"/>
      <c r="C361" s="168" t="n"/>
      <c r="D361" s="168" t="n"/>
      <c r="E361" s="169" t="n"/>
      <c r="F361" s="168" t="n"/>
      <c r="G361" s="348" t="n"/>
      <c r="H361" s="348" t="n"/>
      <c r="I361" s="348" t="n"/>
      <c r="J361" s="171" t="n"/>
      <c r="K361" s="349" t="n"/>
    </row>
    <row r="362">
      <c r="A362" s="167" t="n"/>
      <c r="B362" s="167" t="n"/>
      <c r="C362" s="168" t="n"/>
      <c r="D362" s="168" t="n"/>
      <c r="E362" s="169" t="n"/>
      <c r="F362" s="168" t="n"/>
      <c r="G362" s="348" t="n"/>
      <c r="H362" s="348" t="n"/>
      <c r="I362" s="348" t="n"/>
      <c r="J362" s="171" t="n"/>
      <c r="K362" s="349" t="n"/>
    </row>
    <row r="363">
      <c r="A363" s="167" t="n"/>
      <c r="B363" s="167" t="n"/>
      <c r="C363" s="168" t="n"/>
      <c r="D363" s="168" t="n"/>
      <c r="E363" s="169" t="n"/>
      <c r="F363" s="168" t="n"/>
      <c r="G363" s="348" t="n"/>
      <c r="H363" s="348" t="n"/>
      <c r="I363" s="348" t="n"/>
      <c r="J363" s="171" t="n"/>
      <c r="K363" s="349" t="n"/>
    </row>
    <row r="364">
      <c r="A364" s="167" t="n"/>
      <c r="B364" s="167" t="n"/>
      <c r="C364" s="168" t="n"/>
      <c r="D364" s="168" t="n"/>
      <c r="E364" s="169" t="n"/>
      <c r="F364" s="168" t="n"/>
      <c r="G364" s="348" t="n"/>
      <c r="H364" s="348" t="n"/>
      <c r="I364" s="348" t="n"/>
      <c r="J364" s="171" t="n"/>
      <c r="K364" s="349" t="n"/>
    </row>
    <row r="365">
      <c r="A365" s="167" t="n"/>
      <c r="B365" s="167" t="n"/>
      <c r="C365" s="168" t="n"/>
      <c r="D365" s="168" t="n"/>
      <c r="E365" s="169" t="n"/>
      <c r="F365" s="168" t="n"/>
      <c r="G365" s="348" t="n"/>
      <c r="H365" s="348" t="n"/>
      <c r="I365" s="348" t="n"/>
      <c r="J365" s="171" t="n"/>
      <c r="K365" s="349" t="n"/>
    </row>
    <row r="366">
      <c r="A366" s="167" t="n"/>
      <c r="B366" s="167" t="n"/>
      <c r="C366" s="168" t="n"/>
      <c r="D366" s="168" t="n"/>
      <c r="E366" s="169" t="n"/>
      <c r="F366" s="168" t="n"/>
      <c r="G366" s="348" t="n"/>
      <c r="H366" s="348" t="n"/>
      <c r="I366" s="348" t="n"/>
      <c r="J366" s="171" t="n"/>
      <c r="K366" s="349" t="n"/>
    </row>
    <row r="367">
      <c r="A367" s="167" t="n"/>
      <c r="B367" s="167" t="n"/>
      <c r="C367" s="168" t="n"/>
      <c r="D367" s="168" t="n"/>
      <c r="E367" s="169" t="n"/>
      <c r="F367" s="168" t="n"/>
      <c r="G367" s="348" t="n"/>
      <c r="H367" s="348" t="n"/>
      <c r="I367" s="348" t="n"/>
      <c r="J367" s="171" t="n"/>
      <c r="K367" s="349" t="n"/>
    </row>
    <row r="368">
      <c r="A368" s="167" t="n"/>
      <c r="B368" s="167" t="n"/>
      <c r="C368" s="168" t="n"/>
      <c r="D368" s="168" t="n"/>
      <c r="E368" s="169" t="n"/>
      <c r="F368" s="168" t="n"/>
      <c r="G368" s="348" t="n"/>
      <c r="H368" s="348" t="n"/>
      <c r="I368" s="348" t="n"/>
      <c r="J368" s="171" t="n"/>
      <c r="K368" s="349" t="n"/>
    </row>
    <row r="369">
      <c r="A369" s="167" t="n"/>
      <c r="B369" s="167" t="n"/>
      <c r="C369" s="168" t="n"/>
      <c r="D369" s="168" t="n"/>
      <c r="E369" s="169" t="n"/>
      <c r="F369" s="168" t="n"/>
      <c r="G369" s="348" t="n"/>
      <c r="H369" s="348" t="n"/>
      <c r="I369" s="348" t="n"/>
      <c r="J369" s="171" t="n"/>
      <c r="K369" s="349" t="n"/>
    </row>
    <row r="370">
      <c r="A370" s="167" t="n"/>
      <c r="B370" s="167" t="n"/>
      <c r="C370" s="168" t="n"/>
      <c r="D370" s="168" t="n"/>
      <c r="E370" s="169" t="n"/>
      <c r="F370" s="168" t="n"/>
      <c r="G370" s="348" t="n"/>
      <c r="H370" s="348" t="n"/>
      <c r="I370" s="348" t="n"/>
      <c r="J370" s="171" t="n"/>
      <c r="K370" s="349" t="n"/>
    </row>
    <row r="371">
      <c r="A371" s="167" t="n"/>
      <c r="B371" s="167" t="n"/>
      <c r="C371" s="168" t="n"/>
      <c r="D371" s="168" t="n"/>
      <c r="E371" s="169" t="n"/>
      <c r="F371" s="168" t="n"/>
      <c r="G371" s="348" t="n"/>
      <c r="H371" s="348" t="n"/>
      <c r="I371" s="348" t="n"/>
      <c r="J371" s="171" t="n"/>
      <c r="K371" s="349" t="n"/>
    </row>
    <row r="372">
      <c r="A372" s="167" t="n"/>
      <c r="B372" s="167" t="n"/>
      <c r="C372" s="168" t="n"/>
      <c r="D372" s="168" t="n"/>
      <c r="E372" s="169" t="n"/>
      <c r="F372" s="168" t="n"/>
      <c r="G372" s="348" t="n"/>
      <c r="H372" s="348" t="n"/>
      <c r="I372" s="348" t="n"/>
      <c r="J372" s="171" t="n"/>
      <c r="K372" s="349" t="n"/>
    </row>
    <row r="373">
      <c r="A373" s="167" t="n"/>
      <c r="B373" s="167" t="n"/>
      <c r="C373" s="168" t="n"/>
      <c r="D373" s="168" t="n"/>
      <c r="E373" s="169" t="n"/>
      <c r="F373" s="168" t="n"/>
      <c r="G373" s="348" t="n"/>
      <c r="H373" s="348" t="n"/>
      <c r="I373" s="348" t="n"/>
      <c r="J373" s="171" t="n"/>
      <c r="K373" s="349" t="n"/>
    </row>
    <row r="374">
      <c r="A374" s="167" t="n"/>
      <c r="B374" s="167" t="n"/>
      <c r="C374" s="168" t="n"/>
      <c r="D374" s="168" t="n"/>
      <c r="E374" s="169" t="n"/>
      <c r="F374" s="168" t="n"/>
      <c r="G374" s="348" t="n"/>
      <c r="H374" s="348" t="n"/>
      <c r="I374" s="348" t="n"/>
      <c r="J374" s="171" t="n"/>
      <c r="K374" s="349" t="n"/>
    </row>
    <row r="375">
      <c r="A375" s="167" t="n"/>
      <c r="B375" s="167" t="n"/>
      <c r="C375" s="168" t="n"/>
      <c r="D375" s="168" t="n"/>
      <c r="E375" s="169" t="n"/>
      <c r="F375" s="168" t="n"/>
      <c r="G375" s="348" t="n"/>
      <c r="H375" s="348" t="n"/>
      <c r="I375" s="348" t="n"/>
      <c r="J375" s="171" t="n"/>
      <c r="K375" s="349" t="n"/>
    </row>
    <row r="376">
      <c r="A376" s="167" t="n"/>
      <c r="B376" s="167" t="n"/>
      <c r="C376" s="168" t="n"/>
      <c r="D376" s="168" t="n"/>
      <c r="E376" s="169" t="n"/>
      <c r="F376" s="168" t="n"/>
      <c r="G376" s="348" t="n"/>
      <c r="H376" s="348" t="n"/>
      <c r="I376" s="348" t="n"/>
      <c r="J376" s="171" t="n"/>
      <c r="K376" s="349" t="n"/>
    </row>
    <row r="377">
      <c r="A377" s="167" t="n"/>
      <c r="B377" s="167" t="n"/>
      <c r="C377" s="168" t="n"/>
      <c r="D377" s="168" t="n"/>
      <c r="E377" s="169" t="n"/>
      <c r="F377" s="168" t="n"/>
      <c r="G377" s="348" t="n"/>
      <c r="H377" s="348" t="n"/>
      <c r="I377" s="348" t="n"/>
      <c r="J377" s="171" t="n"/>
      <c r="K377" s="349" t="n"/>
    </row>
    <row r="378">
      <c r="A378" s="167" t="n"/>
      <c r="B378" s="167" t="n"/>
      <c r="C378" s="168" t="n"/>
      <c r="D378" s="168" t="n"/>
      <c r="E378" s="169" t="n"/>
      <c r="F378" s="168" t="n"/>
      <c r="G378" s="348" t="n"/>
      <c r="H378" s="348" t="n"/>
      <c r="I378" s="348" t="n"/>
      <c r="J378" s="171" t="n"/>
      <c r="K378" s="349" t="n"/>
    </row>
    <row r="379">
      <c r="A379" s="167" t="n"/>
      <c r="B379" s="167" t="n"/>
      <c r="C379" s="168" t="n"/>
      <c r="D379" s="168" t="n"/>
      <c r="E379" s="169" t="n"/>
      <c r="F379" s="168" t="n"/>
      <c r="G379" s="348" t="n"/>
      <c r="H379" s="348" t="n"/>
      <c r="I379" s="348" t="n"/>
      <c r="J379" s="171" t="n"/>
      <c r="K379" s="349" t="n"/>
    </row>
    <row r="380">
      <c r="A380" s="167" t="n"/>
      <c r="B380" s="167" t="n"/>
      <c r="C380" s="168" t="n"/>
      <c r="D380" s="168" t="n"/>
      <c r="E380" s="169" t="n"/>
      <c r="F380" s="168" t="n"/>
      <c r="G380" s="348" t="n"/>
      <c r="H380" s="348" t="n"/>
      <c r="I380" s="348" t="n"/>
      <c r="J380" s="171" t="n"/>
      <c r="K380" s="349" t="n"/>
    </row>
    <row r="381">
      <c r="A381" s="167" t="n"/>
      <c r="B381" s="167" t="n"/>
      <c r="C381" s="168" t="n"/>
      <c r="D381" s="168" t="n"/>
      <c r="E381" s="169" t="n"/>
      <c r="F381" s="168" t="n"/>
      <c r="G381" s="348" t="n"/>
      <c r="H381" s="348" t="n"/>
      <c r="I381" s="348" t="n"/>
      <c r="J381" s="171" t="n"/>
      <c r="K381" s="349" t="n"/>
    </row>
    <row r="382">
      <c r="A382" s="167" t="n"/>
      <c r="B382" s="167" t="n"/>
      <c r="C382" s="168" t="n"/>
      <c r="D382" s="168" t="n"/>
      <c r="E382" s="169" t="n"/>
      <c r="F382" s="168" t="n"/>
      <c r="G382" s="348" t="n"/>
      <c r="H382" s="348" t="n"/>
      <c r="I382" s="348" t="n"/>
      <c r="J382" s="171" t="n"/>
      <c r="K382" s="349" t="n"/>
    </row>
    <row r="383">
      <c r="A383" s="167" t="n"/>
      <c r="B383" s="167" t="n"/>
      <c r="C383" s="168" t="n"/>
      <c r="D383" s="168" t="n"/>
      <c r="E383" s="169" t="n"/>
      <c r="F383" s="168" t="n"/>
      <c r="G383" s="348" t="n"/>
      <c r="H383" s="348" t="n"/>
      <c r="I383" s="348" t="n"/>
      <c r="J383" s="171" t="n"/>
      <c r="K383" s="349" t="n"/>
    </row>
    <row r="384">
      <c r="A384" s="167" t="n"/>
      <c r="B384" s="167" t="n"/>
      <c r="C384" s="168" t="n"/>
      <c r="D384" s="168" t="n"/>
      <c r="E384" s="169" t="n"/>
      <c r="F384" s="168" t="n"/>
      <c r="G384" s="348" t="n"/>
      <c r="H384" s="348" t="n"/>
      <c r="I384" s="348" t="n"/>
      <c r="J384" s="171" t="n"/>
      <c r="K384" s="349" t="n"/>
    </row>
    <row r="385">
      <c r="A385" s="167" t="n"/>
      <c r="B385" s="167" t="n"/>
      <c r="C385" s="168" t="n"/>
      <c r="D385" s="168" t="n"/>
      <c r="E385" s="169" t="n"/>
      <c r="F385" s="168" t="n"/>
      <c r="G385" s="348" t="n"/>
      <c r="H385" s="348" t="n"/>
      <c r="I385" s="348" t="n"/>
      <c r="J385" s="171" t="n"/>
      <c r="K385" s="349" t="n"/>
    </row>
    <row r="386">
      <c r="A386" s="167" t="n"/>
      <c r="B386" s="167" t="n"/>
      <c r="C386" s="168" t="n"/>
      <c r="D386" s="168" t="n"/>
      <c r="E386" s="169" t="n"/>
      <c r="F386" s="168" t="n"/>
      <c r="G386" s="348" t="n"/>
      <c r="H386" s="348" t="n"/>
      <c r="I386" s="348" t="n"/>
      <c r="J386" s="171" t="n"/>
      <c r="K386" s="349" t="n"/>
    </row>
    <row r="387">
      <c r="A387" s="167" t="n"/>
      <c r="B387" s="167" t="n"/>
      <c r="C387" s="168" t="n"/>
      <c r="D387" s="168" t="n"/>
      <c r="E387" s="169" t="n"/>
      <c r="F387" s="168" t="n"/>
      <c r="G387" s="348" t="n"/>
      <c r="H387" s="348" t="n"/>
      <c r="I387" s="348" t="n"/>
      <c r="J387" s="171" t="n"/>
      <c r="K387" s="349" t="n"/>
    </row>
    <row r="388">
      <c r="A388" s="167" t="n"/>
      <c r="B388" s="167" t="n"/>
      <c r="C388" s="168" t="n"/>
      <c r="D388" s="168" t="n"/>
      <c r="E388" s="169" t="n"/>
      <c r="F388" s="168" t="n"/>
      <c r="G388" s="348" t="n"/>
      <c r="H388" s="348" t="n"/>
      <c r="I388" s="348" t="n"/>
      <c r="J388" s="171" t="n"/>
      <c r="K388" s="349" t="n"/>
    </row>
    <row r="389">
      <c r="A389" s="167" t="n"/>
      <c r="B389" s="167" t="n"/>
      <c r="C389" s="168" t="n"/>
      <c r="D389" s="168" t="n"/>
      <c r="E389" s="169" t="n"/>
      <c r="F389" s="168" t="n"/>
      <c r="G389" s="348" t="n"/>
      <c r="H389" s="348" t="n"/>
      <c r="I389" s="348" t="n"/>
      <c r="J389" s="171" t="n"/>
      <c r="K389" s="349" t="n"/>
    </row>
    <row r="390">
      <c r="A390" s="167" t="n"/>
      <c r="B390" s="167" t="n"/>
      <c r="C390" s="168" t="n"/>
      <c r="D390" s="168" t="n"/>
      <c r="E390" s="169" t="n"/>
      <c r="F390" s="168" t="n"/>
      <c r="G390" s="348" t="n"/>
      <c r="H390" s="348" t="n"/>
      <c r="I390" s="348" t="n"/>
      <c r="J390" s="171" t="n"/>
      <c r="K390" s="349" t="n"/>
    </row>
    <row r="391">
      <c r="A391" s="167" t="n"/>
      <c r="B391" s="167" t="n"/>
      <c r="C391" s="168" t="n"/>
      <c r="D391" s="168" t="n"/>
      <c r="E391" s="169" t="n"/>
      <c r="F391" s="168" t="n"/>
      <c r="G391" s="348" t="n"/>
      <c r="H391" s="348" t="n"/>
      <c r="I391" s="348" t="n"/>
      <c r="J391" s="171" t="n"/>
      <c r="K391" s="349" t="n"/>
    </row>
    <row r="392">
      <c r="A392" s="167" t="n"/>
      <c r="B392" s="167" t="n"/>
      <c r="C392" s="168" t="n"/>
      <c r="D392" s="168" t="n"/>
      <c r="E392" s="169" t="n"/>
      <c r="F392" s="168" t="n"/>
      <c r="G392" s="348" t="n"/>
      <c r="H392" s="348" t="n"/>
      <c r="I392" s="348" t="n"/>
      <c r="J392" s="171" t="n"/>
      <c r="K392" s="349" t="n"/>
    </row>
    <row r="393">
      <c r="A393" s="167" t="n"/>
      <c r="B393" s="167" t="n"/>
      <c r="C393" s="168" t="n"/>
      <c r="D393" s="168" t="n"/>
      <c r="E393" s="169" t="n"/>
      <c r="F393" s="168" t="n"/>
      <c r="G393" s="348" t="n"/>
      <c r="H393" s="348" t="n"/>
      <c r="I393" s="348" t="n"/>
      <c r="J393" s="171" t="n"/>
      <c r="K393" s="349" t="n"/>
    </row>
    <row r="394">
      <c r="A394" s="167" t="n"/>
      <c r="B394" s="167" t="n"/>
      <c r="C394" s="168" t="n"/>
      <c r="D394" s="168" t="n"/>
      <c r="E394" s="169" t="n"/>
      <c r="F394" s="168" t="n"/>
      <c r="G394" s="348" t="n"/>
      <c r="H394" s="348" t="n"/>
      <c r="I394" s="348" t="n"/>
      <c r="J394" s="171" t="n"/>
      <c r="K394" s="349" t="n"/>
    </row>
    <row r="395">
      <c r="A395" s="167" t="n"/>
      <c r="B395" s="167" t="n"/>
      <c r="C395" s="168" t="n"/>
      <c r="D395" s="168" t="n"/>
      <c r="E395" s="169" t="n"/>
      <c r="F395" s="168" t="n"/>
      <c r="G395" s="348" t="n"/>
      <c r="H395" s="348" t="n"/>
      <c r="I395" s="348" t="n"/>
      <c r="J395" s="171" t="n"/>
      <c r="K395" s="349" t="n"/>
    </row>
    <row r="396">
      <c r="A396" s="167" t="n"/>
      <c r="B396" s="167" t="n"/>
      <c r="C396" s="168" t="n"/>
      <c r="D396" s="168" t="n"/>
      <c r="E396" s="169" t="n"/>
      <c r="F396" s="168" t="n"/>
      <c r="G396" s="348" t="n"/>
      <c r="H396" s="348" t="n"/>
      <c r="I396" s="348" t="n"/>
      <c r="J396" s="171" t="n"/>
      <c r="K396" s="349" t="n"/>
    </row>
    <row r="397">
      <c r="A397" s="167" t="n"/>
      <c r="B397" s="167" t="n"/>
      <c r="C397" s="168" t="n"/>
      <c r="D397" s="168" t="n"/>
      <c r="E397" s="169" t="n"/>
      <c r="F397" s="168" t="n"/>
      <c r="G397" s="348" t="n"/>
      <c r="H397" s="348" t="n"/>
      <c r="I397" s="348" t="n"/>
      <c r="J397" s="171" t="n"/>
      <c r="K397" s="349" t="n"/>
    </row>
    <row r="398">
      <c r="A398" s="167" t="n"/>
      <c r="B398" s="167" t="n"/>
      <c r="C398" s="168" t="n"/>
      <c r="D398" s="168" t="n"/>
      <c r="E398" s="169" t="n"/>
      <c r="F398" s="168" t="n"/>
      <c r="G398" s="348" t="n"/>
      <c r="H398" s="348" t="n"/>
      <c r="I398" s="348" t="n"/>
      <c r="J398" s="171" t="n"/>
      <c r="K398" s="349" t="n"/>
    </row>
    <row r="399">
      <c r="A399" s="167" t="n"/>
      <c r="B399" s="167" t="n"/>
      <c r="C399" s="168" t="n"/>
      <c r="D399" s="168" t="n"/>
      <c r="E399" s="169" t="n"/>
      <c r="F399" s="168" t="n"/>
      <c r="G399" s="348" t="n"/>
      <c r="H399" s="348" t="n"/>
      <c r="I399" s="348" t="n"/>
      <c r="J399" s="171" t="n"/>
      <c r="K399" s="349" t="n"/>
    </row>
    <row r="400">
      <c r="A400" s="167" t="n"/>
      <c r="B400" s="167" t="n"/>
      <c r="C400" s="168" t="n"/>
      <c r="D400" s="168" t="n"/>
      <c r="E400" s="169" t="n"/>
      <c r="F400" s="168" t="n"/>
      <c r="G400" s="348" t="n"/>
      <c r="H400" s="348" t="n"/>
      <c r="I400" s="348" t="n"/>
      <c r="J400" s="171" t="n"/>
      <c r="K400" s="349" t="n"/>
    </row>
    <row r="401">
      <c r="A401" s="167" t="n"/>
      <c r="B401" s="167" t="n"/>
      <c r="C401" s="168" t="n"/>
      <c r="D401" s="168" t="n"/>
      <c r="E401" s="169" t="n"/>
      <c r="F401" s="168" t="n"/>
      <c r="G401" s="348" t="n"/>
      <c r="H401" s="348" t="n"/>
      <c r="I401" s="348" t="n"/>
      <c r="J401" s="171" t="n"/>
      <c r="K401" s="349" t="n"/>
    </row>
    <row r="402">
      <c r="A402" s="167" t="n"/>
      <c r="B402" s="167" t="n"/>
      <c r="C402" s="168" t="n"/>
      <c r="D402" s="168" t="n"/>
      <c r="E402" s="169" t="n"/>
      <c r="F402" s="168" t="n"/>
      <c r="G402" s="348" t="n"/>
      <c r="H402" s="348" t="n"/>
      <c r="I402" s="348" t="n"/>
      <c r="J402" s="171" t="n"/>
      <c r="K402" s="349" t="n"/>
    </row>
    <row r="403">
      <c r="A403" s="167" t="n"/>
      <c r="B403" s="167" t="n"/>
      <c r="C403" s="168" t="n"/>
      <c r="D403" s="168" t="n"/>
      <c r="E403" s="169" t="n"/>
      <c r="F403" s="168" t="n"/>
      <c r="G403" s="348" t="n"/>
      <c r="H403" s="348" t="n"/>
      <c r="I403" s="348" t="n"/>
      <c r="J403" s="171" t="n"/>
      <c r="K403" s="349" t="n"/>
    </row>
    <row r="404">
      <c r="A404" s="167" t="n"/>
      <c r="B404" s="167" t="n"/>
      <c r="C404" s="168" t="n"/>
      <c r="D404" s="168" t="n"/>
      <c r="E404" s="169" t="n"/>
      <c r="F404" s="168" t="n"/>
      <c r="G404" s="348" t="n"/>
      <c r="H404" s="348" t="n"/>
      <c r="I404" s="348" t="n"/>
      <c r="J404" s="171" t="n"/>
      <c r="K404" s="349" t="n"/>
    </row>
    <row r="405">
      <c r="A405" s="167" t="n"/>
      <c r="B405" s="167" t="n"/>
      <c r="C405" s="168" t="n"/>
      <c r="D405" s="168" t="n"/>
      <c r="E405" s="169" t="n"/>
      <c r="F405" s="168" t="n"/>
      <c r="G405" s="348" t="n"/>
      <c r="H405" s="348" t="n"/>
      <c r="I405" s="348" t="n"/>
      <c r="J405" s="171" t="n"/>
      <c r="K405" s="349" t="n"/>
    </row>
    <row r="406">
      <c r="A406" s="167" t="n"/>
      <c r="B406" s="167" t="n"/>
      <c r="C406" s="168" t="n"/>
      <c r="D406" s="168" t="n"/>
      <c r="E406" s="169" t="n"/>
      <c r="F406" s="168" t="n"/>
      <c r="G406" s="348" t="n"/>
      <c r="H406" s="348" t="n"/>
      <c r="I406" s="348" t="n"/>
      <c r="J406" s="171" t="n"/>
      <c r="K406" s="349" t="n"/>
    </row>
    <row r="407">
      <c r="A407" s="167" t="n"/>
      <c r="B407" s="167" t="n"/>
      <c r="C407" s="168" t="n"/>
      <c r="D407" s="168" t="n"/>
      <c r="E407" s="169" t="n"/>
      <c r="F407" s="168" t="n"/>
      <c r="G407" s="348" t="n"/>
      <c r="H407" s="348" t="n"/>
      <c r="I407" s="348" t="n"/>
      <c r="J407" s="171" t="n"/>
      <c r="K407" s="349" t="n"/>
    </row>
    <row r="408">
      <c r="A408" s="167" t="n"/>
      <c r="B408" s="167" t="n"/>
      <c r="C408" s="168" t="n"/>
      <c r="D408" s="168" t="n"/>
      <c r="E408" s="169" t="n"/>
      <c r="F408" s="168" t="n"/>
      <c r="G408" s="348" t="n"/>
      <c r="H408" s="348" t="n"/>
      <c r="I408" s="348" t="n"/>
      <c r="J408" s="171" t="n"/>
      <c r="K408" s="349" t="n"/>
    </row>
    <row r="409">
      <c r="A409" s="167" t="n"/>
      <c r="B409" s="167" t="n"/>
      <c r="C409" s="168" t="n"/>
      <c r="D409" s="168" t="n"/>
      <c r="E409" s="169" t="n"/>
      <c r="F409" s="168" t="n"/>
      <c r="G409" s="348" t="n"/>
      <c r="H409" s="348" t="n"/>
      <c r="I409" s="348" t="n"/>
      <c r="J409" s="171" t="n"/>
      <c r="K409" s="349" t="n"/>
    </row>
    <row r="410">
      <c r="A410" s="167" t="n"/>
      <c r="B410" s="167" t="n"/>
      <c r="C410" s="168" t="n"/>
      <c r="D410" s="168" t="n"/>
      <c r="E410" s="169" t="n"/>
      <c r="F410" s="168" t="n"/>
      <c r="G410" s="348" t="n"/>
      <c r="H410" s="348" t="n"/>
      <c r="I410" s="348" t="n"/>
      <c r="J410" s="171" t="n"/>
      <c r="K410" s="349" t="n"/>
    </row>
    <row r="411">
      <c r="A411" s="167" t="n"/>
      <c r="B411" s="167" t="n"/>
      <c r="C411" s="168" t="n"/>
      <c r="D411" s="168" t="n"/>
      <c r="E411" s="169" t="n"/>
      <c r="F411" s="168" t="n"/>
      <c r="G411" s="348" t="n"/>
      <c r="H411" s="348" t="n"/>
      <c r="I411" s="348" t="n"/>
      <c r="J411" s="171" t="n"/>
      <c r="K411" s="349" t="n"/>
    </row>
    <row r="412">
      <c r="A412" s="167" t="n"/>
      <c r="B412" s="167" t="n"/>
      <c r="C412" s="168" t="n"/>
      <c r="D412" s="168" t="n"/>
      <c r="E412" s="169" t="n"/>
      <c r="F412" s="168" t="n"/>
      <c r="G412" s="348" t="n"/>
      <c r="H412" s="348" t="n"/>
      <c r="I412" s="348" t="n"/>
      <c r="J412" s="171" t="n"/>
      <c r="K412" s="349" t="n"/>
    </row>
    <row r="413">
      <c r="A413" s="167" t="n"/>
      <c r="B413" s="167" t="n"/>
      <c r="C413" s="168" t="n"/>
      <c r="D413" s="168" t="n"/>
      <c r="E413" s="169" t="n"/>
      <c r="F413" s="168" t="n"/>
      <c r="G413" s="348" t="n"/>
      <c r="H413" s="348" t="n"/>
      <c r="I413" s="348" t="n"/>
      <c r="J413" s="171" t="n"/>
      <c r="K413" s="349" t="n"/>
    </row>
    <row r="414">
      <c r="A414" s="167" t="n"/>
      <c r="B414" s="167" t="n"/>
      <c r="C414" s="168" t="n"/>
      <c r="D414" s="168" t="n"/>
      <c r="E414" s="169" t="n"/>
      <c r="F414" s="168" t="n"/>
      <c r="G414" s="348" t="n"/>
      <c r="H414" s="348" t="n"/>
      <c r="I414" s="348" t="n"/>
      <c r="J414" s="171" t="n"/>
      <c r="K414" s="349" t="n"/>
    </row>
    <row r="415">
      <c r="A415" s="167" t="n"/>
      <c r="B415" s="167" t="n"/>
      <c r="C415" s="168" t="n"/>
      <c r="D415" s="168" t="n"/>
      <c r="E415" s="169" t="n"/>
      <c r="F415" s="168" t="n"/>
      <c r="G415" s="348" t="n"/>
      <c r="H415" s="348" t="n"/>
      <c r="I415" s="348" t="n"/>
      <c r="J415" s="171" t="n"/>
      <c r="K415" s="349" t="n"/>
    </row>
    <row r="416">
      <c r="A416" s="167" t="n"/>
      <c r="B416" s="167" t="n"/>
      <c r="C416" s="168" t="n"/>
      <c r="D416" s="168" t="n"/>
      <c r="E416" s="169" t="n"/>
      <c r="F416" s="168" t="n"/>
      <c r="G416" s="348" t="n"/>
      <c r="H416" s="348" t="n"/>
      <c r="I416" s="348" t="n"/>
      <c r="J416" s="171" t="n"/>
      <c r="K416" s="349" t="n"/>
    </row>
    <row r="417">
      <c r="A417" s="167" t="n"/>
      <c r="B417" s="167" t="n"/>
      <c r="C417" s="168" t="n"/>
      <c r="D417" s="168" t="n"/>
      <c r="E417" s="169" t="n"/>
      <c r="F417" s="168" t="n"/>
      <c r="G417" s="348" t="n"/>
      <c r="H417" s="348" t="n"/>
      <c r="I417" s="348" t="n"/>
      <c r="J417" s="171" t="n"/>
      <c r="K417" s="349" t="n"/>
    </row>
    <row r="418">
      <c r="A418" s="167" t="n"/>
      <c r="B418" s="167" t="n"/>
      <c r="C418" s="168" t="n"/>
      <c r="D418" s="168" t="n"/>
      <c r="E418" s="169" t="n"/>
      <c r="F418" s="168" t="n"/>
      <c r="G418" s="348" t="n"/>
      <c r="H418" s="348" t="n"/>
      <c r="I418" s="348" t="n"/>
      <c r="J418" s="171" t="n"/>
      <c r="K418" s="349" t="n"/>
    </row>
    <row r="419">
      <c r="A419" s="167" t="n"/>
      <c r="B419" s="167" t="n"/>
      <c r="C419" s="168" t="n"/>
      <c r="D419" s="168" t="n"/>
      <c r="E419" s="169" t="n"/>
      <c r="F419" s="168" t="n"/>
      <c r="G419" s="348" t="n"/>
      <c r="H419" s="348" t="n"/>
      <c r="I419" s="348" t="n"/>
      <c r="J419" s="171" t="n"/>
      <c r="K419" s="349" t="n"/>
    </row>
    <row r="420">
      <c r="A420" s="167" t="n"/>
      <c r="B420" s="167" t="n"/>
      <c r="C420" s="168" t="n"/>
      <c r="D420" s="168" t="n"/>
      <c r="E420" s="169" t="n"/>
      <c r="F420" s="168" t="n"/>
      <c r="G420" s="348" t="n"/>
      <c r="H420" s="348" t="n"/>
      <c r="I420" s="348" t="n"/>
      <c r="J420" s="171" t="n"/>
      <c r="K420" s="349" t="n"/>
    </row>
    <row r="421">
      <c r="A421" s="167" t="n"/>
      <c r="B421" s="167" t="n"/>
      <c r="C421" s="168" t="n"/>
      <c r="D421" s="168" t="n"/>
      <c r="E421" s="169" t="n"/>
      <c r="F421" s="168" t="n"/>
      <c r="G421" s="348" t="n"/>
      <c r="H421" s="348" t="n"/>
      <c r="I421" s="348" t="n"/>
      <c r="J421" s="171" t="n"/>
      <c r="K421" s="349" t="n"/>
    </row>
    <row r="422">
      <c r="A422" s="167" t="n"/>
      <c r="B422" s="167" t="n"/>
      <c r="C422" s="168" t="n"/>
      <c r="D422" s="168" t="n"/>
      <c r="E422" s="169" t="n"/>
      <c r="F422" s="168" t="n"/>
      <c r="G422" s="348" t="n"/>
      <c r="H422" s="348" t="n"/>
      <c r="I422" s="348" t="n"/>
      <c r="J422" s="171" t="n"/>
      <c r="K422" s="349" t="n"/>
    </row>
    <row r="423">
      <c r="A423" s="167" t="n"/>
      <c r="B423" s="167" t="n"/>
      <c r="C423" s="168" t="n"/>
      <c r="D423" s="168" t="n"/>
      <c r="E423" s="169" t="n"/>
      <c r="F423" s="168" t="n"/>
      <c r="G423" s="348" t="n"/>
      <c r="H423" s="348" t="n"/>
      <c r="I423" s="348" t="n"/>
      <c r="J423" s="171" t="n"/>
      <c r="K423" s="349" t="n"/>
    </row>
    <row r="424">
      <c r="A424" s="167" t="n"/>
      <c r="B424" s="167" t="n"/>
      <c r="C424" s="168" t="n"/>
      <c r="D424" s="168" t="n"/>
      <c r="E424" s="169" t="n"/>
      <c r="F424" s="168" t="n"/>
      <c r="G424" s="348" t="n"/>
      <c r="H424" s="348" t="n"/>
      <c r="I424" s="348" t="n"/>
      <c r="J424" s="171" t="n"/>
      <c r="K424" s="349" t="n"/>
    </row>
    <row r="425">
      <c r="A425" s="167" t="n"/>
      <c r="B425" s="167" t="n"/>
      <c r="C425" s="168" t="n"/>
      <c r="D425" s="168" t="n"/>
      <c r="E425" s="169" t="n"/>
      <c r="F425" s="168" t="n"/>
      <c r="G425" s="348" t="n"/>
      <c r="H425" s="348" t="n"/>
      <c r="I425" s="348" t="n"/>
      <c r="J425" s="171" t="n"/>
      <c r="K425" s="349" t="n"/>
    </row>
    <row r="426">
      <c r="A426" s="167" t="n"/>
      <c r="B426" s="167" t="n"/>
      <c r="C426" s="168" t="n"/>
      <c r="D426" s="168" t="n"/>
      <c r="E426" s="169" t="n"/>
      <c r="F426" s="168" t="n"/>
      <c r="G426" s="348" t="n"/>
      <c r="H426" s="348" t="n"/>
      <c r="I426" s="348" t="n"/>
      <c r="J426" s="171" t="n"/>
      <c r="K426" s="349" t="n"/>
    </row>
    <row r="427">
      <c r="A427" s="167" t="n"/>
      <c r="B427" s="167" t="n"/>
      <c r="C427" s="168" t="n"/>
      <c r="D427" s="168" t="n"/>
      <c r="E427" s="169" t="n"/>
      <c r="F427" s="168" t="n"/>
      <c r="G427" s="348" t="n"/>
      <c r="H427" s="348" t="n"/>
      <c r="I427" s="348" t="n"/>
      <c r="J427" s="171" t="n"/>
      <c r="K427" s="349" t="n"/>
    </row>
    <row r="428">
      <c r="A428" s="167" t="n"/>
      <c r="B428" s="167" t="n"/>
      <c r="C428" s="168" t="n"/>
      <c r="D428" s="168" t="n"/>
      <c r="E428" s="169" t="n"/>
      <c r="F428" s="168" t="n"/>
      <c r="G428" s="348" t="n"/>
      <c r="H428" s="348" t="n"/>
      <c r="I428" s="348" t="n"/>
      <c r="J428" s="171" t="n"/>
      <c r="K428" s="349" t="n"/>
    </row>
    <row r="429">
      <c r="A429" s="167" t="n"/>
      <c r="B429" s="167" t="n"/>
      <c r="C429" s="168" t="n"/>
      <c r="D429" s="168" t="n"/>
      <c r="E429" s="169" t="n"/>
      <c r="F429" s="168" t="n"/>
      <c r="G429" s="348" t="n"/>
      <c r="H429" s="348" t="n"/>
      <c r="I429" s="348" t="n"/>
      <c r="J429" s="171" t="n"/>
      <c r="K429" s="349" t="n"/>
    </row>
    <row r="430">
      <c r="A430" s="167" t="n"/>
      <c r="B430" s="167" t="n"/>
      <c r="C430" s="168" t="n"/>
      <c r="D430" s="168" t="n"/>
      <c r="E430" s="169" t="n"/>
      <c r="F430" s="168" t="n"/>
      <c r="G430" s="348" t="n"/>
      <c r="H430" s="348" t="n"/>
      <c r="I430" s="348" t="n"/>
      <c r="J430" s="171" t="n"/>
      <c r="K430" s="349" t="n"/>
    </row>
    <row r="431">
      <c r="A431" s="167" t="n"/>
      <c r="B431" s="167" t="n"/>
      <c r="C431" s="168" t="n"/>
      <c r="D431" s="168" t="n"/>
      <c r="E431" s="169" t="n"/>
      <c r="F431" s="168" t="n"/>
      <c r="G431" s="348" t="n"/>
      <c r="H431" s="348" t="n"/>
      <c r="I431" s="348" t="n"/>
      <c r="J431" s="171" t="n"/>
      <c r="K431" s="349" t="n"/>
    </row>
    <row r="432">
      <c r="A432" s="167" t="n"/>
      <c r="B432" s="167" t="n"/>
      <c r="C432" s="168" t="n"/>
      <c r="D432" s="168" t="n"/>
      <c r="E432" s="169" t="n"/>
      <c r="F432" s="168" t="n"/>
      <c r="G432" s="348" t="n"/>
      <c r="H432" s="348" t="n"/>
      <c r="I432" s="348" t="n"/>
      <c r="J432" s="171" t="n"/>
      <c r="K432" s="349" t="n"/>
    </row>
    <row r="433">
      <c r="A433" s="167" t="n"/>
      <c r="B433" s="167" t="n"/>
      <c r="C433" s="168" t="n"/>
      <c r="D433" s="168" t="n"/>
      <c r="E433" s="169" t="n"/>
      <c r="F433" s="168" t="n"/>
      <c r="G433" s="348" t="n"/>
      <c r="H433" s="348" t="n"/>
      <c r="I433" s="348" t="n"/>
      <c r="J433" s="171" t="n"/>
      <c r="K433" s="349" t="n"/>
    </row>
    <row r="434">
      <c r="A434" s="167" t="n"/>
      <c r="B434" s="167" t="n"/>
      <c r="C434" s="168" t="n"/>
      <c r="D434" s="168" t="n"/>
      <c r="E434" s="169" t="n"/>
      <c r="F434" s="168" t="n"/>
      <c r="G434" s="348" t="n"/>
      <c r="H434" s="348" t="n"/>
      <c r="I434" s="348" t="n"/>
      <c r="J434" s="171" t="n"/>
      <c r="K434" s="349" t="n"/>
    </row>
    <row r="435">
      <c r="A435" s="167" t="n"/>
      <c r="B435" s="167" t="n"/>
      <c r="C435" s="168" t="n"/>
      <c r="D435" s="168" t="n"/>
      <c r="E435" s="169" t="n"/>
      <c r="F435" s="168" t="n"/>
      <c r="G435" s="348" t="n"/>
      <c r="H435" s="348" t="n"/>
      <c r="I435" s="348" t="n"/>
      <c r="J435" s="171" t="n"/>
      <c r="K435" s="349" t="n"/>
    </row>
    <row r="436">
      <c r="A436" s="167" t="n"/>
      <c r="B436" s="167" t="n"/>
      <c r="C436" s="168" t="n"/>
      <c r="D436" s="168" t="n"/>
      <c r="E436" s="169" t="n"/>
      <c r="F436" s="168" t="n"/>
      <c r="G436" s="348" t="n"/>
      <c r="H436" s="348" t="n"/>
      <c r="I436" s="348" t="n"/>
      <c r="J436" s="171" t="n"/>
      <c r="K436" s="349" t="n"/>
    </row>
    <row r="437">
      <c r="A437" s="167" t="n"/>
      <c r="B437" s="167" t="n"/>
      <c r="C437" s="168" t="n"/>
      <c r="D437" s="168" t="n"/>
      <c r="E437" s="169" t="n"/>
      <c r="F437" s="168" t="n"/>
      <c r="G437" s="348" t="n"/>
      <c r="H437" s="348" t="n"/>
      <c r="I437" s="348" t="n"/>
      <c r="J437" s="171" t="n"/>
      <c r="K437" s="349" t="n"/>
    </row>
    <row r="438">
      <c r="A438" s="167" t="n"/>
      <c r="B438" s="167" t="n"/>
      <c r="C438" s="168" t="n"/>
      <c r="D438" s="168" t="n"/>
      <c r="E438" s="169" t="n"/>
      <c r="F438" s="168" t="n"/>
      <c r="G438" s="348" t="n"/>
      <c r="H438" s="348" t="n"/>
      <c r="I438" s="348" t="n"/>
      <c r="J438" s="171" t="n"/>
      <c r="K438" s="349" t="n"/>
    </row>
    <row r="439">
      <c r="A439" s="167" t="n"/>
      <c r="B439" s="167" t="n"/>
      <c r="C439" s="168" t="n"/>
      <c r="D439" s="168" t="n"/>
      <c r="E439" s="169" t="n"/>
      <c r="F439" s="168" t="n"/>
      <c r="G439" s="348" t="n"/>
      <c r="H439" s="348" t="n"/>
      <c r="I439" s="348" t="n"/>
      <c r="J439" s="171" t="n"/>
      <c r="K439" s="349" t="n"/>
    </row>
    <row r="440">
      <c r="A440" s="167" t="n"/>
      <c r="B440" s="167" t="n"/>
      <c r="C440" s="168" t="n"/>
      <c r="D440" s="168" t="n"/>
      <c r="E440" s="169" t="n"/>
      <c r="F440" s="168" t="n"/>
      <c r="G440" s="348" t="n"/>
      <c r="H440" s="348" t="n"/>
      <c r="I440" s="348" t="n"/>
      <c r="J440" s="171" t="n"/>
      <c r="K440" s="349" t="n"/>
    </row>
    <row r="441">
      <c r="A441" s="167" t="n"/>
      <c r="B441" s="167" t="n"/>
      <c r="C441" s="168" t="n"/>
      <c r="D441" s="168" t="n"/>
      <c r="E441" s="169" t="n"/>
      <c r="F441" s="168" t="n"/>
      <c r="G441" s="348" t="n"/>
      <c r="H441" s="348" t="n"/>
      <c r="I441" s="348" t="n"/>
      <c r="J441" s="171" t="n"/>
      <c r="K441" s="349" t="n"/>
    </row>
    <row r="442">
      <c r="A442" s="167" t="n"/>
      <c r="B442" s="167" t="n"/>
      <c r="C442" s="168" t="n"/>
      <c r="D442" s="168" t="n"/>
      <c r="E442" s="169" t="n"/>
      <c r="F442" s="168" t="n"/>
      <c r="G442" s="348" t="n"/>
      <c r="H442" s="348" t="n"/>
      <c r="I442" s="348" t="n"/>
      <c r="J442" s="171" t="n"/>
      <c r="K442" s="349" t="n"/>
    </row>
    <row r="443">
      <c r="A443" s="167" t="n"/>
      <c r="B443" s="167" t="n"/>
      <c r="C443" s="168" t="n"/>
      <c r="D443" s="168" t="n"/>
      <c r="E443" s="169" t="n"/>
      <c r="F443" s="168" t="n"/>
      <c r="G443" s="348" t="n"/>
      <c r="H443" s="348" t="n"/>
      <c r="I443" s="348" t="n"/>
      <c r="J443" s="171" t="n"/>
      <c r="K443" s="349" t="n"/>
    </row>
    <row r="444">
      <c r="A444" s="167" t="n"/>
      <c r="B444" s="167" t="n"/>
      <c r="C444" s="168" t="n"/>
      <c r="D444" s="168" t="n"/>
      <c r="E444" s="169" t="n"/>
      <c r="F444" s="168" t="n"/>
      <c r="G444" s="348" t="n"/>
      <c r="H444" s="348" t="n"/>
      <c r="I444" s="348" t="n"/>
      <c r="J444" s="171" t="n"/>
      <c r="K444" s="349" t="n"/>
    </row>
    <row r="445">
      <c r="A445" s="167" t="n"/>
      <c r="B445" s="167" t="n"/>
      <c r="C445" s="168" t="n"/>
      <c r="D445" s="168" t="n"/>
      <c r="E445" s="169" t="n"/>
      <c r="F445" s="168" t="n"/>
      <c r="G445" s="348" t="n"/>
      <c r="H445" s="348" t="n"/>
      <c r="I445" s="348" t="n"/>
      <c r="J445" s="171" t="n"/>
      <c r="K445" s="349" t="n"/>
    </row>
    <row r="446">
      <c r="A446" s="167" t="n"/>
      <c r="B446" s="167" t="n"/>
      <c r="C446" s="168" t="n"/>
      <c r="D446" s="168" t="n"/>
      <c r="E446" s="169" t="n"/>
      <c r="F446" s="168" t="n"/>
      <c r="G446" s="348" t="n"/>
      <c r="H446" s="348" t="n"/>
      <c r="I446" s="348" t="n"/>
      <c r="J446" s="171" t="n"/>
      <c r="K446" s="349" t="n"/>
    </row>
    <row r="447">
      <c r="A447" s="167" t="n"/>
      <c r="B447" s="167" t="n"/>
      <c r="C447" s="168" t="n"/>
      <c r="D447" s="168" t="n"/>
      <c r="E447" s="169" t="n"/>
      <c r="F447" s="168" t="n"/>
      <c r="G447" s="348" t="n"/>
      <c r="H447" s="348" t="n"/>
      <c r="I447" s="348" t="n"/>
      <c r="J447" s="171" t="n"/>
      <c r="K447" s="349" t="n"/>
    </row>
    <row r="448">
      <c r="A448" s="167" t="n"/>
      <c r="B448" s="167" t="n"/>
      <c r="C448" s="168" t="n"/>
      <c r="D448" s="168" t="n"/>
      <c r="E448" s="169" t="n"/>
      <c r="F448" s="168" t="n"/>
      <c r="G448" s="348" t="n"/>
      <c r="H448" s="348" t="n"/>
      <c r="I448" s="348" t="n"/>
      <c r="J448" s="171" t="n"/>
      <c r="K448" s="349" t="n"/>
    </row>
    <row r="449">
      <c r="A449" s="167" t="n"/>
      <c r="B449" s="167" t="n"/>
      <c r="C449" s="168" t="n"/>
      <c r="D449" s="168" t="n"/>
      <c r="E449" s="169" t="n"/>
      <c r="F449" s="168" t="n"/>
      <c r="G449" s="348" t="n"/>
      <c r="H449" s="348" t="n"/>
      <c r="I449" s="348" t="n"/>
      <c r="J449" s="171" t="n"/>
      <c r="K449" s="349" t="n"/>
    </row>
    <row r="450">
      <c r="A450" s="167" t="n"/>
      <c r="B450" s="167" t="n"/>
      <c r="C450" s="168" t="n"/>
      <c r="D450" s="168" t="n"/>
      <c r="E450" s="169" t="n"/>
      <c r="F450" s="168" t="n"/>
      <c r="G450" s="348" t="n"/>
      <c r="H450" s="348" t="n"/>
      <c r="I450" s="348" t="n"/>
      <c r="J450" s="171" t="n"/>
      <c r="K450" s="349" t="n"/>
    </row>
    <row r="451">
      <c r="A451" s="167" t="n"/>
      <c r="B451" s="167" t="n"/>
      <c r="C451" s="168" t="n"/>
      <c r="D451" s="168" t="n"/>
      <c r="E451" s="169" t="n"/>
      <c r="F451" s="168" t="n"/>
      <c r="G451" s="348" t="n"/>
      <c r="H451" s="348" t="n"/>
      <c r="I451" s="348" t="n"/>
      <c r="J451" s="171" t="n"/>
      <c r="K451" s="349" t="n"/>
    </row>
    <row r="452">
      <c r="A452" s="167" t="n"/>
      <c r="B452" s="167" t="n"/>
      <c r="C452" s="168" t="n"/>
      <c r="D452" s="168" t="n"/>
      <c r="E452" s="169" t="n"/>
      <c r="F452" s="168" t="n"/>
      <c r="G452" s="348" t="n"/>
      <c r="H452" s="348" t="n"/>
      <c r="I452" s="348" t="n"/>
      <c r="J452" s="171" t="n"/>
      <c r="K452" s="349" t="n"/>
    </row>
    <row r="453">
      <c r="A453" s="167" t="n"/>
      <c r="B453" s="167" t="n"/>
      <c r="C453" s="168" t="n"/>
      <c r="D453" s="168" t="n"/>
      <c r="E453" s="169" t="n"/>
      <c r="F453" s="168" t="n"/>
      <c r="G453" s="348" t="n"/>
      <c r="H453" s="348" t="n"/>
      <c r="I453" s="348" t="n"/>
      <c r="J453" s="171" t="n"/>
      <c r="K453" s="349" t="n"/>
    </row>
    <row r="454">
      <c r="A454" s="167" t="n"/>
      <c r="B454" s="167" t="n"/>
      <c r="C454" s="168" t="n"/>
      <c r="D454" s="168" t="n"/>
      <c r="E454" s="169" t="n"/>
      <c r="F454" s="168" t="n"/>
      <c r="G454" s="348" t="n"/>
      <c r="H454" s="348" t="n"/>
      <c r="I454" s="348" t="n"/>
      <c r="J454" s="171" t="n"/>
      <c r="K454" s="349" t="n"/>
    </row>
    <row r="455">
      <c r="A455" s="167" t="n"/>
      <c r="B455" s="167" t="n"/>
      <c r="C455" s="168" t="n"/>
      <c r="D455" s="168" t="n"/>
      <c r="E455" s="169" t="n"/>
      <c r="F455" s="168" t="n"/>
      <c r="G455" s="348" t="n"/>
      <c r="H455" s="348" t="n"/>
      <c r="I455" s="348" t="n"/>
      <c r="J455" s="171" t="n"/>
      <c r="K455" s="349" t="n"/>
    </row>
    <row r="456">
      <c r="A456" s="167" t="n"/>
      <c r="B456" s="167" t="n"/>
      <c r="C456" s="168" t="n"/>
      <c r="D456" s="168" t="n"/>
      <c r="E456" s="169" t="n"/>
      <c r="F456" s="168" t="n"/>
      <c r="G456" s="348" t="n"/>
      <c r="H456" s="348" t="n"/>
      <c r="I456" s="348" t="n"/>
      <c r="J456" s="171" t="n"/>
      <c r="K456" s="349" t="n"/>
    </row>
    <row r="457">
      <c r="A457" s="167" t="n"/>
      <c r="B457" s="167" t="n"/>
      <c r="C457" s="168" t="n"/>
      <c r="D457" s="168" t="n"/>
      <c r="E457" s="169" t="n"/>
      <c r="F457" s="168" t="n"/>
      <c r="G457" s="348" t="n"/>
      <c r="H457" s="348" t="n"/>
      <c r="I457" s="348" t="n"/>
      <c r="J457" s="171" t="n"/>
      <c r="K457" s="349" t="n"/>
    </row>
    <row r="458">
      <c r="A458" s="167" t="n"/>
      <c r="B458" s="167" t="n"/>
      <c r="C458" s="168" t="n"/>
      <c r="D458" s="168" t="n"/>
      <c r="E458" s="169" t="n"/>
      <c r="F458" s="168" t="n"/>
      <c r="G458" s="348" t="n"/>
      <c r="H458" s="348" t="n"/>
      <c r="I458" s="348" t="n"/>
      <c r="J458" s="171" t="n"/>
      <c r="K458" s="349" t="n"/>
    </row>
    <row r="459">
      <c r="A459" s="167" t="n"/>
      <c r="B459" s="167" t="n"/>
      <c r="C459" s="168" t="n"/>
      <c r="D459" s="168" t="n"/>
      <c r="E459" s="169" t="n"/>
      <c r="F459" s="168" t="n"/>
      <c r="G459" s="348" t="n"/>
      <c r="H459" s="348" t="n"/>
      <c r="I459" s="348" t="n"/>
      <c r="J459" s="171" t="n"/>
      <c r="K459" s="349" t="n"/>
    </row>
    <row r="460">
      <c r="A460" s="167" t="n"/>
      <c r="B460" s="167" t="n"/>
      <c r="C460" s="168" t="n"/>
      <c r="D460" s="168" t="n"/>
      <c r="E460" s="169" t="n"/>
      <c r="F460" s="168" t="n"/>
      <c r="G460" s="348" t="n"/>
      <c r="H460" s="348" t="n"/>
      <c r="I460" s="348" t="n"/>
      <c r="J460" s="171" t="n"/>
      <c r="K460" s="349" t="n"/>
    </row>
    <row r="461">
      <c r="A461" s="167" t="n"/>
      <c r="B461" s="167" t="n"/>
      <c r="C461" s="168" t="n"/>
      <c r="D461" s="168" t="n"/>
      <c r="E461" s="169" t="n"/>
      <c r="F461" s="168" t="n"/>
      <c r="G461" s="348" t="n"/>
      <c r="H461" s="348" t="n"/>
      <c r="I461" s="348" t="n"/>
      <c r="J461" s="171" t="n"/>
      <c r="K461" s="349" t="n"/>
    </row>
    <row r="462">
      <c r="A462" s="167" t="n"/>
      <c r="B462" s="167" t="n"/>
      <c r="C462" s="168" t="n"/>
      <c r="D462" s="168" t="n"/>
      <c r="E462" s="169" t="n"/>
      <c r="F462" s="168" t="n"/>
      <c r="G462" s="348" t="n"/>
      <c r="H462" s="348" t="n"/>
      <c r="I462" s="348" t="n"/>
      <c r="J462" s="171" t="n"/>
      <c r="K462" s="349" t="n"/>
    </row>
    <row r="463">
      <c r="A463" s="167" t="n"/>
      <c r="B463" s="167" t="n"/>
      <c r="C463" s="168" t="n"/>
      <c r="D463" s="168" t="n"/>
      <c r="E463" s="169" t="n"/>
      <c r="F463" s="168" t="n"/>
      <c r="G463" s="348" t="n"/>
      <c r="H463" s="348" t="n"/>
      <c r="I463" s="348" t="n"/>
      <c r="J463" s="171" t="n"/>
      <c r="K463" s="349" t="n"/>
    </row>
    <row r="464">
      <c r="A464" s="167" t="n"/>
      <c r="B464" s="167" t="n"/>
      <c r="C464" s="168" t="n"/>
      <c r="D464" s="168" t="n"/>
      <c r="E464" s="169" t="n"/>
      <c r="F464" s="168" t="n"/>
      <c r="G464" s="348" t="n"/>
      <c r="H464" s="348" t="n"/>
      <c r="I464" s="348" t="n"/>
      <c r="J464" s="171" t="n"/>
      <c r="K464" s="349" t="n"/>
    </row>
    <row r="465">
      <c r="A465" s="167" t="n"/>
      <c r="B465" s="167" t="n"/>
      <c r="C465" s="168" t="n"/>
      <c r="D465" s="168" t="n"/>
      <c r="E465" s="169" t="n"/>
      <c r="F465" s="168" t="n"/>
      <c r="G465" s="348" t="n"/>
      <c r="H465" s="348" t="n"/>
      <c r="I465" s="348" t="n"/>
      <c r="J465" s="171" t="n"/>
      <c r="K465" s="349" t="n"/>
    </row>
    <row r="466">
      <c r="A466" s="167" t="n"/>
      <c r="B466" s="167" t="n"/>
      <c r="C466" s="168" t="n"/>
      <c r="D466" s="168" t="n"/>
      <c r="E466" s="169" t="n"/>
      <c r="F466" s="168" t="n"/>
      <c r="G466" s="348" t="n"/>
      <c r="H466" s="348" t="n"/>
      <c r="I466" s="348" t="n"/>
      <c r="J466" s="171" t="n"/>
      <c r="K466" s="349" t="n"/>
    </row>
    <row r="467">
      <c r="A467" s="167" t="n"/>
      <c r="B467" s="167" t="n"/>
      <c r="C467" s="168" t="n"/>
      <c r="D467" s="168" t="n"/>
      <c r="E467" s="169" t="n"/>
      <c r="F467" s="168" t="n"/>
      <c r="G467" s="348" t="n"/>
      <c r="H467" s="348" t="n"/>
      <c r="I467" s="348" t="n"/>
      <c r="J467" s="171" t="n"/>
      <c r="K467" s="349" t="n"/>
    </row>
    <row r="468">
      <c r="A468" s="167" t="n"/>
      <c r="B468" s="167" t="n"/>
      <c r="C468" s="168" t="n"/>
      <c r="D468" s="168" t="n"/>
      <c r="E468" s="169" t="n"/>
      <c r="F468" s="168" t="n"/>
      <c r="G468" s="348" t="n"/>
      <c r="H468" s="348" t="n"/>
      <c r="I468" s="348" t="n"/>
      <c r="J468" s="171" t="n"/>
      <c r="K468" s="349" t="n"/>
    </row>
    <row r="469">
      <c r="A469" s="167" t="n"/>
      <c r="B469" s="167" t="n"/>
      <c r="C469" s="168" t="n"/>
      <c r="D469" s="168" t="n"/>
      <c r="E469" s="169" t="n"/>
      <c r="F469" s="168" t="n"/>
      <c r="G469" s="348" t="n"/>
      <c r="H469" s="348" t="n"/>
      <c r="I469" s="348" t="n"/>
      <c r="J469" s="171" t="n"/>
      <c r="K469" s="349" t="n"/>
    </row>
    <row r="470">
      <c r="A470" s="167" t="n"/>
      <c r="B470" s="167" t="n"/>
      <c r="C470" s="168" t="n"/>
      <c r="D470" s="168" t="n"/>
      <c r="E470" s="169" t="n"/>
      <c r="F470" s="168" t="n"/>
      <c r="G470" s="348" t="n"/>
      <c r="H470" s="348" t="n"/>
      <c r="I470" s="348" t="n"/>
      <c r="J470" s="171" t="n"/>
      <c r="K470" s="349" t="n"/>
    </row>
    <row r="471">
      <c r="A471" s="167" t="n"/>
      <c r="B471" s="167" t="n"/>
      <c r="C471" s="168" t="n"/>
      <c r="D471" s="168" t="n"/>
      <c r="E471" s="169" t="n"/>
      <c r="F471" s="168" t="n"/>
      <c r="G471" s="348" t="n"/>
      <c r="H471" s="348" t="n"/>
      <c r="I471" s="348" t="n"/>
      <c r="J471" s="171" t="n"/>
      <c r="K471" s="349" t="n"/>
    </row>
    <row r="472">
      <c r="A472" s="167" t="n"/>
      <c r="B472" s="167" t="n"/>
      <c r="C472" s="168" t="n"/>
      <c r="D472" s="168" t="n"/>
      <c r="E472" s="169" t="n"/>
      <c r="F472" s="168" t="n"/>
      <c r="G472" s="348" t="n"/>
      <c r="H472" s="348" t="n"/>
      <c r="I472" s="348" t="n"/>
      <c r="J472" s="171" t="n"/>
      <c r="K472" s="349" t="n"/>
    </row>
    <row r="473">
      <c r="A473" s="167" t="n"/>
      <c r="B473" s="167" t="n"/>
      <c r="C473" s="168" t="n"/>
      <c r="D473" s="168" t="n"/>
      <c r="E473" s="169" t="n"/>
      <c r="F473" s="168" t="n"/>
      <c r="G473" s="348" t="n"/>
      <c r="H473" s="348" t="n"/>
      <c r="I473" s="348" t="n"/>
      <c r="J473" s="171" t="n"/>
      <c r="K473" s="349" t="n"/>
    </row>
    <row r="474">
      <c r="A474" s="167" t="n"/>
      <c r="B474" s="167" t="n"/>
      <c r="C474" s="168" t="n"/>
      <c r="D474" s="168" t="n"/>
      <c r="E474" s="169" t="n"/>
      <c r="F474" s="168" t="n"/>
      <c r="G474" s="348" t="n"/>
      <c r="H474" s="348" t="n"/>
      <c r="I474" s="348" t="n"/>
      <c r="J474" s="171" t="n"/>
      <c r="K474" s="349" t="n"/>
    </row>
    <row r="475">
      <c r="A475" s="167" t="n"/>
      <c r="B475" s="167" t="n"/>
      <c r="C475" s="168" t="n"/>
      <c r="D475" s="168" t="n"/>
      <c r="E475" s="169" t="n"/>
      <c r="F475" s="168" t="n"/>
      <c r="G475" s="348" t="n"/>
      <c r="H475" s="348" t="n"/>
      <c r="I475" s="348" t="n"/>
      <c r="J475" s="171" t="n"/>
      <c r="K475" s="349" t="n"/>
    </row>
    <row r="476">
      <c r="A476" s="167" t="n"/>
      <c r="B476" s="167" t="n"/>
      <c r="C476" s="168" t="n"/>
      <c r="D476" s="168" t="n"/>
      <c r="E476" s="169" t="n"/>
      <c r="F476" s="168" t="n"/>
      <c r="G476" s="348" t="n"/>
      <c r="H476" s="348" t="n"/>
      <c r="I476" s="348" t="n"/>
      <c r="J476" s="171" t="n"/>
      <c r="K476" s="349" t="n"/>
    </row>
    <row r="477">
      <c r="A477" s="167" t="n"/>
      <c r="B477" s="167" t="n"/>
      <c r="C477" s="168" t="n"/>
      <c r="D477" s="168" t="n"/>
      <c r="E477" s="169" t="n"/>
      <c r="F477" s="168" t="n"/>
      <c r="G477" s="348" t="n"/>
      <c r="H477" s="348" t="n"/>
      <c r="I477" s="348" t="n"/>
      <c r="J477" s="171" t="n"/>
      <c r="K477" s="349" t="n"/>
    </row>
    <row r="478">
      <c r="A478" s="167" t="n"/>
      <c r="B478" s="167" t="n"/>
      <c r="C478" s="168" t="n"/>
      <c r="D478" s="168" t="n"/>
      <c r="E478" s="169" t="n"/>
      <c r="F478" s="168" t="n"/>
      <c r="G478" s="348" t="n"/>
      <c r="H478" s="348" t="n"/>
      <c r="I478" s="348" t="n"/>
      <c r="J478" s="171" t="n"/>
      <c r="K478" s="349" t="n"/>
    </row>
    <row r="479">
      <c r="A479" s="167" t="n"/>
      <c r="B479" s="167" t="n"/>
      <c r="C479" s="168" t="n"/>
      <c r="D479" s="168" t="n"/>
      <c r="E479" s="169" t="n"/>
      <c r="F479" s="168" t="n"/>
      <c r="G479" s="348" t="n"/>
      <c r="H479" s="348" t="n"/>
      <c r="I479" s="348" t="n"/>
      <c r="J479" s="171" t="n"/>
      <c r="K479" s="349" t="n"/>
    </row>
    <row r="480">
      <c r="A480" s="167" t="n"/>
      <c r="B480" s="167" t="n"/>
      <c r="C480" s="168" t="n"/>
      <c r="D480" s="168" t="n"/>
      <c r="E480" s="169" t="n"/>
      <c r="F480" s="168" t="n"/>
      <c r="G480" s="348" t="n"/>
      <c r="H480" s="348" t="n"/>
      <c r="I480" s="348" t="n"/>
      <c r="J480" s="171" t="n"/>
      <c r="K480" s="349" t="n"/>
    </row>
    <row r="481">
      <c r="A481" s="167" t="n"/>
      <c r="B481" s="167" t="n"/>
      <c r="C481" s="168" t="n"/>
      <c r="D481" s="168" t="n"/>
      <c r="E481" s="169" t="n"/>
      <c r="F481" s="168" t="n"/>
      <c r="G481" s="348" t="n"/>
      <c r="H481" s="348" t="n"/>
      <c r="I481" s="348" t="n"/>
      <c r="J481" s="171" t="n"/>
      <c r="K481" s="349" t="n"/>
    </row>
    <row r="482">
      <c r="A482" s="167" t="n"/>
      <c r="B482" s="167" t="n"/>
      <c r="C482" s="168" t="n"/>
      <c r="D482" s="168" t="n"/>
      <c r="E482" s="169" t="n"/>
      <c r="F482" s="168" t="n"/>
      <c r="G482" s="348" t="n"/>
      <c r="H482" s="348" t="n"/>
      <c r="I482" s="348" t="n"/>
      <c r="J482" s="171" t="n"/>
      <c r="K482" s="349" t="n"/>
    </row>
    <row r="483">
      <c r="A483" s="167" t="n"/>
      <c r="B483" s="167" t="n"/>
      <c r="C483" s="168" t="n"/>
      <c r="D483" s="168" t="n"/>
      <c r="E483" s="169" t="n"/>
      <c r="F483" s="168" t="n"/>
      <c r="G483" s="348" t="n"/>
      <c r="H483" s="348" t="n"/>
      <c r="I483" s="348" t="n"/>
      <c r="J483" s="171" t="n"/>
      <c r="K483" s="349" t="n"/>
    </row>
    <row r="484">
      <c r="A484" s="167" t="n"/>
      <c r="B484" s="167" t="n"/>
      <c r="C484" s="168" t="n"/>
      <c r="D484" s="168" t="n"/>
      <c r="E484" s="169" t="n"/>
      <c r="F484" s="168" t="n"/>
      <c r="G484" s="348" t="n"/>
      <c r="H484" s="348" t="n"/>
      <c r="I484" s="348" t="n"/>
      <c r="J484" s="171" t="n"/>
      <c r="K484" s="349" t="n"/>
    </row>
    <row r="485">
      <c r="A485" s="167" t="n"/>
      <c r="B485" s="167" t="n"/>
      <c r="C485" s="168" t="n"/>
      <c r="D485" s="168" t="n"/>
      <c r="E485" s="169" t="n"/>
      <c r="F485" s="168" t="n"/>
      <c r="G485" s="348" t="n"/>
      <c r="H485" s="348" t="n"/>
      <c r="I485" s="348" t="n"/>
      <c r="J485" s="171" t="n"/>
      <c r="K485" s="349" t="n"/>
    </row>
    <row r="486">
      <c r="A486" s="167" t="n"/>
      <c r="B486" s="167" t="n"/>
      <c r="C486" s="168" t="n"/>
      <c r="D486" s="168" t="n"/>
      <c r="E486" s="169" t="n"/>
      <c r="F486" s="168" t="n"/>
      <c r="G486" s="348" t="n"/>
      <c r="H486" s="348" t="n"/>
      <c r="I486" s="348" t="n"/>
      <c r="J486" s="171" t="n"/>
      <c r="K486" s="349" t="n"/>
    </row>
    <row r="487">
      <c r="A487" s="167" t="n"/>
      <c r="B487" s="167" t="n"/>
      <c r="C487" s="168" t="n"/>
      <c r="D487" s="168" t="n"/>
      <c r="E487" s="169" t="n"/>
      <c r="F487" s="168" t="n"/>
      <c r="G487" s="348" t="n"/>
      <c r="H487" s="348" t="n"/>
      <c r="I487" s="348" t="n"/>
      <c r="J487" s="171" t="n"/>
      <c r="K487" s="349" t="n"/>
    </row>
    <row r="488">
      <c r="A488" s="167" t="n"/>
      <c r="B488" s="167" t="n"/>
      <c r="C488" s="168" t="n"/>
      <c r="D488" s="168" t="n"/>
      <c r="E488" s="169" t="n"/>
      <c r="F488" s="168" t="n"/>
      <c r="G488" s="348" t="n"/>
      <c r="H488" s="348" t="n"/>
      <c r="I488" s="348" t="n"/>
      <c r="J488" s="171" t="n"/>
      <c r="K488" s="349" t="n"/>
    </row>
    <row r="489">
      <c r="A489" s="167" t="n"/>
      <c r="B489" s="167" t="n"/>
      <c r="C489" s="168" t="n"/>
      <c r="D489" s="168" t="n"/>
      <c r="E489" s="169" t="n"/>
      <c r="F489" s="168" t="n"/>
      <c r="G489" s="348" t="n"/>
      <c r="H489" s="348" t="n"/>
      <c r="I489" s="348" t="n"/>
      <c r="J489" s="171" t="n"/>
      <c r="K489" s="349" t="n"/>
    </row>
    <row r="490">
      <c r="A490" s="167" t="n"/>
      <c r="B490" s="167" t="n"/>
      <c r="C490" s="168" t="n"/>
      <c r="D490" s="168" t="n"/>
      <c r="E490" s="169" t="n"/>
      <c r="F490" s="168" t="n"/>
      <c r="G490" s="348" t="n"/>
      <c r="H490" s="348" t="n"/>
      <c r="I490" s="348" t="n"/>
      <c r="J490" s="171" t="n"/>
      <c r="K490" s="349" t="n"/>
    </row>
    <row r="491">
      <c r="A491" s="167" t="n"/>
      <c r="B491" s="167" t="n"/>
      <c r="C491" s="168" t="n"/>
      <c r="D491" s="168" t="n"/>
      <c r="E491" s="169" t="n"/>
      <c r="F491" s="168" t="n"/>
      <c r="G491" s="348" t="n"/>
      <c r="H491" s="348" t="n"/>
      <c r="I491" s="348" t="n"/>
      <c r="J491" s="171" t="n"/>
      <c r="K491" s="349" t="n"/>
    </row>
    <row r="492">
      <c r="A492" s="167" t="n"/>
      <c r="B492" s="167" t="n"/>
      <c r="C492" s="168" t="n"/>
      <c r="D492" s="168" t="n"/>
      <c r="E492" s="169" t="n"/>
      <c r="F492" s="168" t="n"/>
      <c r="G492" s="348" t="n"/>
      <c r="H492" s="348" t="n"/>
      <c r="I492" s="348" t="n"/>
      <c r="J492" s="171" t="n"/>
      <c r="K492" s="349" t="n"/>
    </row>
    <row r="493">
      <c r="A493" s="167" t="n"/>
      <c r="B493" s="167" t="n"/>
      <c r="C493" s="168" t="n"/>
      <c r="D493" s="168" t="n"/>
      <c r="E493" s="169" t="n"/>
      <c r="F493" s="168" t="n"/>
      <c r="G493" s="348" t="n"/>
      <c r="H493" s="348" t="n"/>
      <c r="I493" s="348" t="n"/>
      <c r="J493" s="171" t="n"/>
      <c r="K493" s="349" t="n"/>
    </row>
    <row r="494">
      <c r="A494" s="167" t="n"/>
      <c r="B494" s="167" t="n"/>
      <c r="C494" s="168" t="n"/>
      <c r="D494" s="168" t="n"/>
      <c r="E494" s="169" t="n"/>
      <c r="F494" s="168" t="n"/>
      <c r="G494" s="348" t="n"/>
      <c r="H494" s="348" t="n"/>
      <c r="I494" s="348" t="n"/>
      <c r="J494" s="171" t="n"/>
      <c r="K494" s="349" t="n"/>
    </row>
    <row r="495">
      <c r="A495" s="167" t="n"/>
      <c r="B495" s="167" t="n"/>
      <c r="C495" s="168" t="n"/>
      <c r="D495" s="168" t="n"/>
      <c r="E495" s="169" t="n"/>
      <c r="F495" s="168" t="n"/>
      <c r="G495" s="348" t="n"/>
      <c r="H495" s="348" t="n"/>
      <c r="I495" s="348" t="n"/>
      <c r="J495" s="171" t="n"/>
      <c r="K495" s="349" t="n"/>
    </row>
    <row r="496">
      <c r="A496" s="167" t="n"/>
      <c r="B496" s="167" t="n"/>
      <c r="C496" s="168" t="n"/>
      <c r="D496" s="168" t="n"/>
      <c r="E496" s="169" t="n"/>
      <c r="F496" s="168" t="n"/>
      <c r="G496" s="348" t="n"/>
      <c r="H496" s="348" t="n"/>
      <c r="I496" s="348" t="n"/>
      <c r="J496" s="171" t="n"/>
      <c r="K496" s="349" t="n"/>
    </row>
    <row r="497">
      <c r="A497" s="167" t="n"/>
      <c r="B497" s="167" t="n"/>
      <c r="C497" s="168" t="n"/>
      <c r="D497" s="168" t="n"/>
      <c r="E497" s="169" t="n"/>
      <c r="F497" s="168" t="n"/>
      <c r="G497" s="348" t="n"/>
      <c r="H497" s="348" t="n"/>
      <c r="I497" s="348" t="n"/>
      <c r="J497" s="171" t="n"/>
      <c r="K497" s="349" t="n"/>
    </row>
    <row r="498">
      <c r="A498" s="167" t="n"/>
      <c r="B498" s="167" t="n"/>
      <c r="C498" s="168" t="n"/>
      <c r="D498" s="168" t="n"/>
      <c r="E498" s="169" t="n"/>
      <c r="F498" s="168" t="n"/>
      <c r="G498" s="348" t="n"/>
      <c r="H498" s="348" t="n"/>
      <c r="I498" s="348" t="n"/>
      <c r="J498" s="171" t="n"/>
      <c r="K498" s="349" t="n"/>
    </row>
    <row r="499">
      <c r="A499" s="167" t="n"/>
      <c r="B499" s="167" t="n"/>
      <c r="C499" s="168" t="n"/>
      <c r="D499" s="168" t="n"/>
      <c r="E499" s="169" t="n"/>
      <c r="F499" s="168" t="n"/>
      <c r="G499" s="348" t="n"/>
      <c r="H499" s="348" t="n"/>
      <c r="I499" s="348" t="n"/>
      <c r="J499" s="171" t="n"/>
      <c r="K499" s="349" t="n"/>
    </row>
    <row r="500">
      <c r="A500" s="167" t="n"/>
      <c r="B500" s="167" t="n"/>
      <c r="C500" s="168" t="n"/>
      <c r="D500" s="168" t="n"/>
      <c r="E500" s="169" t="n"/>
      <c r="F500" s="168" t="n"/>
      <c r="G500" s="348" t="n"/>
      <c r="H500" s="348" t="n"/>
      <c r="I500" s="348" t="n"/>
      <c r="J500" s="171" t="n"/>
      <c r="K500" s="349" t="n"/>
    </row>
    <row r="501">
      <c r="A501" s="167" t="n"/>
      <c r="B501" s="167" t="n"/>
      <c r="C501" s="168" t="n"/>
      <c r="D501" s="168" t="n"/>
      <c r="E501" s="169" t="n"/>
      <c r="F501" s="168" t="n"/>
      <c r="G501" s="348" t="n"/>
      <c r="H501" s="348" t="n"/>
      <c r="I501" s="348" t="n"/>
      <c r="J501" s="171" t="n"/>
      <c r="K501" s="349" t="n"/>
    </row>
    <row r="502">
      <c r="A502" s="167" t="n"/>
      <c r="B502" s="167" t="n"/>
      <c r="C502" s="168" t="n"/>
      <c r="D502" s="168" t="n"/>
      <c r="E502" s="169" t="n"/>
      <c r="F502" s="168" t="n"/>
      <c r="G502" s="348" t="n"/>
      <c r="H502" s="348" t="n"/>
      <c r="I502" s="348" t="n"/>
      <c r="J502" s="171" t="n"/>
      <c r="K502" s="349" t="n"/>
    </row>
    <row r="503">
      <c r="A503" s="167" t="n"/>
      <c r="B503" s="167" t="n"/>
      <c r="C503" s="168" t="n"/>
      <c r="D503" s="168" t="n"/>
      <c r="E503" s="169" t="n"/>
      <c r="F503" s="168" t="n"/>
      <c r="G503" s="348" t="n"/>
      <c r="H503" s="348" t="n"/>
      <c r="I503" s="348" t="n"/>
      <c r="J503" s="171" t="n"/>
      <c r="K503" s="349" t="n"/>
    </row>
    <row r="504">
      <c r="A504" s="167" t="n"/>
      <c r="B504" s="167" t="n"/>
      <c r="C504" s="168" t="n"/>
      <c r="D504" s="168" t="n"/>
      <c r="E504" s="169" t="n"/>
      <c r="F504" s="168" t="n"/>
      <c r="G504" s="348" t="n"/>
      <c r="H504" s="348" t="n"/>
      <c r="I504" s="348" t="n"/>
      <c r="J504" s="171" t="n"/>
      <c r="K504" s="349" t="n"/>
    </row>
    <row r="505">
      <c r="A505" s="167" t="n"/>
      <c r="B505" s="167" t="n"/>
      <c r="C505" s="168" t="n"/>
      <c r="D505" s="168" t="n"/>
      <c r="E505" s="169" t="n"/>
      <c r="F505" s="168" t="n"/>
      <c r="G505" s="348" t="n"/>
      <c r="H505" s="348" t="n"/>
      <c r="I505" s="348" t="n"/>
      <c r="J505" s="171" t="n"/>
      <c r="K505" s="349" t="n"/>
    </row>
    <row r="506">
      <c r="A506" s="167" t="n"/>
      <c r="B506" s="167" t="n"/>
      <c r="C506" s="168" t="n"/>
      <c r="D506" s="168" t="n"/>
      <c r="E506" s="169" t="n"/>
      <c r="F506" s="168" t="n"/>
      <c r="G506" s="348" t="n"/>
      <c r="H506" s="348" t="n"/>
      <c r="I506" s="348" t="n"/>
      <c r="J506" s="171" t="n"/>
      <c r="K506" s="349" t="n"/>
    </row>
    <row r="507">
      <c r="A507" s="167" t="n"/>
      <c r="B507" s="167" t="n"/>
      <c r="C507" s="168" t="n"/>
      <c r="D507" s="168" t="n"/>
      <c r="E507" s="169" t="n"/>
      <c r="F507" s="168" t="n"/>
      <c r="G507" s="348" t="n"/>
      <c r="H507" s="348" t="n"/>
      <c r="I507" s="348" t="n"/>
      <c r="J507" s="171" t="n"/>
      <c r="K507" s="349" t="n"/>
    </row>
    <row r="508">
      <c r="A508" s="167" t="n"/>
      <c r="B508" s="167" t="n"/>
      <c r="C508" s="168" t="n"/>
      <c r="D508" s="168" t="n"/>
      <c r="E508" s="169" t="n"/>
      <c r="F508" s="168" t="n"/>
      <c r="G508" s="348" t="n"/>
      <c r="H508" s="348" t="n"/>
      <c r="I508" s="348" t="n"/>
      <c r="J508" s="171" t="n"/>
      <c r="K508" s="349" t="n"/>
    </row>
    <row r="509">
      <c r="A509" s="167" t="n"/>
      <c r="B509" s="167" t="n"/>
      <c r="C509" s="168" t="n"/>
      <c r="D509" s="168" t="n"/>
      <c r="E509" s="169" t="n"/>
      <c r="F509" s="168" t="n"/>
      <c r="G509" s="348" t="n"/>
      <c r="H509" s="348" t="n"/>
      <c r="I509" s="348" t="n"/>
      <c r="J509" s="171" t="n"/>
      <c r="K509" s="349" t="n"/>
    </row>
    <row r="510">
      <c r="A510" s="167" t="n"/>
      <c r="B510" s="167" t="n"/>
      <c r="C510" s="168" t="n"/>
      <c r="D510" s="168" t="n"/>
      <c r="E510" s="169" t="n"/>
      <c r="F510" s="168" t="n"/>
      <c r="G510" s="348" t="n"/>
      <c r="H510" s="348" t="n"/>
      <c r="I510" s="348" t="n"/>
      <c r="J510" s="171" t="n"/>
      <c r="K510" s="349" t="n"/>
    </row>
    <row r="511">
      <c r="A511" s="167" t="n"/>
      <c r="B511" s="167" t="n"/>
      <c r="C511" s="168" t="n"/>
      <c r="D511" s="168" t="n"/>
      <c r="E511" s="169" t="n"/>
      <c r="F511" s="168" t="n"/>
      <c r="G511" s="348" t="n"/>
      <c r="H511" s="348" t="n"/>
      <c r="I511" s="348" t="n"/>
      <c r="J511" s="171" t="n"/>
      <c r="K511" s="349" t="n"/>
    </row>
    <row r="512">
      <c r="A512" s="167" t="n"/>
      <c r="B512" s="167" t="n"/>
      <c r="C512" s="168" t="n"/>
      <c r="D512" s="168" t="n"/>
      <c r="E512" s="169" t="n"/>
      <c r="F512" s="168" t="n"/>
      <c r="G512" s="348" t="n"/>
      <c r="H512" s="348" t="n"/>
      <c r="I512" s="348" t="n"/>
      <c r="J512" s="171" t="n"/>
      <c r="K512" s="349" t="n"/>
    </row>
    <row r="513">
      <c r="A513" s="167" t="n"/>
      <c r="B513" s="167" t="n"/>
      <c r="C513" s="168" t="n"/>
      <c r="D513" s="168" t="n"/>
      <c r="E513" s="169" t="n"/>
      <c r="F513" s="168" t="n"/>
      <c r="G513" s="348" t="n"/>
      <c r="H513" s="348" t="n"/>
      <c r="I513" s="348" t="n"/>
      <c r="J513" s="171" t="n"/>
      <c r="K513" s="349" t="n"/>
    </row>
    <row r="514">
      <c r="A514" s="167" t="n"/>
      <c r="B514" s="167" t="n"/>
      <c r="C514" s="168" t="n"/>
      <c r="D514" s="168" t="n"/>
      <c r="E514" s="169" t="n"/>
      <c r="F514" s="168" t="n"/>
      <c r="G514" s="348" t="n"/>
      <c r="H514" s="348" t="n"/>
      <c r="I514" s="348" t="n"/>
      <c r="J514" s="171" t="n"/>
      <c r="K514" s="349" t="n"/>
    </row>
    <row r="515">
      <c r="A515" s="167" t="n"/>
      <c r="B515" s="167" t="n"/>
      <c r="C515" s="168" t="n"/>
      <c r="D515" s="168" t="n"/>
      <c r="E515" s="169" t="n"/>
      <c r="F515" s="168" t="n"/>
      <c r="G515" s="348" t="n"/>
      <c r="H515" s="348" t="n"/>
      <c r="I515" s="348" t="n"/>
      <c r="J515" s="171" t="n"/>
      <c r="K515" s="349" t="n"/>
    </row>
    <row r="516">
      <c r="A516" s="167" t="n"/>
      <c r="B516" s="167" t="n"/>
      <c r="C516" s="168" t="n"/>
      <c r="D516" s="168" t="n"/>
      <c r="E516" s="169" t="n"/>
      <c r="F516" s="168" t="n"/>
      <c r="G516" s="348" t="n"/>
      <c r="H516" s="348" t="n"/>
      <c r="I516" s="348" t="n"/>
      <c r="J516" s="171" t="n"/>
      <c r="K516" s="349" t="n"/>
    </row>
    <row r="517">
      <c r="A517" s="167" t="n"/>
      <c r="B517" s="167" t="n"/>
      <c r="C517" s="168" t="n"/>
      <c r="D517" s="168" t="n"/>
      <c r="E517" s="169" t="n"/>
      <c r="F517" s="168" t="n"/>
      <c r="G517" s="348" t="n"/>
      <c r="H517" s="348" t="n"/>
      <c r="I517" s="348" t="n"/>
      <c r="J517" s="171" t="n"/>
      <c r="K517" s="349" t="n"/>
    </row>
    <row r="518">
      <c r="A518" s="167" t="n"/>
      <c r="B518" s="167" t="n"/>
      <c r="C518" s="168" t="n"/>
      <c r="D518" s="168" t="n"/>
      <c r="E518" s="169" t="n"/>
      <c r="F518" s="168" t="n"/>
      <c r="G518" s="348" t="n"/>
      <c r="H518" s="348" t="n"/>
      <c r="I518" s="348" t="n"/>
      <c r="J518" s="171" t="n"/>
      <c r="K518" s="349" t="n"/>
    </row>
    <row r="519">
      <c r="A519" s="167" t="n"/>
      <c r="B519" s="167" t="n"/>
      <c r="C519" s="168" t="n"/>
      <c r="D519" s="168" t="n"/>
      <c r="E519" s="169" t="n"/>
      <c r="F519" s="168" t="n"/>
      <c r="G519" s="348" t="n"/>
      <c r="H519" s="348" t="n"/>
      <c r="I519" s="348" t="n"/>
      <c r="J519" s="171" t="n"/>
      <c r="K519" s="349" t="n"/>
    </row>
    <row r="520">
      <c r="A520" s="167" t="n"/>
      <c r="B520" s="167" t="n"/>
      <c r="C520" s="168" t="n"/>
      <c r="D520" s="168" t="n"/>
      <c r="E520" s="169" t="n"/>
      <c r="F520" s="168" t="n"/>
      <c r="G520" s="348" t="n"/>
      <c r="H520" s="348" t="n"/>
      <c r="I520" s="348" t="n"/>
      <c r="J520" s="171" t="n"/>
      <c r="K520" s="349" t="n"/>
    </row>
    <row r="521">
      <c r="A521" s="167" t="n"/>
      <c r="B521" s="167" t="n"/>
      <c r="C521" s="168" t="n"/>
      <c r="D521" s="168" t="n"/>
      <c r="E521" s="169" t="n"/>
      <c r="F521" s="168" t="n"/>
      <c r="G521" s="348" t="n"/>
      <c r="H521" s="348" t="n"/>
      <c r="I521" s="348" t="n"/>
      <c r="J521" s="171" t="n"/>
      <c r="K521" s="349" t="n"/>
    </row>
    <row r="522">
      <c r="A522" s="167" t="n"/>
      <c r="B522" s="167" t="n"/>
      <c r="C522" s="168" t="n"/>
      <c r="D522" s="168" t="n"/>
      <c r="E522" s="169" t="n"/>
      <c r="F522" s="168" t="n"/>
      <c r="G522" s="348" t="n"/>
      <c r="H522" s="348" t="n"/>
      <c r="I522" s="348" t="n"/>
      <c r="J522" s="171" t="n"/>
      <c r="K522" s="349" t="n"/>
    </row>
    <row r="523">
      <c r="A523" s="167" t="n"/>
      <c r="B523" s="167" t="n"/>
      <c r="C523" s="168" t="n"/>
      <c r="D523" s="168" t="n"/>
      <c r="E523" s="169" t="n"/>
      <c r="F523" s="168" t="n"/>
      <c r="G523" s="348" t="n"/>
      <c r="H523" s="348" t="n"/>
      <c r="I523" s="348" t="n"/>
      <c r="J523" s="171" t="n"/>
      <c r="K523" s="349" t="n"/>
    </row>
    <row r="524">
      <c r="A524" s="167" t="n"/>
      <c r="B524" s="167" t="n"/>
      <c r="C524" s="168" t="n"/>
      <c r="D524" s="168" t="n"/>
      <c r="E524" s="169" t="n"/>
      <c r="F524" s="168" t="n"/>
      <c r="G524" s="348" t="n"/>
      <c r="H524" s="348" t="n"/>
      <c r="I524" s="348" t="n"/>
      <c r="J524" s="171" t="n"/>
      <c r="K524" s="349" t="n"/>
    </row>
    <row r="525">
      <c r="A525" s="167" t="n"/>
      <c r="B525" s="167" t="n"/>
      <c r="C525" s="168" t="n"/>
      <c r="D525" s="168" t="n"/>
      <c r="E525" s="169" t="n"/>
      <c r="F525" s="168" t="n"/>
      <c r="G525" s="348" t="n"/>
      <c r="H525" s="348" t="n"/>
      <c r="I525" s="348" t="n"/>
      <c r="J525" s="171" t="n"/>
      <c r="K525" s="349" t="n"/>
    </row>
    <row r="526">
      <c r="A526" s="167" t="n"/>
      <c r="B526" s="167" t="n"/>
      <c r="C526" s="168" t="n"/>
      <c r="D526" s="168" t="n"/>
      <c r="E526" s="169" t="n"/>
      <c r="F526" s="168" t="n"/>
      <c r="G526" s="348" t="n"/>
      <c r="H526" s="348" t="n"/>
      <c r="I526" s="348" t="n"/>
      <c r="J526" s="171" t="n"/>
      <c r="K526" s="349" t="n"/>
    </row>
    <row r="527">
      <c r="A527" s="167" t="n"/>
      <c r="B527" s="167" t="n"/>
      <c r="C527" s="168" t="n"/>
      <c r="D527" s="168" t="n"/>
      <c r="E527" s="169" t="n"/>
      <c r="F527" s="168" t="n"/>
      <c r="G527" s="348" t="n"/>
      <c r="H527" s="348" t="n"/>
      <c r="I527" s="348" t="n"/>
      <c r="J527" s="171" t="n"/>
      <c r="K527" s="349" t="n"/>
    </row>
    <row r="528">
      <c r="A528" s="167" t="n"/>
      <c r="B528" s="167" t="n"/>
      <c r="C528" s="168" t="n"/>
      <c r="D528" s="168" t="n"/>
      <c r="E528" s="169" t="n"/>
      <c r="F528" s="168" t="n"/>
      <c r="G528" s="348" t="n"/>
      <c r="H528" s="348" t="n"/>
      <c r="I528" s="348" t="n"/>
      <c r="J528" s="171" t="n"/>
      <c r="K528" s="349" t="n"/>
    </row>
    <row r="529">
      <c r="A529" s="167" t="n"/>
      <c r="B529" s="167" t="n"/>
      <c r="C529" s="168" t="n"/>
      <c r="D529" s="168" t="n"/>
      <c r="E529" s="169" t="n"/>
      <c r="F529" s="168" t="n"/>
      <c r="G529" s="348" t="n"/>
      <c r="H529" s="348" t="n"/>
      <c r="I529" s="348" t="n"/>
      <c r="J529" s="171" t="n"/>
      <c r="K529" s="349" t="n"/>
    </row>
    <row r="530">
      <c r="A530" s="167" t="n"/>
      <c r="B530" s="167" t="n"/>
      <c r="C530" s="168" t="n"/>
      <c r="D530" s="168" t="n"/>
      <c r="E530" s="169" t="n"/>
      <c r="F530" s="168" t="n"/>
      <c r="G530" s="348" t="n"/>
      <c r="H530" s="348" t="n"/>
      <c r="I530" s="348" t="n"/>
      <c r="J530" s="171" t="n"/>
      <c r="K530" s="349" t="n"/>
    </row>
    <row r="531">
      <c r="A531" s="167" t="n"/>
      <c r="B531" s="167" t="n"/>
      <c r="C531" s="168" t="n"/>
      <c r="D531" s="168" t="n"/>
      <c r="E531" s="169" t="n"/>
      <c r="F531" s="168" t="n"/>
      <c r="G531" s="348" t="n"/>
      <c r="H531" s="348" t="n"/>
      <c r="I531" s="348" t="n"/>
      <c r="J531" s="171" t="n"/>
      <c r="K531" s="349" t="n"/>
    </row>
    <row r="532">
      <c r="A532" s="167" t="n"/>
      <c r="B532" s="167" t="n"/>
      <c r="C532" s="168" t="n"/>
      <c r="D532" s="168" t="n"/>
      <c r="E532" s="169" t="n"/>
      <c r="F532" s="168" t="n"/>
      <c r="G532" s="348" t="n"/>
      <c r="H532" s="348" t="n"/>
      <c r="I532" s="348" t="n"/>
      <c r="J532" s="171" t="n"/>
      <c r="K532" s="349" t="n"/>
    </row>
    <row r="533">
      <c r="A533" s="167" t="n"/>
      <c r="B533" s="167" t="n"/>
      <c r="C533" s="168" t="n"/>
      <c r="D533" s="168" t="n"/>
      <c r="E533" s="169" t="n"/>
      <c r="F533" s="168" t="n"/>
      <c r="G533" s="348" t="n"/>
      <c r="H533" s="348" t="n"/>
      <c r="I533" s="348" t="n"/>
      <c r="J533" s="171" t="n"/>
      <c r="K533" s="349" t="n"/>
    </row>
    <row r="534">
      <c r="A534" s="167" t="n"/>
      <c r="B534" s="167" t="n"/>
      <c r="C534" s="168" t="n"/>
      <c r="D534" s="168" t="n"/>
      <c r="E534" s="169" t="n"/>
      <c r="F534" s="168" t="n"/>
      <c r="G534" s="348" t="n"/>
      <c r="H534" s="348" t="n"/>
      <c r="I534" s="348" t="n"/>
      <c r="J534" s="171" t="n"/>
      <c r="K534" s="349" t="n"/>
    </row>
    <row r="535">
      <c r="A535" s="167" t="n"/>
      <c r="B535" s="167" t="n"/>
      <c r="C535" s="168" t="n"/>
      <c r="D535" s="168" t="n"/>
      <c r="E535" s="169" t="n"/>
      <c r="F535" s="168" t="n"/>
      <c r="G535" s="348" t="n"/>
      <c r="H535" s="348" t="n"/>
      <c r="I535" s="348" t="n"/>
      <c r="J535" s="171" t="n"/>
      <c r="K535" s="349" t="n"/>
    </row>
    <row r="536">
      <c r="A536" s="167" t="n"/>
      <c r="B536" s="167" t="n"/>
      <c r="C536" s="168" t="n"/>
      <c r="D536" s="168" t="n"/>
      <c r="E536" s="169" t="n"/>
      <c r="F536" s="168" t="n"/>
      <c r="G536" s="348" t="n"/>
      <c r="H536" s="348" t="n"/>
      <c r="I536" s="348" t="n"/>
      <c r="J536" s="171" t="n"/>
      <c r="K536" s="349" t="n"/>
    </row>
    <row r="537">
      <c r="A537" s="167" t="n"/>
      <c r="B537" s="167" t="n"/>
      <c r="C537" s="168" t="n"/>
      <c r="D537" s="168" t="n"/>
      <c r="E537" s="169" t="n"/>
      <c r="F537" s="168" t="n"/>
      <c r="G537" s="348" t="n"/>
      <c r="H537" s="348" t="n"/>
      <c r="I537" s="348" t="n"/>
      <c r="J537" s="171" t="n"/>
      <c r="K537" s="349" t="n"/>
    </row>
    <row r="538">
      <c r="A538" s="167" t="n"/>
      <c r="B538" s="167" t="n"/>
      <c r="C538" s="168" t="n"/>
      <c r="D538" s="168" t="n"/>
      <c r="E538" s="169" t="n"/>
      <c r="F538" s="168" t="n"/>
      <c r="G538" s="348" t="n"/>
      <c r="H538" s="348" t="n"/>
      <c r="I538" s="348" t="n"/>
      <c r="J538" s="171" t="n"/>
      <c r="K538" s="349" t="n"/>
    </row>
    <row r="539">
      <c r="A539" s="167" t="n"/>
      <c r="B539" s="167" t="n"/>
      <c r="C539" s="168" t="n"/>
      <c r="D539" s="168" t="n"/>
      <c r="E539" s="169" t="n"/>
      <c r="F539" s="168" t="n"/>
      <c r="G539" s="348" t="n"/>
      <c r="H539" s="348" t="n"/>
      <c r="I539" s="348" t="n"/>
      <c r="J539" s="171" t="n"/>
      <c r="K539" s="349" t="n"/>
    </row>
    <row r="540">
      <c r="A540" s="167" t="n"/>
      <c r="B540" s="167" t="n"/>
      <c r="C540" s="168" t="n"/>
      <c r="D540" s="168" t="n"/>
      <c r="E540" s="169" t="n"/>
      <c r="F540" s="168" t="n"/>
      <c r="G540" s="348" t="n"/>
      <c r="H540" s="348" t="n"/>
      <c r="I540" s="348" t="n"/>
      <c r="J540" s="171" t="n"/>
      <c r="K540" s="349" t="n"/>
    </row>
    <row r="541">
      <c r="A541" s="167" t="n"/>
      <c r="B541" s="167" t="n"/>
      <c r="C541" s="168" t="n"/>
      <c r="D541" s="168" t="n"/>
      <c r="E541" s="169" t="n"/>
      <c r="F541" s="168" t="n"/>
      <c r="G541" s="348" t="n"/>
      <c r="H541" s="348" t="n"/>
      <c r="I541" s="348" t="n"/>
      <c r="J541" s="171" t="n"/>
      <c r="K541" s="349" t="n"/>
    </row>
    <row r="542">
      <c r="A542" s="167" t="n"/>
      <c r="B542" s="167" t="n"/>
      <c r="C542" s="168" t="n"/>
      <c r="D542" s="168" t="n"/>
      <c r="E542" s="169" t="n"/>
      <c r="F542" s="168" t="n"/>
      <c r="G542" s="348" t="n"/>
      <c r="H542" s="348" t="n"/>
      <c r="I542" s="348" t="n"/>
      <c r="J542" s="171" t="n"/>
      <c r="K542" s="349" t="n"/>
    </row>
    <row r="543">
      <c r="A543" s="167" t="n"/>
      <c r="B543" s="167" t="n"/>
      <c r="C543" s="168" t="n"/>
      <c r="D543" s="168" t="n"/>
      <c r="E543" s="169" t="n"/>
      <c r="F543" s="168" t="n"/>
      <c r="G543" s="348" t="n"/>
      <c r="H543" s="348" t="n"/>
      <c r="I543" s="348" t="n"/>
      <c r="J543" s="171" t="n"/>
      <c r="K543" s="349" t="n"/>
    </row>
    <row r="544">
      <c r="A544" s="167" t="n"/>
      <c r="B544" s="167" t="n"/>
      <c r="C544" s="168" t="n"/>
      <c r="D544" s="168" t="n"/>
      <c r="E544" s="169" t="n"/>
      <c r="F544" s="168" t="n"/>
      <c r="G544" s="348" t="n"/>
      <c r="H544" s="348" t="n"/>
      <c r="I544" s="348" t="n"/>
      <c r="J544" s="171" t="n"/>
      <c r="K544" s="349" t="n"/>
    </row>
    <row r="545">
      <c r="A545" s="167" t="n"/>
      <c r="B545" s="167" t="n"/>
      <c r="C545" s="168" t="n"/>
      <c r="D545" s="168" t="n"/>
      <c r="E545" s="169" t="n"/>
      <c r="F545" s="168" t="n"/>
      <c r="G545" s="348" t="n"/>
      <c r="H545" s="348" t="n"/>
      <c r="I545" s="348" t="n"/>
      <c r="J545" s="171" t="n"/>
      <c r="K545" s="349" t="n"/>
    </row>
    <row r="546">
      <c r="A546" s="167" t="n"/>
      <c r="B546" s="167" t="n"/>
      <c r="C546" s="168" t="n"/>
      <c r="D546" s="168" t="n"/>
      <c r="E546" s="169" t="n"/>
      <c r="F546" s="168" t="n"/>
      <c r="G546" s="348" t="n"/>
      <c r="H546" s="348" t="n"/>
      <c r="I546" s="348" t="n"/>
      <c r="J546" s="171" t="n"/>
      <c r="K546" s="349" t="n"/>
    </row>
    <row r="547">
      <c r="A547" s="167" t="n"/>
      <c r="B547" s="167" t="n"/>
      <c r="C547" s="168" t="n"/>
      <c r="D547" s="168" t="n"/>
      <c r="E547" s="169" t="n"/>
      <c r="F547" s="168" t="n"/>
      <c r="G547" s="348" t="n"/>
      <c r="H547" s="348" t="n"/>
      <c r="I547" s="348" t="n"/>
      <c r="J547" s="171" t="n"/>
      <c r="K547" s="349" t="n"/>
    </row>
    <row r="548">
      <c r="A548" s="167" t="n"/>
      <c r="B548" s="167" t="n"/>
      <c r="C548" s="168" t="n"/>
      <c r="D548" s="168" t="n"/>
      <c r="E548" s="169" t="n"/>
      <c r="F548" s="168" t="n"/>
      <c r="G548" s="348" t="n"/>
      <c r="H548" s="348" t="n"/>
      <c r="I548" s="348" t="n"/>
      <c r="J548" s="171" t="n"/>
      <c r="K548" s="349" t="n"/>
    </row>
    <row r="549">
      <c r="A549" s="167" t="n"/>
      <c r="B549" s="167" t="n"/>
      <c r="C549" s="168" t="n"/>
      <c r="D549" s="168" t="n"/>
      <c r="E549" s="169" t="n"/>
      <c r="F549" s="168" t="n"/>
      <c r="G549" s="348" t="n"/>
      <c r="H549" s="348" t="n"/>
      <c r="I549" s="348" t="n"/>
      <c r="J549" s="171" t="n"/>
      <c r="K549" s="349" t="n"/>
    </row>
    <row r="550">
      <c r="A550" s="167" t="n"/>
      <c r="B550" s="167" t="n"/>
      <c r="C550" s="168" t="n"/>
      <c r="D550" s="168" t="n"/>
      <c r="E550" s="169" t="n"/>
      <c r="F550" s="168" t="n"/>
      <c r="G550" s="348" t="n"/>
      <c r="H550" s="348" t="n"/>
      <c r="I550" s="348" t="n"/>
      <c r="J550" s="171" t="n"/>
      <c r="K550" s="349" t="n"/>
    </row>
    <row r="551">
      <c r="A551" s="167" t="n"/>
      <c r="B551" s="167" t="n"/>
      <c r="C551" s="168" t="n"/>
      <c r="D551" s="168" t="n"/>
      <c r="E551" s="169" t="n"/>
      <c r="F551" s="168" t="n"/>
      <c r="G551" s="348" t="n"/>
      <c r="H551" s="348" t="n"/>
      <c r="I551" s="348" t="n"/>
      <c r="J551" s="171" t="n"/>
      <c r="K551" s="349" t="n"/>
    </row>
    <row r="552">
      <c r="A552" s="167" t="n"/>
      <c r="B552" s="167" t="n"/>
      <c r="C552" s="168" t="n"/>
      <c r="D552" s="168" t="n"/>
      <c r="E552" s="169" t="n"/>
      <c r="F552" s="168" t="n"/>
      <c r="G552" s="348" t="n"/>
      <c r="H552" s="348" t="n"/>
      <c r="I552" s="348" t="n"/>
      <c r="J552" s="171" t="n"/>
      <c r="K552" s="349" t="n"/>
    </row>
    <row r="553">
      <c r="A553" s="167" t="n"/>
      <c r="B553" s="167" t="n"/>
      <c r="C553" s="168" t="n"/>
      <c r="D553" s="168" t="n"/>
      <c r="E553" s="169" t="n"/>
      <c r="F553" s="168" t="n"/>
      <c r="G553" s="348" t="n"/>
      <c r="H553" s="348" t="n"/>
      <c r="I553" s="348" t="n"/>
      <c r="J553" s="171" t="n"/>
      <c r="K553" s="349" t="n"/>
    </row>
    <row r="554">
      <c r="A554" s="167" t="n"/>
      <c r="B554" s="167" t="n"/>
      <c r="C554" s="168" t="n"/>
      <c r="D554" s="168" t="n"/>
      <c r="E554" s="169" t="n"/>
      <c r="F554" s="168" t="n"/>
      <c r="G554" s="348" t="n"/>
      <c r="H554" s="348" t="n"/>
      <c r="I554" s="348" t="n"/>
      <c r="J554" s="171" t="n"/>
      <c r="K554" s="349" t="n"/>
    </row>
    <row r="555">
      <c r="A555" s="167" t="n"/>
      <c r="B555" s="167" t="n"/>
      <c r="C555" s="168" t="n"/>
      <c r="D555" s="168" t="n"/>
      <c r="E555" s="169" t="n"/>
      <c r="F555" s="168" t="n"/>
      <c r="G555" s="348" t="n"/>
      <c r="H555" s="348" t="n"/>
      <c r="I555" s="348" t="n"/>
      <c r="J555" s="171" t="n"/>
      <c r="K555" s="349" t="n"/>
    </row>
    <row r="556">
      <c r="A556" s="167" t="n"/>
      <c r="B556" s="167" t="n"/>
      <c r="C556" s="168" t="n"/>
      <c r="D556" s="168" t="n"/>
      <c r="E556" s="169" t="n"/>
      <c r="F556" s="168" t="n"/>
      <c r="G556" s="348" t="n"/>
      <c r="H556" s="348" t="n"/>
      <c r="I556" s="348" t="n"/>
      <c r="J556" s="171" t="n"/>
      <c r="K556" s="349" t="n"/>
    </row>
    <row r="557">
      <c r="A557" s="167" t="n"/>
      <c r="B557" s="167" t="n"/>
      <c r="C557" s="168" t="n"/>
      <c r="D557" s="168" t="n"/>
      <c r="E557" s="169" t="n"/>
      <c r="F557" s="168" t="n"/>
      <c r="G557" s="348" t="n"/>
      <c r="H557" s="348" t="n"/>
      <c r="I557" s="348" t="n"/>
      <c r="J557" s="171" t="n"/>
      <c r="K557" s="349" t="n"/>
    </row>
    <row r="558">
      <c r="A558" s="167" t="n"/>
      <c r="B558" s="167" t="n"/>
      <c r="C558" s="168" t="n"/>
      <c r="D558" s="168" t="n"/>
      <c r="E558" s="169" t="n"/>
      <c r="F558" s="168" t="n"/>
      <c r="G558" s="348" t="n"/>
      <c r="H558" s="348" t="n"/>
      <c r="I558" s="348" t="n"/>
      <c r="J558" s="171" t="n"/>
      <c r="K558" s="349" t="n"/>
    </row>
    <row r="559">
      <c r="A559" s="167" t="n"/>
      <c r="B559" s="167" t="n"/>
      <c r="C559" s="168" t="n"/>
      <c r="D559" s="168" t="n"/>
      <c r="E559" s="169" t="n"/>
      <c r="F559" s="168" t="n"/>
      <c r="G559" s="348" t="n"/>
      <c r="H559" s="348" t="n"/>
      <c r="I559" s="348" t="n"/>
      <c r="J559" s="171" t="n"/>
      <c r="K559" s="349" t="n"/>
    </row>
    <row r="560">
      <c r="A560" s="167" t="n"/>
      <c r="B560" s="167" t="n"/>
      <c r="C560" s="168" t="n"/>
      <c r="D560" s="168" t="n"/>
      <c r="E560" s="169" t="n"/>
      <c r="F560" s="168" t="n"/>
      <c r="G560" s="348" t="n"/>
      <c r="H560" s="348" t="n"/>
      <c r="I560" s="348" t="n"/>
      <c r="J560" s="171" t="n"/>
      <c r="K560" s="349" t="n"/>
    </row>
    <row r="561">
      <c r="A561" s="167" t="n"/>
      <c r="B561" s="167" t="n"/>
      <c r="C561" s="168" t="n"/>
      <c r="D561" s="168" t="n"/>
      <c r="E561" s="169" t="n"/>
      <c r="F561" s="168" t="n"/>
      <c r="G561" s="348" t="n"/>
      <c r="H561" s="348" t="n"/>
      <c r="I561" s="348" t="n"/>
      <c r="J561" s="171" t="n"/>
      <c r="K561" s="349" t="n"/>
    </row>
    <row r="562">
      <c r="A562" s="167" t="n"/>
      <c r="B562" s="167" t="n"/>
      <c r="C562" s="168" t="n"/>
      <c r="D562" s="168" t="n"/>
      <c r="E562" s="169" t="n"/>
      <c r="F562" s="168" t="n"/>
      <c r="G562" s="348" t="n"/>
      <c r="H562" s="348" t="n"/>
      <c r="I562" s="348" t="n"/>
      <c r="J562" s="171" t="n"/>
      <c r="K562" s="349" t="n"/>
    </row>
    <row r="563">
      <c r="A563" s="167" t="n"/>
      <c r="B563" s="167" t="n"/>
      <c r="C563" s="168" t="n"/>
      <c r="D563" s="168" t="n"/>
      <c r="E563" s="169" t="n"/>
      <c r="F563" s="168" t="n"/>
      <c r="G563" s="348" t="n"/>
      <c r="H563" s="348" t="n"/>
      <c r="I563" s="348" t="n"/>
      <c r="J563" s="171" t="n"/>
      <c r="K563" s="349" t="n"/>
    </row>
    <row r="564">
      <c r="A564" s="167" t="n"/>
      <c r="B564" s="167" t="n"/>
      <c r="C564" s="168" t="n"/>
      <c r="D564" s="168" t="n"/>
      <c r="E564" s="169" t="n"/>
      <c r="F564" s="168" t="n"/>
      <c r="G564" s="348" t="n"/>
      <c r="H564" s="348" t="n"/>
      <c r="I564" s="348" t="n"/>
      <c r="J564" s="171" t="n"/>
      <c r="K564" s="349" t="n"/>
    </row>
    <row r="565">
      <c r="A565" s="167" t="n"/>
      <c r="B565" s="167" t="n"/>
      <c r="C565" s="168" t="n"/>
      <c r="D565" s="168" t="n"/>
      <c r="E565" s="169" t="n"/>
      <c r="F565" s="168" t="n"/>
      <c r="G565" s="348" t="n"/>
      <c r="H565" s="348" t="n"/>
      <c r="I565" s="348" t="n"/>
      <c r="J565" s="171" t="n"/>
      <c r="K565" s="349" t="n"/>
    </row>
    <row r="566">
      <c r="A566" s="167" t="n"/>
      <c r="B566" s="167" t="n"/>
      <c r="C566" s="168" t="n"/>
      <c r="D566" s="168" t="n"/>
      <c r="E566" s="169" t="n"/>
      <c r="F566" s="168" t="n"/>
      <c r="G566" s="348" t="n"/>
      <c r="H566" s="348" t="n"/>
      <c r="I566" s="348" t="n"/>
      <c r="J566" s="171" t="n"/>
      <c r="K566" s="349" t="n"/>
    </row>
    <row r="567">
      <c r="A567" s="167" t="n"/>
      <c r="B567" s="167" t="n"/>
      <c r="C567" s="168" t="n"/>
      <c r="D567" s="168" t="n"/>
      <c r="E567" s="169" t="n"/>
      <c r="F567" s="168" t="n"/>
      <c r="G567" s="348" t="n"/>
      <c r="H567" s="348" t="n"/>
      <c r="I567" s="348" t="n"/>
      <c r="J567" s="171" t="n"/>
      <c r="K567" s="349" t="n"/>
    </row>
    <row r="568">
      <c r="A568" s="167" t="n"/>
      <c r="B568" s="167" t="n"/>
      <c r="C568" s="168" t="n"/>
      <c r="D568" s="168" t="n"/>
      <c r="E568" s="169" t="n"/>
      <c r="F568" s="168" t="n"/>
      <c r="G568" s="348" t="n"/>
      <c r="H568" s="348" t="n"/>
      <c r="I568" s="348" t="n"/>
      <c r="J568" s="171" t="n"/>
      <c r="K568" s="349" t="n"/>
    </row>
    <row r="569">
      <c r="A569" s="167" t="n"/>
      <c r="B569" s="167" t="n"/>
      <c r="C569" s="168" t="n"/>
      <c r="D569" s="168" t="n"/>
      <c r="E569" s="169" t="n"/>
      <c r="F569" s="168" t="n"/>
      <c r="G569" s="348" t="n"/>
      <c r="H569" s="348" t="n"/>
      <c r="I569" s="348" t="n"/>
      <c r="J569" s="171" t="n"/>
      <c r="K569" s="349" t="n"/>
    </row>
    <row r="570">
      <c r="A570" s="167" t="n"/>
      <c r="B570" s="167" t="n"/>
      <c r="C570" s="168" t="n"/>
      <c r="D570" s="168" t="n"/>
      <c r="E570" s="169" t="n"/>
      <c r="F570" s="168" t="n"/>
      <c r="G570" s="348" t="n"/>
      <c r="H570" s="348" t="n"/>
      <c r="I570" s="348" t="n"/>
      <c r="J570" s="171" t="n"/>
      <c r="K570" s="349" t="n"/>
    </row>
    <row r="571">
      <c r="A571" s="167" t="n"/>
      <c r="B571" s="167" t="n"/>
      <c r="C571" s="168" t="n"/>
      <c r="D571" s="168" t="n"/>
      <c r="E571" s="169" t="n"/>
      <c r="F571" s="168" t="n"/>
      <c r="G571" s="348" t="n"/>
      <c r="H571" s="348" t="n"/>
      <c r="I571" s="348" t="n"/>
      <c r="J571" s="171" t="n"/>
      <c r="K571" s="349" t="n"/>
    </row>
    <row r="572">
      <c r="A572" s="167" t="n"/>
      <c r="B572" s="167" t="n"/>
      <c r="C572" s="168" t="n"/>
      <c r="D572" s="168" t="n"/>
      <c r="E572" s="169" t="n"/>
      <c r="F572" s="168" t="n"/>
      <c r="G572" s="348" t="n"/>
      <c r="H572" s="348" t="n"/>
      <c r="I572" s="348" t="n"/>
      <c r="J572" s="171" t="n"/>
      <c r="K572" s="349" t="n"/>
    </row>
    <row r="573">
      <c r="A573" s="167" t="n"/>
      <c r="B573" s="167" t="n"/>
      <c r="C573" s="168" t="n"/>
      <c r="D573" s="168" t="n"/>
      <c r="E573" s="169" t="n"/>
      <c r="F573" s="168" t="n"/>
      <c r="G573" s="348" t="n"/>
      <c r="H573" s="348" t="n"/>
      <c r="I573" s="348" t="n"/>
      <c r="J573" s="171" t="n"/>
      <c r="K573" s="349" t="n"/>
    </row>
    <row r="574">
      <c r="A574" s="167" t="n"/>
      <c r="B574" s="167" t="n"/>
      <c r="C574" s="168" t="n"/>
      <c r="D574" s="168" t="n"/>
      <c r="E574" s="169" t="n"/>
      <c r="F574" s="168" t="n"/>
      <c r="G574" s="348" t="n"/>
      <c r="H574" s="348" t="n"/>
      <c r="I574" s="348" t="n"/>
      <c r="J574" s="171" t="n"/>
      <c r="K574" s="349" t="n"/>
    </row>
    <row r="575">
      <c r="A575" s="167" t="n"/>
      <c r="B575" s="167" t="n"/>
      <c r="C575" s="168" t="n"/>
      <c r="D575" s="168" t="n"/>
      <c r="E575" s="169" t="n"/>
      <c r="F575" s="168" t="n"/>
      <c r="G575" s="348" t="n"/>
      <c r="H575" s="348" t="n"/>
      <c r="I575" s="348" t="n"/>
      <c r="J575" s="171" t="n"/>
      <c r="K575" s="349" t="n"/>
    </row>
    <row r="576">
      <c r="A576" s="167" t="n"/>
      <c r="B576" s="167" t="n"/>
      <c r="C576" s="168" t="n"/>
      <c r="D576" s="168" t="n"/>
      <c r="E576" s="169" t="n"/>
      <c r="F576" s="168" t="n"/>
      <c r="G576" s="348" t="n"/>
      <c r="H576" s="348" t="n"/>
      <c r="I576" s="348" t="n"/>
      <c r="J576" s="171" t="n"/>
      <c r="K576" s="349" t="n"/>
    </row>
    <row r="577">
      <c r="A577" s="167" t="n"/>
      <c r="B577" s="167" t="n"/>
      <c r="C577" s="168" t="n"/>
      <c r="D577" s="168" t="n"/>
      <c r="E577" s="169" t="n"/>
      <c r="F577" s="168" t="n"/>
      <c r="G577" s="348" t="n"/>
      <c r="H577" s="348" t="n"/>
      <c r="I577" s="348" t="n"/>
      <c r="J577" s="171" t="n"/>
      <c r="K577" s="349" t="n"/>
    </row>
    <row r="578">
      <c r="A578" s="167" t="n"/>
      <c r="B578" s="167" t="n"/>
      <c r="C578" s="168" t="n"/>
      <c r="D578" s="168" t="n"/>
      <c r="E578" s="169" t="n"/>
      <c r="F578" s="168" t="n"/>
      <c r="G578" s="348" t="n"/>
      <c r="H578" s="348" t="n"/>
      <c r="I578" s="348" t="n"/>
      <c r="J578" s="171" t="n"/>
      <c r="K578" s="349" t="n"/>
    </row>
    <row r="579">
      <c r="A579" s="167" t="n"/>
      <c r="B579" s="167" t="n"/>
      <c r="C579" s="168" t="n"/>
      <c r="D579" s="168" t="n"/>
      <c r="E579" s="169" t="n"/>
      <c r="F579" s="168" t="n"/>
      <c r="G579" s="348" t="n"/>
      <c r="H579" s="348" t="n"/>
      <c r="I579" s="348" t="n"/>
      <c r="J579" s="171" t="n"/>
      <c r="K579" s="349" t="n"/>
    </row>
    <row r="580">
      <c r="A580" s="167" t="n"/>
      <c r="B580" s="167" t="n"/>
      <c r="C580" s="168" t="n"/>
      <c r="D580" s="168" t="n"/>
      <c r="E580" s="169" t="n"/>
      <c r="F580" s="168" t="n"/>
      <c r="G580" s="348" t="n"/>
      <c r="H580" s="348" t="n"/>
      <c r="I580" s="348" t="n"/>
      <c r="J580" s="171" t="n"/>
      <c r="K580" s="349" t="n"/>
    </row>
    <row r="581">
      <c r="A581" s="167" t="n"/>
      <c r="B581" s="167" t="n"/>
      <c r="C581" s="168" t="n"/>
      <c r="D581" s="168" t="n"/>
      <c r="E581" s="169" t="n"/>
      <c r="F581" s="168" t="n"/>
      <c r="G581" s="348" t="n"/>
      <c r="H581" s="348" t="n"/>
      <c r="I581" s="348" t="n"/>
      <c r="J581" s="171" t="n"/>
      <c r="K581" s="349" t="n"/>
    </row>
    <row r="582">
      <c r="A582" s="167" t="n"/>
      <c r="B582" s="167" t="n"/>
      <c r="C582" s="168" t="n"/>
      <c r="D582" s="168" t="n"/>
      <c r="E582" s="169" t="n"/>
      <c r="F582" s="168" t="n"/>
      <c r="G582" s="348" t="n"/>
      <c r="H582" s="348" t="n"/>
      <c r="I582" s="348" t="n"/>
      <c r="J582" s="171" t="n"/>
      <c r="K582" s="349" t="n"/>
    </row>
    <row r="583">
      <c r="A583" s="167" t="n"/>
      <c r="B583" s="167" t="n"/>
      <c r="C583" s="168" t="n"/>
      <c r="D583" s="168" t="n"/>
      <c r="E583" s="169" t="n"/>
      <c r="F583" s="168" t="n"/>
      <c r="G583" s="348" t="n"/>
      <c r="H583" s="348" t="n"/>
      <c r="I583" s="348" t="n"/>
      <c r="J583" s="171" t="n"/>
      <c r="K583" s="349" t="n"/>
    </row>
    <row r="584">
      <c r="A584" s="167" t="n"/>
      <c r="B584" s="167" t="n"/>
      <c r="C584" s="168" t="n"/>
      <c r="D584" s="168" t="n"/>
      <c r="E584" s="169" t="n"/>
      <c r="F584" s="168" t="n"/>
      <c r="G584" s="348" t="n"/>
      <c r="H584" s="348" t="n"/>
      <c r="I584" s="348" t="n"/>
      <c r="J584" s="171" t="n"/>
      <c r="K584" s="349" t="n"/>
    </row>
    <row r="585">
      <c r="A585" s="167" t="n"/>
      <c r="B585" s="167" t="n"/>
      <c r="C585" s="168" t="n"/>
      <c r="D585" s="168" t="n"/>
      <c r="E585" s="169" t="n"/>
      <c r="F585" s="168" t="n"/>
      <c r="G585" s="348" t="n"/>
      <c r="H585" s="348" t="n"/>
      <c r="I585" s="348" t="n"/>
      <c r="J585" s="171" t="n"/>
      <c r="K585" s="349" t="n"/>
    </row>
    <row r="586">
      <c r="A586" s="167" t="n"/>
      <c r="B586" s="167" t="n"/>
      <c r="C586" s="168" t="n"/>
      <c r="D586" s="168" t="n"/>
      <c r="E586" s="169" t="n"/>
      <c r="F586" s="168" t="n"/>
      <c r="G586" s="348" t="n"/>
      <c r="H586" s="348" t="n"/>
      <c r="I586" s="348" t="n"/>
      <c r="J586" s="171" t="n"/>
      <c r="K586" s="349" t="n"/>
    </row>
    <row r="587">
      <c r="A587" s="167" t="n"/>
      <c r="B587" s="167" t="n"/>
      <c r="C587" s="168" t="n"/>
      <c r="D587" s="168" t="n"/>
      <c r="E587" s="169" t="n"/>
      <c r="F587" s="168" t="n"/>
      <c r="G587" s="348" t="n"/>
      <c r="H587" s="348" t="n"/>
      <c r="I587" s="348" t="n"/>
      <c r="J587" s="171" t="n"/>
      <c r="K587" s="349" t="n"/>
    </row>
    <row r="588">
      <c r="A588" s="167" t="n"/>
      <c r="B588" s="167" t="n"/>
      <c r="C588" s="168" t="n"/>
      <c r="D588" s="168" t="n"/>
      <c r="E588" s="169" t="n"/>
      <c r="F588" s="168" t="n"/>
      <c r="G588" s="348" t="n"/>
      <c r="H588" s="348" t="n"/>
      <c r="I588" s="348" t="n"/>
      <c r="J588" s="171" t="n"/>
      <c r="K588" s="349" t="n"/>
    </row>
    <row r="589">
      <c r="A589" s="167" t="n"/>
      <c r="B589" s="167" t="n"/>
      <c r="C589" s="168" t="n"/>
      <c r="D589" s="168" t="n"/>
      <c r="E589" s="169" t="n"/>
      <c r="F589" s="168" t="n"/>
      <c r="G589" s="348" t="n"/>
      <c r="H589" s="348" t="n"/>
      <c r="I589" s="348" t="n"/>
      <c r="J589" s="171" t="n"/>
      <c r="K589" s="349" t="n"/>
    </row>
    <row r="590">
      <c r="A590" s="167" t="n"/>
      <c r="B590" s="167" t="n"/>
      <c r="C590" s="168" t="n"/>
      <c r="D590" s="168" t="n"/>
      <c r="E590" s="169" t="n"/>
      <c r="F590" s="168" t="n"/>
      <c r="G590" s="348" t="n"/>
      <c r="H590" s="348" t="n"/>
      <c r="I590" s="348" t="n"/>
      <c r="J590" s="171" t="n"/>
      <c r="K590" s="349" t="n"/>
    </row>
    <row r="591">
      <c r="A591" s="167" t="n"/>
      <c r="B591" s="167" t="n"/>
      <c r="C591" s="168" t="n"/>
      <c r="D591" s="168" t="n"/>
      <c r="E591" s="169" t="n"/>
      <c r="F591" s="168" t="n"/>
      <c r="G591" s="348" t="n"/>
      <c r="H591" s="348" t="n"/>
      <c r="I591" s="348" t="n"/>
      <c r="J591" s="171" t="n"/>
      <c r="K591" s="349" t="n"/>
    </row>
    <row r="592">
      <c r="A592" s="167" t="n"/>
      <c r="B592" s="167" t="n"/>
      <c r="C592" s="168" t="n"/>
      <c r="D592" s="168" t="n"/>
      <c r="E592" s="169" t="n"/>
      <c r="F592" s="168" t="n"/>
      <c r="G592" s="348" t="n"/>
      <c r="H592" s="348" t="n"/>
      <c r="I592" s="348" t="n"/>
      <c r="J592" s="171" t="n"/>
      <c r="K592" s="349" t="n"/>
    </row>
    <row r="593">
      <c r="A593" s="167" t="n"/>
      <c r="B593" s="167" t="n"/>
      <c r="C593" s="168" t="n"/>
      <c r="D593" s="168" t="n"/>
      <c r="E593" s="169" t="n"/>
      <c r="F593" s="168" t="n"/>
      <c r="G593" s="348" t="n"/>
      <c r="H593" s="348" t="n"/>
      <c r="I593" s="348" t="n"/>
      <c r="J593" s="171" t="n"/>
      <c r="K593" s="349" t="n"/>
    </row>
    <row r="594">
      <c r="A594" s="167" t="n"/>
      <c r="B594" s="167" t="n"/>
      <c r="C594" s="168" t="n"/>
      <c r="D594" s="168" t="n"/>
      <c r="E594" s="169" t="n"/>
      <c r="F594" s="168" t="n"/>
      <c r="G594" s="348" t="n"/>
      <c r="H594" s="348" t="n"/>
      <c r="I594" s="348" t="n"/>
      <c r="J594" s="171" t="n"/>
      <c r="K594" s="349" t="n"/>
    </row>
    <row r="595">
      <c r="A595" s="167" t="n"/>
      <c r="B595" s="167" t="n"/>
      <c r="C595" s="168" t="n"/>
      <c r="D595" s="168" t="n"/>
      <c r="E595" s="169" t="n"/>
      <c r="F595" s="168" t="n"/>
      <c r="G595" s="348" t="n"/>
      <c r="H595" s="348" t="n"/>
      <c r="I595" s="348" t="n"/>
      <c r="J595" s="171" t="n"/>
      <c r="K595" s="349" t="n"/>
    </row>
    <row r="596">
      <c r="A596" s="167" t="n"/>
      <c r="B596" s="167" t="n"/>
      <c r="C596" s="168" t="n"/>
      <c r="D596" s="168" t="n"/>
      <c r="E596" s="169" t="n"/>
      <c r="F596" s="168" t="n"/>
      <c r="G596" s="348" t="n"/>
      <c r="H596" s="348" t="n"/>
      <c r="I596" s="348" t="n"/>
      <c r="J596" s="171" t="n"/>
      <c r="K596" s="349" t="n"/>
    </row>
    <row r="597">
      <c r="A597" s="167" t="n"/>
      <c r="B597" s="167" t="n"/>
      <c r="C597" s="168" t="n"/>
      <c r="D597" s="168" t="n"/>
      <c r="E597" s="169" t="n"/>
      <c r="F597" s="168" t="n"/>
      <c r="G597" s="348" t="n"/>
      <c r="H597" s="348" t="n"/>
      <c r="I597" s="348" t="n"/>
      <c r="J597" s="171" t="n"/>
      <c r="K597" s="349" t="n"/>
    </row>
    <row r="598">
      <c r="A598" s="167" t="n"/>
      <c r="B598" s="167" t="n"/>
      <c r="C598" s="168" t="n"/>
      <c r="D598" s="168" t="n"/>
      <c r="E598" s="169" t="n"/>
      <c r="F598" s="168" t="n"/>
      <c r="G598" s="348" t="n"/>
      <c r="H598" s="348" t="n"/>
      <c r="I598" s="348" t="n"/>
      <c r="J598" s="171" t="n"/>
      <c r="K598" s="349" t="n"/>
    </row>
    <row r="599">
      <c r="A599" s="167" t="n"/>
      <c r="B599" s="167" t="n"/>
      <c r="C599" s="168" t="n"/>
      <c r="D599" s="168" t="n"/>
      <c r="E599" s="169" t="n"/>
      <c r="F599" s="168" t="n"/>
      <c r="G599" s="348" t="n"/>
      <c r="H599" s="348" t="n"/>
      <c r="I599" s="348" t="n"/>
      <c r="J599" s="171" t="n"/>
      <c r="K599" s="349" t="n"/>
    </row>
    <row r="600">
      <c r="A600" s="167" t="n"/>
      <c r="B600" s="167" t="n"/>
      <c r="C600" s="168" t="n"/>
      <c r="D600" s="168" t="n"/>
      <c r="E600" s="169" t="n"/>
      <c r="F600" s="168" t="n"/>
      <c r="G600" s="348" t="n"/>
      <c r="H600" s="348" t="n"/>
      <c r="I600" s="348" t="n"/>
      <c r="J600" s="171" t="n"/>
      <c r="K600" s="349" t="n"/>
    </row>
    <row r="601">
      <c r="A601" s="167" t="n"/>
      <c r="B601" s="167" t="n"/>
      <c r="C601" s="168" t="n"/>
      <c r="D601" s="168" t="n"/>
      <c r="E601" s="169" t="n"/>
      <c r="F601" s="168" t="n"/>
      <c r="G601" s="348" t="n"/>
      <c r="H601" s="348" t="n"/>
      <c r="I601" s="348" t="n"/>
      <c r="J601" s="171" t="n"/>
      <c r="K601" s="349" t="n"/>
    </row>
    <row r="602">
      <c r="A602" s="167" t="n"/>
      <c r="B602" s="167" t="n"/>
      <c r="C602" s="168" t="n"/>
      <c r="D602" s="168" t="n"/>
      <c r="E602" s="169" t="n"/>
      <c r="F602" s="168" t="n"/>
      <c r="G602" s="348" t="n"/>
      <c r="H602" s="348" t="n"/>
      <c r="I602" s="348" t="n"/>
      <c r="J602" s="171" t="n"/>
      <c r="K602" s="349" t="n"/>
    </row>
    <row r="603">
      <c r="A603" s="167" t="n"/>
      <c r="B603" s="167" t="n"/>
      <c r="C603" s="168" t="n"/>
      <c r="D603" s="168" t="n"/>
      <c r="E603" s="169" t="n"/>
      <c r="F603" s="168" t="n"/>
      <c r="G603" s="348" t="n"/>
      <c r="H603" s="348" t="n"/>
      <c r="I603" s="348" t="n"/>
      <c r="J603" s="171" t="n"/>
      <c r="K603" s="349" t="n"/>
    </row>
    <row r="604">
      <c r="A604" s="167" t="n"/>
      <c r="B604" s="167" t="n"/>
      <c r="C604" s="168" t="n"/>
      <c r="D604" s="168" t="n"/>
      <c r="E604" s="169" t="n"/>
      <c r="F604" s="168" t="n"/>
      <c r="G604" s="348" t="n"/>
      <c r="H604" s="348" t="n"/>
      <c r="I604" s="348" t="n"/>
      <c r="J604" s="171" t="n"/>
      <c r="K604" s="349" t="n"/>
    </row>
    <row r="605">
      <c r="A605" s="167" t="n"/>
      <c r="B605" s="167" t="n"/>
      <c r="C605" s="168" t="n"/>
      <c r="D605" s="168" t="n"/>
      <c r="E605" s="169" t="n"/>
      <c r="F605" s="168" t="n"/>
      <c r="G605" s="348" t="n"/>
      <c r="H605" s="348" t="n"/>
      <c r="I605" s="348" t="n"/>
      <c r="J605" s="171" t="n"/>
      <c r="K605" s="349" t="n"/>
    </row>
    <row r="606">
      <c r="A606" s="167" t="n"/>
      <c r="B606" s="167" t="n"/>
      <c r="C606" s="168" t="n"/>
      <c r="D606" s="168" t="n"/>
      <c r="E606" s="169" t="n"/>
      <c r="F606" s="168" t="n"/>
      <c r="G606" s="348" t="n"/>
      <c r="H606" s="348" t="n"/>
      <c r="I606" s="348" t="n"/>
      <c r="J606" s="171" t="n"/>
      <c r="K606" s="349" t="n"/>
    </row>
    <row r="607">
      <c r="A607" s="167" t="n"/>
      <c r="B607" s="167" t="n"/>
      <c r="C607" s="168" t="n"/>
      <c r="D607" s="168" t="n"/>
      <c r="E607" s="169" t="n"/>
      <c r="F607" s="168" t="n"/>
      <c r="G607" s="348" t="n"/>
      <c r="H607" s="348" t="n"/>
      <c r="I607" s="348" t="n"/>
      <c r="J607" s="171" t="n"/>
      <c r="K607" s="349" t="n"/>
    </row>
    <row r="608">
      <c r="A608" s="167" t="n"/>
      <c r="B608" s="167" t="n"/>
      <c r="C608" s="168" t="n"/>
      <c r="D608" s="168" t="n"/>
      <c r="E608" s="169" t="n"/>
      <c r="F608" s="168" t="n"/>
      <c r="G608" s="348" t="n"/>
      <c r="H608" s="348" t="n"/>
      <c r="I608" s="348" t="n"/>
      <c r="J608" s="171" t="n"/>
      <c r="K608" s="349" t="n"/>
    </row>
    <row r="609">
      <c r="A609" s="167" t="n"/>
      <c r="B609" s="167" t="n"/>
      <c r="C609" s="168" t="n"/>
      <c r="D609" s="168" t="n"/>
      <c r="E609" s="169" t="n"/>
      <c r="F609" s="168" t="n"/>
      <c r="G609" s="348" t="n"/>
      <c r="H609" s="348" t="n"/>
      <c r="I609" s="348" t="n"/>
      <c r="J609" s="171" t="n"/>
      <c r="K609" s="349" t="n"/>
    </row>
    <row r="610">
      <c r="A610" s="167" t="n"/>
      <c r="B610" s="167" t="n"/>
      <c r="C610" s="168" t="n"/>
      <c r="D610" s="168" t="n"/>
      <c r="E610" s="169" t="n"/>
      <c r="F610" s="168" t="n"/>
      <c r="G610" s="348" t="n"/>
      <c r="H610" s="348" t="n"/>
      <c r="I610" s="348" t="n"/>
      <c r="J610" s="171" t="n"/>
      <c r="K610" s="349" t="n"/>
    </row>
    <row r="611">
      <c r="A611" s="167" t="n"/>
      <c r="B611" s="167" t="n"/>
      <c r="C611" s="168" t="n"/>
      <c r="D611" s="168" t="n"/>
      <c r="E611" s="169" t="n"/>
      <c r="F611" s="168" t="n"/>
      <c r="G611" s="348" t="n"/>
      <c r="H611" s="348" t="n"/>
      <c r="I611" s="348" t="n"/>
      <c r="J611" s="171" t="n"/>
      <c r="K611" s="349" t="n"/>
    </row>
    <row r="612">
      <c r="A612" s="167" t="n"/>
      <c r="B612" s="167" t="n"/>
      <c r="C612" s="168" t="n"/>
      <c r="D612" s="168" t="n"/>
      <c r="E612" s="169" t="n"/>
      <c r="F612" s="168" t="n"/>
      <c r="G612" s="348" t="n"/>
      <c r="H612" s="348" t="n"/>
      <c r="I612" s="348" t="n"/>
      <c r="J612" s="171" t="n"/>
      <c r="K612" s="349" t="n"/>
    </row>
    <row r="613">
      <c r="A613" s="167" t="n"/>
      <c r="B613" s="167" t="n"/>
      <c r="C613" s="168" t="n"/>
      <c r="D613" s="168" t="n"/>
      <c r="E613" s="169" t="n"/>
      <c r="F613" s="168" t="n"/>
      <c r="G613" s="348" t="n"/>
      <c r="H613" s="348" t="n"/>
      <c r="I613" s="348" t="n"/>
      <c r="J613" s="171" t="n"/>
      <c r="K613" s="349" t="n"/>
    </row>
    <row r="614">
      <c r="A614" s="167" t="n"/>
      <c r="B614" s="167" t="n"/>
      <c r="C614" s="168" t="n"/>
      <c r="D614" s="168" t="n"/>
      <c r="E614" s="169" t="n"/>
      <c r="F614" s="168" t="n"/>
      <c r="G614" s="348" t="n"/>
      <c r="H614" s="348" t="n"/>
      <c r="I614" s="348" t="n"/>
      <c r="J614" s="171" t="n"/>
      <c r="K614" s="349" t="n"/>
    </row>
    <row r="615">
      <c r="A615" s="167" t="n"/>
      <c r="B615" s="167" t="n"/>
      <c r="C615" s="168" t="n"/>
      <c r="D615" s="168" t="n"/>
      <c r="E615" s="169" t="n"/>
      <c r="F615" s="168" t="n"/>
      <c r="G615" s="348" t="n"/>
      <c r="H615" s="348" t="n"/>
      <c r="I615" s="348" t="n"/>
      <c r="J615" s="171" t="n"/>
      <c r="K615" s="349" t="n"/>
    </row>
    <row r="616">
      <c r="A616" s="167" t="n"/>
      <c r="B616" s="167" t="n"/>
      <c r="C616" s="168" t="n"/>
      <c r="D616" s="168" t="n"/>
      <c r="E616" s="169" t="n"/>
      <c r="F616" s="168" t="n"/>
      <c r="G616" s="348" t="n"/>
      <c r="H616" s="348" t="n"/>
      <c r="I616" s="348" t="n"/>
      <c r="J616" s="171" t="n"/>
      <c r="K616" s="349" t="n"/>
    </row>
    <row r="617">
      <c r="A617" s="167" t="n"/>
      <c r="B617" s="167" t="n"/>
      <c r="C617" s="168" t="n"/>
      <c r="D617" s="168" t="n"/>
      <c r="E617" s="169" t="n"/>
      <c r="F617" s="168" t="n"/>
      <c r="G617" s="348" t="n"/>
      <c r="H617" s="348" t="n"/>
      <c r="I617" s="348" t="n"/>
      <c r="J617" s="171" t="n"/>
      <c r="K617" s="349" t="n"/>
    </row>
    <row r="618">
      <c r="A618" s="167" t="n"/>
      <c r="B618" s="167" t="n"/>
      <c r="C618" s="168" t="n"/>
      <c r="D618" s="168" t="n"/>
      <c r="E618" s="169" t="n"/>
      <c r="F618" s="168" t="n"/>
      <c r="G618" s="348" t="n"/>
      <c r="H618" s="348" t="n"/>
      <c r="I618" s="348" t="n"/>
      <c r="J618" s="171" t="n"/>
      <c r="K618" s="349" t="n"/>
    </row>
    <row r="619">
      <c r="A619" s="167" t="n"/>
      <c r="B619" s="167" t="n"/>
      <c r="C619" s="168" t="n"/>
      <c r="D619" s="168" t="n"/>
      <c r="E619" s="169" t="n"/>
      <c r="F619" s="168" t="n"/>
      <c r="G619" s="348" t="n"/>
      <c r="H619" s="348" t="n"/>
      <c r="I619" s="348" t="n"/>
      <c r="J619" s="171" t="n"/>
      <c r="K619" s="349" t="n"/>
    </row>
    <row r="620">
      <c r="A620" s="167" t="n"/>
      <c r="B620" s="167" t="n"/>
      <c r="C620" s="168" t="n"/>
      <c r="D620" s="168" t="n"/>
      <c r="E620" s="169" t="n"/>
      <c r="F620" s="168" t="n"/>
      <c r="G620" s="348" t="n"/>
      <c r="H620" s="348" t="n"/>
      <c r="I620" s="348" t="n"/>
      <c r="J620" s="171" t="n"/>
      <c r="K620" s="349" t="n"/>
    </row>
    <row r="621">
      <c r="A621" s="167" t="n"/>
      <c r="B621" s="167" t="n"/>
      <c r="C621" s="168" t="n"/>
      <c r="D621" s="168" t="n"/>
      <c r="E621" s="169" t="n"/>
      <c r="F621" s="168" t="n"/>
      <c r="G621" s="348" t="n"/>
      <c r="H621" s="348" t="n"/>
      <c r="I621" s="348" t="n"/>
      <c r="J621" s="171" t="n"/>
      <c r="K621" s="349" t="n"/>
    </row>
    <row r="622">
      <c r="A622" s="167" t="n"/>
      <c r="B622" s="167" t="n"/>
      <c r="C622" s="168" t="n"/>
      <c r="D622" s="168" t="n"/>
      <c r="E622" s="169" t="n"/>
      <c r="F622" s="168" t="n"/>
      <c r="G622" s="348" t="n"/>
      <c r="H622" s="348" t="n"/>
      <c r="I622" s="348" t="n"/>
      <c r="J622" s="171" t="n"/>
      <c r="K622" s="349" t="n"/>
    </row>
    <row r="623">
      <c r="A623" s="167" t="n"/>
      <c r="B623" s="167" t="n"/>
      <c r="C623" s="168" t="n"/>
      <c r="D623" s="168" t="n"/>
      <c r="E623" s="169" t="n"/>
      <c r="F623" s="168" t="n"/>
      <c r="G623" s="348" t="n"/>
      <c r="H623" s="348" t="n"/>
      <c r="I623" s="348" t="n"/>
      <c r="J623" s="171" t="n"/>
      <c r="K623" s="349" t="n"/>
    </row>
    <row r="624">
      <c r="A624" s="167" t="n"/>
      <c r="B624" s="167" t="n"/>
      <c r="C624" s="168" t="n"/>
      <c r="D624" s="168" t="n"/>
      <c r="E624" s="169" t="n"/>
      <c r="F624" s="168" t="n"/>
      <c r="G624" s="348" t="n"/>
      <c r="H624" s="348" t="n"/>
      <c r="I624" s="348" t="n"/>
      <c r="J624" s="171" t="n"/>
      <c r="K624" s="349" t="n"/>
    </row>
    <row r="625">
      <c r="A625" s="167" t="n"/>
      <c r="B625" s="167" t="n"/>
      <c r="C625" s="168" t="n"/>
      <c r="D625" s="168" t="n"/>
      <c r="E625" s="169" t="n"/>
      <c r="F625" s="168" t="n"/>
      <c r="G625" s="348" t="n"/>
      <c r="H625" s="348" t="n"/>
      <c r="I625" s="348" t="n"/>
      <c r="J625" s="171" t="n"/>
      <c r="K625" s="349" t="n"/>
    </row>
    <row r="626">
      <c r="A626" s="167" t="n"/>
      <c r="B626" s="167" t="n"/>
      <c r="C626" s="168" t="n"/>
      <c r="D626" s="168" t="n"/>
      <c r="E626" s="169" t="n"/>
      <c r="F626" s="168" t="n"/>
      <c r="G626" s="348" t="n"/>
      <c r="H626" s="348" t="n"/>
      <c r="I626" s="348" t="n"/>
      <c r="J626" s="171" t="n"/>
      <c r="K626" s="349" t="n"/>
    </row>
    <row r="627">
      <c r="A627" s="167" t="n"/>
      <c r="B627" s="167" t="n"/>
      <c r="C627" s="168" t="n"/>
      <c r="D627" s="168" t="n"/>
      <c r="E627" s="169" t="n"/>
      <c r="F627" s="168" t="n"/>
      <c r="G627" s="348" t="n"/>
      <c r="H627" s="348" t="n"/>
      <c r="I627" s="348" t="n"/>
      <c r="J627" s="171" t="n"/>
      <c r="K627" s="349" t="n"/>
    </row>
    <row r="628">
      <c r="A628" s="167" t="n"/>
      <c r="B628" s="167" t="n"/>
      <c r="C628" s="168" t="n"/>
      <c r="D628" s="168" t="n"/>
      <c r="E628" s="169" t="n"/>
      <c r="F628" s="168" t="n"/>
      <c r="G628" s="348" t="n"/>
      <c r="H628" s="348" t="n"/>
      <c r="I628" s="348" t="n"/>
      <c r="J628" s="171" t="n"/>
      <c r="K628" s="349" t="n"/>
    </row>
    <row r="629">
      <c r="A629" s="167" t="n"/>
      <c r="B629" s="167" t="n"/>
      <c r="C629" s="168" t="n"/>
      <c r="D629" s="168" t="n"/>
      <c r="E629" s="169" t="n"/>
      <c r="F629" s="168" t="n"/>
      <c r="G629" s="348" t="n"/>
      <c r="H629" s="348" t="n"/>
      <c r="I629" s="348" t="n"/>
      <c r="J629" s="171" t="n"/>
      <c r="K629" s="349" t="n"/>
    </row>
    <row r="630">
      <c r="A630" s="167" t="n"/>
      <c r="B630" s="167" t="n"/>
      <c r="C630" s="168" t="n"/>
      <c r="D630" s="168" t="n"/>
      <c r="E630" s="169" t="n"/>
      <c r="F630" s="168" t="n"/>
      <c r="G630" s="348" t="n"/>
      <c r="H630" s="348" t="n"/>
      <c r="I630" s="348" t="n"/>
      <c r="J630" s="171" t="n"/>
      <c r="K630" s="349" t="n"/>
    </row>
    <row r="631">
      <c r="A631" s="167" t="n"/>
      <c r="B631" s="167" t="n"/>
      <c r="C631" s="168" t="n"/>
      <c r="D631" s="168" t="n"/>
      <c r="E631" s="169" t="n"/>
      <c r="F631" s="168" t="n"/>
      <c r="G631" s="348" t="n"/>
      <c r="H631" s="348" t="n"/>
      <c r="I631" s="348" t="n"/>
      <c r="J631" s="171" t="n"/>
      <c r="K631" s="349" t="n"/>
    </row>
    <row r="632">
      <c r="A632" s="167" t="n"/>
      <c r="B632" s="167" t="n"/>
      <c r="C632" s="168" t="n"/>
      <c r="D632" s="168" t="n"/>
      <c r="E632" s="169" t="n"/>
      <c r="F632" s="168" t="n"/>
      <c r="G632" s="348" t="n"/>
      <c r="H632" s="348" t="n"/>
      <c r="I632" s="348" t="n"/>
      <c r="J632" s="171" t="n"/>
      <c r="K632" s="349" t="n"/>
    </row>
    <row r="633">
      <c r="A633" s="167" t="n"/>
      <c r="B633" s="167" t="n"/>
      <c r="C633" s="168" t="n"/>
      <c r="D633" s="168" t="n"/>
      <c r="E633" s="169" t="n"/>
      <c r="F633" s="168" t="n"/>
      <c r="G633" s="348" t="n"/>
      <c r="H633" s="348" t="n"/>
      <c r="I633" s="348" t="n"/>
      <c r="J633" s="171" t="n"/>
      <c r="K633" s="349" t="n"/>
    </row>
    <row r="634">
      <c r="A634" s="167" t="n"/>
      <c r="B634" s="167" t="n"/>
      <c r="C634" s="168" t="n"/>
      <c r="D634" s="168" t="n"/>
      <c r="E634" s="169" t="n"/>
      <c r="F634" s="168" t="n"/>
      <c r="G634" s="348" t="n"/>
      <c r="H634" s="348" t="n"/>
      <c r="I634" s="348" t="n"/>
      <c r="J634" s="171" t="n"/>
      <c r="K634" s="349" t="n"/>
    </row>
    <row r="635">
      <c r="A635" s="167" t="n"/>
      <c r="B635" s="167" t="n"/>
      <c r="C635" s="168" t="n"/>
      <c r="D635" s="168" t="n"/>
      <c r="E635" s="169" t="n"/>
      <c r="F635" s="168" t="n"/>
      <c r="G635" s="348" t="n"/>
      <c r="H635" s="348" t="n"/>
      <c r="I635" s="348" t="n"/>
      <c r="J635" s="171" t="n"/>
      <c r="K635" s="349" t="n"/>
    </row>
    <row r="636">
      <c r="A636" s="167" t="n"/>
      <c r="B636" s="167" t="n"/>
      <c r="C636" s="168" t="n"/>
      <c r="D636" s="168" t="n"/>
      <c r="E636" s="169" t="n"/>
      <c r="F636" s="168" t="n"/>
      <c r="G636" s="348" t="n"/>
      <c r="H636" s="348" t="n"/>
      <c r="I636" s="348" t="n"/>
      <c r="J636" s="171" t="n"/>
      <c r="K636" s="349" t="n"/>
    </row>
    <row r="637">
      <c r="A637" s="167" t="n"/>
      <c r="B637" s="167" t="n"/>
      <c r="C637" s="168" t="n"/>
      <c r="D637" s="168" t="n"/>
      <c r="E637" s="169" t="n"/>
      <c r="F637" s="168" t="n"/>
      <c r="G637" s="348" t="n"/>
      <c r="H637" s="348" t="n"/>
      <c r="I637" s="348" t="n"/>
      <c r="J637" s="171" t="n"/>
      <c r="K637" s="349" t="n"/>
    </row>
    <row r="638">
      <c r="A638" s="167" t="n"/>
      <c r="B638" s="167" t="n"/>
      <c r="C638" s="168" t="n"/>
      <c r="D638" s="168" t="n"/>
      <c r="E638" s="169" t="n"/>
      <c r="F638" s="168" t="n"/>
      <c r="G638" s="348" t="n"/>
      <c r="H638" s="348" t="n"/>
      <c r="I638" s="348" t="n"/>
      <c r="J638" s="171" t="n"/>
      <c r="K638" s="349" t="n"/>
    </row>
    <row r="639">
      <c r="A639" s="167" t="n"/>
      <c r="B639" s="167" t="n"/>
      <c r="C639" s="168" t="n"/>
      <c r="D639" s="168" t="n"/>
      <c r="E639" s="169" t="n"/>
      <c r="F639" s="168" t="n"/>
      <c r="G639" s="348" t="n"/>
      <c r="H639" s="348" t="n"/>
      <c r="I639" s="348" t="n"/>
      <c r="J639" s="171" t="n"/>
      <c r="K639" s="349" t="n"/>
    </row>
    <row r="640">
      <c r="A640" s="167" t="n"/>
      <c r="B640" s="167" t="n"/>
      <c r="C640" s="168" t="n"/>
      <c r="D640" s="168" t="n"/>
      <c r="E640" s="169" t="n"/>
      <c r="F640" s="168" t="n"/>
      <c r="G640" s="348" t="n"/>
      <c r="H640" s="348" t="n"/>
      <c r="I640" s="348" t="n"/>
      <c r="J640" s="171" t="n"/>
      <c r="K640" s="349" t="n"/>
    </row>
    <row r="641">
      <c r="A641" s="167" t="n"/>
      <c r="B641" s="167" t="n"/>
      <c r="C641" s="168" t="n"/>
      <c r="D641" s="168" t="n"/>
      <c r="E641" s="169" t="n"/>
      <c r="F641" s="168" t="n"/>
      <c r="G641" s="348" t="n"/>
      <c r="H641" s="348" t="n"/>
      <c r="I641" s="348" t="n"/>
      <c r="J641" s="171" t="n"/>
      <c r="K641" s="349" t="n"/>
    </row>
    <row r="642">
      <c r="A642" s="167" t="n"/>
      <c r="B642" s="167" t="n"/>
      <c r="C642" s="168" t="n"/>
      <c r="D642" s="168" t="n"/>
      <c r="E642" s="169" t="n"/>
      <c r="F642" s="168" t="n"/>
      <c r="G642" s="348" t="n"/>
      <c r="H642" s="348" t="n"/>
      <c r="I642" s="348" t="n"/>
      <c r="J642" s="171" t="n"/>
      <c r="K642" s="349" t="n"/>
    </row>
    <row r="643">
      <c r="A643" s="167" t="n"/>
      <c r="B643" s="167" t="n"/>
      <c r="C643" s="168" t="n"/>
      <c r="D643" s="168" t="n"/>
      <c r="E643" s="169" t="n"/>
      <c r="F643" s="168" t="n"/>
      <c r="G643" s="348" t="n"/>
      <c r="H643" s="348" t="n"/>
      <c r="I643" s="348" t="n"/>
      <c r="J643" s="171" t="n"/>
      <c r="K643" s="349" t="n"/>
    </row>
    <row r="644">
      <c r="A644" s="167" t="n"/>
      <c r="B644" s="167" t="n"/>
      <c r="C644" s="168" t="n"/>
      <c r="D644" s="168" t="n"/>
      <c r="E644" s="169" t="n"/>
      <c r="F644" s="168" t="n"/>
      <c r="G644" s="348" t="n"/>
      <c r="H644" s="348" t="n"/>
      <c r="I644" s="348" t="n"/>
      <c r="J644" s="171" t="n"/>
      <c r="K644" s="349" t="n"/>
    </row>
    <row r="645">
      <c r="A645" s="167" t="n"/>
      <c r="B645" s="167" t="n"/>
      <c r="C645" s="168" t="n"/>
      <c r="D645" s="168" t="n"/>
      <c r="E645" s="169" t="n"/>
      <c r="F645" s="168" t="n"/>
      <c r="G645" s="348" t="n"/>
      <c r="H645" s="348" t="n"/>
      <c r="I645" s="348" t="n"/>
      <c r="J645" s="171" t="n"/>
      <c r="K645" s="349" t="n"/>
    </row>
    <row r="646">
      <c r="A646" s="167" t="n"/>
      <c r="B646" s="167" t="n"/>
      <c r="C646" s="168" t="n"/>
      <c r="D646" s="168" t="n"/>
      <c r="E646" s="169" t="n"/>
      <c r="F646" s="168" t="n"/>
      <c r="G646" s="348" t="n"/>
      <c r="H646" s="348" t="n"/>
      <c r="I646" s="348" t="n"/>
      <c r="J646" s="171" t="n"/>
      <c r="K646" s="349" t="n"/>
    </row>
    <row r="647">
      <c r="A647" s="167" t="n"/>
      <c r="B647" s="167" t="n"/>
      <c r="C647" s="168" t="n"/>
      <c r="D647" s="168" t="n"/>
      <c r="E647" s="169" t="n"/>
      <c r="F647" s="168" t="n"/>
      <c r="G647" s="348" t="n"/>
      <c r="H647" s="348" t="n"/>
      <c r="I647" s="348" t="n"/>
      <c r="J647" s="171" t="n"/>
      <c r="K647" s="349" t="n"/>
    </row>
    <row r="648">
      <c r="A648" s="167" t="n"/>
      <c r="B648" s="167" t="n"/>
      <c r="C648" s="168" t="n"/>
      <c r="D648" s="168" t="n"/>
      <c r="E648" s="169" t="n"/>
      <c r="F648" s="168" t="n"/>
      <c r="G648" s="348" t="n"/>
      <c r="H648" s="348" t="n"/>
      <c r="I648" s="348" t="n"/>
      <c r="J648" s="171" t="n"/>
      <c r="K648" s="349" t="n"/>
    </row>
    <row r="649">
      <c r="A649" s="167" t="n"/>
      <c r="B649" s="167" t="n"/>
      <c r="C649" s="168" t="n"/>
      <c r="D649" s="168" t="n"/>
      <c r="E649" s="169" t="n"/>
      <c r="F649" s="168" t="n"/>
      <c r="G649" s="348" t="n"/>
      <c r="H649" s="348" t="n"/>
      <c r="I649" s="348" t="n"/>
      <c r="J649" s="171" t="n"/>
      <c r="K649" s="349" t="n"/>
    </row>
    <row r="650">
      <c r="A650" s="167" t="n"/>
      <c r="B650" s="167" t="n"/>
      <c r="C650" s="168" t="n"/>
      <c r="D650" s="168" t="n"/>
      <c r="E650" s="169" t="n"/>
      <c r="F650" s="168" t="n"/>
      <c r="G650" s="348" t="n"/>
      <c r="H650" s="348" t="n"/>
      <c r="I650" s="348" t="n"/>
      <c r="J650" s="171" t="n"/>
      <c r="K650" s="349" t="n"/>
    </row>
    <row r="651">
      <c r="A651" s="167" t="n"/>
      <c r="B651" s="167" t="n"/>
      <c r="C651" s="168" t="n"/>
      <c r="D651" s="168" t="n"/>
      <c r="E651" s="169" t="n"/>
      <c r="F651" s="168" t="n"/>
      <c r="G651" s="348" t="n"/>
      <c r="H651" s="348" t="n"/>
      <c r="I651" s="348" t="n"/>
      <c r="J651" s="171" t="n"/>
      <c r="K651" s="349" t="n"/>
    </row>
    <row r="652">
      <c r="A652" s="167" t="n"/>
      <c r="B652" s="167" t="n"/>
      <c r="C652" s="168" t="n"/>
      <c r="D652" s="168" t="n"/>
      <c r="E652" s="169" t="n"/>
      <c r="F652" s="168" t="n"/>
      <c r="G652" s="348" t="n"/>
      <c r="H652" s="348" t="n"/>
      <c r="I652" s="348" t="n"/>
      <c r="J652" s="171" t="n"/>
      <c r="K652" s="349" t="n"/>
    </row>
    <row r="653">
      <c r="A653" s="167" t="n"/>
      <c r="B653" s="167" t="n"/>
      <c r="C653" s="168" t="n"/>
      <c r="D653" s="168" t="n"/>
      <c r="E653" s="169" t="n"/>
      <c r="F653" s="168" t="n"/>
      <c r="G653" s="348" t="n"/>
      <c r="H653" s="348" t="n"/>
      <c r="I653" s="348" t="n"/>
      <c r="J653" s="171" t="n"/>
      <c r="K653" s="349" t="n"/>
    </row>
    <row r="654">
      <c r="A654" s="167" t="n"/>
      <c r="B654" s="167" t="n"/>
      <c r="C654" s="168" t="n"/>
      <c r="D654" s="168" t="n"/>
      <c r="E654" s="169" t="n"/>
      <c r="F654" s="168" t="n"/>
      <c r="G654" s="348" t="n"/>
      <c r="H654" s="348" t="n"/>
      <c r="I654" s="348" t="n"/>
      <c r="J654" s="171" t="n"/>
      <c r="K654" s="349" t="n"/>
    </row>
    <row r="655">
      <c r="A655" s="167" t="n"/>
      <c r="B655" s="167" t="n"/>
      <c r="C655" s="168" t="n"/>
      <c r="D655" s="168" t="n"/>
      <c r="E655" s="169" t="n"/>
      <c r="F655" s="168" t="n"/>
      <c r="G655" s="348" t="n"/>
      <c r="H655" s="348" t="n"/>
      <c r="I655" s="348" t="n"/>
      <c r="J655" s="171" t="n"/>
      <c r="K655" s="349" t="n"/>
    </row>
    <row r="656">
      <c r="A656" s="167" t="n"/>
      <c r="B656" s="167" t="n"/>
      <c r="C656" s="168" t="n"/>
      <c r="D656" s="168" t="n"/>
      <c r="E656" s="169" t="n"/>
      <c r="F656" s="168" t="n"/>
      <c r="G656" s="348" t="n"/>
      <c r="H656" s="348" t="n"/>
      <c r="I656" s="348" t="n"/>
      <c r="J656" s="171" t="n"/>
      <c r="K656" s="349" t="n"/>
    </row>
    <row r="657">
      <c r="A657" s="167" t="n"/>
      <c r="B657" s="167" t="n"/>
      <c r="C657" s="168" t="n"/>
      <c r="D657" s="168" t="n"/>
      <c r="E657" s="169" t="n"/>
      <c r="F657" s="168" t="n"/>
      <c r="G657" s="348" t="n"/>
      <c r="H657" s="348" t="n"/>
      <c r="I657" s="348" t="n"/>
      <c r="J657" s="171" t="n"/>
      <c r="K657" s="349" t="n"/>
    </row>
    <row r="658">
      <c r="A658" s="167" t="n"/>
      <c r="B658" s="167" t="n"/>
      <c r="C658" s="168" t="n"/>
      <c r="D658" s="168" t="n"/>
      <c r="E658" s="169" t="n"/>
      <c r="F658" s="168" t="n"/>
      <c r="G658" s="348" t="n"/>
      <c r="H658" s="348" t="n"/>
      <c r="I658" s="348" t="n"/>
      <c r="J658" s="171" t="n"/>
      <c r="K658" s="349" t="n"/>
    </row>
    <row r="659">
      <c r="A659" s="167" t="n"/>
      <c r="B659" s="167" t="n"/>
      <c r="C659" s="168" t="n"/>
      <c r="D659" s="168" t="n"/>
      <c r="E659" s="169" t="n"/>
      <c r="F659" s="168" t="n"/>
      <c r="G659" s="348" t="n"/>
      <c r="H659" s="348" t="n"/>
      <c r="I659" s="348" t="n"/>
      <c r="J659" s="171" t="n"/>
      <c r="K659" s="349" t="n"/>
    </row>
    <row r="660">
      <c r="A660" s="167" t="n"/>
      <c r="B660" s="167" t="n"/>
      <c r="C660" s="168" t="n"/>
      <c r="D660" s="168" t="n"/>
      <c r="E660" s="169" t="n"/>
      <c r="F660" s="168" t="n"/>
      <c r="G660" s="348" t="n"/>
      <c r="H660" s="348" t="n"/>
      <c r="I660" s="348" t="n"/>
      <c r="J660" s="171" t="n"/>
      <c r="K660" s="349" t="n"/>
    </row>
    <row r="661">
      <c r="A661" s="167" t="n"/>
      <c r="B661" s="167" t="n"/>
      <c r="C661" s="168" t="n"/>
      <c r="D661" s="168" t="n"/>
      <c r="E661" s="169" t="n"/>
      <c r="F661" s="168" t="n"/>
      <c r="G661" s="348" t="n"/>
      <c r="H661" s="348" t="n"/>
      <c r="I661" s="348" t="n"/>
      <c r="J661" s="171" t="n"/>
      <c r="K661" s="349" t="n"/>
    </row>
    <row r="662">
      <c r="A662" s="167" t="n"/>
      <c r="B662" s="167" t="n"/>
      <c r="C662" s="168" t="n"/>
      <c r="D662" s="168" t="n"/>
      <c r="E662" s="169" t="n"/>
      <c r="F662" s="168" t="n"/>
      <c r="G662" s="348" t="n"/>
      <c r="H662" s="348" t="n"/>
      <c r="I662" s="348" t="n"/>
      <c r="J662" s="171" t="n"/>
      <c r="K662" s="349" t="n"/>
    </row>
    <row r="663">
      <c r="A663" s="167" t="n"/>
      <c r="B663" s="167" t="n"/>
      <c r="C663" s="168" t="n"/>
      <c r="D663" s="168" t="n"/>
      <c r="E663" s="169" t="n"/>
      <c r="F663" s="168" t="n"/>
      <c r="G663" s="348" t="n"/>
      <c r="H663" s="348" t="n"/>
      <c r="I663" s="348" t="n"/>
      <c r="J663" s="171" t="n"/>
      <c r="K663" s="349" t="n"/>
    </row>
    <row r="664">
      <c r="A664" s="167" t="n"/>
      <c r="B664" s="167" t="n"/>
      <c r="C664" s="168" t="n"/>
      <c r="D664" s="168" t="n"/>
      <c r="E664" s="169" t="n"/>
      <c r="F664" s="168" t="n"/>
      <c r="G664" s="348" t="n"/>
      <c r="H664" s="348" t="n"/>
      <c r="I664" s="348" t="n"/>
      <c r="J664" s="171" t="n"/>
      <c r="K664" s="349" t="n"/>
    </row>
    <row r="665">
      <c r="A665" s="167" t="n"/>
      <c r="B665" s="167" t="n"/>
      <c r="C665" s="168" t="n"/>
      <c r="D665" s="168" t="n"/>
      <c r="E665" s="169" t="n"/>
      <c r="F665" s="168" t="n"/>
      <c r="G665" s="348" t="n"/>
      <c r="H665" s="348" t="n"/>
      <c r="I665" s="348" t="n"/>
      <c r="J665" s="171" t="n"/>
      <c r="K665" s="349" t="n"/>
    </row>
    <row r="666">
      <c r="A666" s="167" t="n"/>
      <c r="B666" s="167" t="n"/>
      <c r="C666" s="168" t="n"/>
      <c r="D666" s="168" t="n"/>
      <c r="E666" s="169" t="n"/>
      <c r="F666" s="168" t="n"/>
      <c r="G666" s="348" t="n"/>
      <c r="H666" s="348" t="n"/>
      <c r="I666" s="348" t="n"/>
      <c r="J666" s="171" t="n"/>
      <c r="K666" s="349" t="n"/>
    </row>
    <row r="667">
      <c r="A667" s="167" t="n"/>
      <c r="B667" s="167" t="n"/>
      <c r="C667" s="168" t="n"/>
      <c r="D667" s="168" t="n"/>
      <c r="E667" s="169" t="n"/>
      <c r="F667" s="168" t="n"/>
      <c r="G667" s="348" t="n"/>
      <c r="H667" s="348" t="n"/>
      <c r="I667" s="348" t="n"/>
      <c r="J667" s="171" t="n"/>
      <c r="K667" s="349" t="n"/>
    </row>
    <row r="668">
      <c r="A668" s="167" t="n"/>
      <c r="B668" s="167" t="n"/>
      <c r="C668" s="168" t="n"/>
      <c r="D668" s="168" t="n"/>
      <c r="E668" s="169" t="n"/>
      <c r="F668" s="168" t="n"/>
      <c r="G668" s="348" t="n"/>
      <c r="H668" s="348" t="n"/>
      <c r="I668" s="348" t="n"/>
      <c r="J668" s="171" t="n"/>
      <c r="K668" s="349" t="n"/>
    </row>
    <row r="669">
      <c r="A669" s="167" t="n"/>
      <c r="B669" s="167" t="n"/>
      <c r="C669" s="168" t="n"/>
      <c r="D669" s="168" t="n"/>
      <c r="E669" s="169" t="n"/>
      <c r="F669" s="168" t="n"/>
      <c r="G669" s="348" t="n"/>
      <c r="H669" s="348" t="n"/>
      <c r="I669" s="348" t="n"/>
      <c r="J669" s="171" t="n"/>
      <c r="K669" s="349" t="n"/>
    </row>
    <row r="670">
      <c r="A670" s="167" t="n"/>
      <c r="B670" s="167" t="n"/>
      <c r="C670" s="168" t="n"/>
      <c r="D670" s="168" t="n"/>
      <c r="E670" s="169" t="n"/>
      <c r="F670" s="168" t="n"/>
      <c r="G670" s="348" t="n"/>
      <c r="H670" s="348" t="n"/>
      <c r="I670" s="348" t="n"/>
      <c r="J670" s="171" t="n"/>
      <c r="K670" s="349" t="n"/>
    </row>
    <row r="671">
      <c r="A671" s="167" t="n"/>
      <c r="B671" s="167" t="n"/>
      <c r="C671" s="168" t="n"/>
      <c r="D671" s="168" t="n"/>
      <c r="E671" s="169" t="n"/>
      <c r="F671" s="168" t="n"/>
      <c r="G671" s="348" t="n"/>
      <c r="H671" s="348" t="n"/>
      <c r="I671" s="348" t="n"/>
      <c r="J671" s="171" t="n"/>
      <c r="K671" s="349" t="n"/>
    </row>
    <row r="672">
      <c r="A672" s="167" t="n"/>
      <c r="B672" s="167" t="n"/>
      <c r="C672" s="168" t="n"/>
      <c r="D672" s="168" t="n"/>
      <c r="E672" s="169" t="n"/>
      <c r="F672" s="168" t="n"/>
      <c r="G672" s="348" t="n"/>
      <c r="H672" s="348" t="n"/>
      <c r="I672" s="348" t="n"/>
      <c r="J672" s="171" t="n"/>
      <c r="K672" s="349" t="n"/>
    </row>
    <row r="673">
      <c r="A673" s="167" t="n"/>
      <c r="B673" s="167" t="n"/>
      <c r="C673" s="168" t="n"/>
      <c r="D673" s="168" t="n"/>
      <c r="E673" s="169" t="n"/>
      <c r="F673" s="168" t="n"/>
      <c r="G673" s="348" t="n"/>
      <c r="H673" s="348" t="n"/>
      <c r="I673" s="348" t="n"/>
      <c r="J673" s="171" t="n"/>
      <c r="K673" s="349" t="n"/>
    </row>
    <row r="674">
      <c r="A674" s="167" t="n"/>
      <c r="B674" s="167" t="n"/>
      <c r="C674" s="168" t="n"/>
      <c r="D674" s="168" t="n"/>
      <c r="E674" s="169" t="n"/>
      <c r="F674" s="168" t="n"/>
      <c r="G674" s="348" t="n"/>
      <c r="H674" s="348" t="n"/>
      <c r="I674" s="348" t="n"/>
      <c r="J674" s="171" t="n"/>
      <c r="K674" s="349" t="n"/>
    </row>
    <row r="675">
      <c r="A675" s="167" t="n"/>
      <c r="B675" s="167" t="n"/>
      <c r="C675" s="168" t="n"/>
      <c r="D675" s="168" t="n"/>
      <c r="E675" s="169" t="n"/>
      <c r="F675" s="168" t="n"/>
      <c r="G675" s="348" t="n"/>
      <c r="H675" s="348" t="n"/>
      <c r="I675" s="348" t="n"/>
      <c r="J675" s="171" t="n"/>
      <c r="K675" s="349" t="n"/>
    </row>
    <row r="676">
      <c r="A676" s="167" t="n"/>
      <c r="B676" s="167" t="n"/>
      <c r="C676" s="168" t="n"/>
      <c r="D676" s="168" t="n"/>
      <c r="E676" s="169" t="n"/>
      <c r="F676" s="168" t="n"/>
      <c r="G676" s="348" t="n"/>
      <c r="H676" s="348" t="n"/>
      <c r="I676" s="348" t="n"/>
      <c r="J676" s="171" t="n"/>
      <c r="K676" s="349" t="n"/>
    </row>
    <row r="677">
      <c r="A677" s="167" t="n"/>
      <c r="B677" s="167" t="n"/>
      <c r="C677" s="168" t="n"/>
      <c r="D677" s="168" t="n"/>
      <c r="E677" s="169" t="n"/>
      <c r="F677" s="168" t="n"/>
      <c r="G677" s="348" t="n"/>
      <c r="H677" s="348" t="n"/>
      <c r="I677" s="348" t="n"/>
      <c r="J677" s="171" t="n"/>
      <c r="K677" s="349" t="n"/>
    </row>
    <row r="678">
      <c r="A678" s="167" t="n"/>
      <c r="B678" s="167" t="n"/>
      <c r="C678" s="168" t="n"/>
      <c r="D678" s="168" t="n"/>
      <c r="E678" s="169" t="n"/>
      <c r="F678" s="168" t="n"/>
      <c r="G678" s="348" t="n"/>
      <c r="H678" s="348" t="n"/>
      <c r="I678" s="348" t="n"/>
      <c r="J678" s="171" t="n"/>
      <c r="K678" s="349" t="n"/>
    </row>
    <row r="679">
      <c r="A679" s="167" t="n"/>
      <c r="B679" s="167" t="n"/>
      <c r="C679" s="168" t="n"/>
      <c r="D679" s="168" t="n"/>
      <c r="E679" s="169" t="n"/>
      <c r="F679" s="168" t="n"/>
      <c r="G679" s="348" t="n"/>
      <c r="H679" s="348" t="n"/>
      <c r="I679" s="348" t="n"/>
      <c r="J679" s="171" t="n"/>
      <c r="K679" s="349" t="n"/>
    </row>
    <row r="680">
      <c r="A680" s="167" t="n"/>
      <c r="B680" s="167" t="n"/>
      <c r="C680" s="168" t="n"/>
      <c r="D680" s="168" t="n"/>
      <c r="E680" s="169" t="n"/>
      <c r="F680" s="168" t="n"/>
      <c r="G680" s="348" t="n"/>
      <c r="H680" s="348" t="n"/>
      <c r="I680" s="348" t="n"/>
      <c r="J680" s="171" t="n"/>
      <c r="K680" s="349" t="n"/>
    </row>
    <row r="681">
      <c r="A681" s="167" t="n"/>
      <c r="B681" s="167" t="n"/>
      <c r="C681" s="168" t="n"/>
      <c r="D681" s="168" t="n"/>
      <c r="E681" s="169" t="n"/>
      <c r="F681" s="168" t="n"/>
      <c r="G681" s="348" t="n"/>
      <c r="H681" s="348" t="n"/>
      <c r="I681" s="348" t="n"/>
      <c r="J681" s="171" t="n"/>
      <c r="K681" s="349" t="n"/>
    </row>
    <row r="682">
      <c r="A682" s="167" t="n"/>
      <c r="B682" s="167" t="n"/>
      <c r="C682" s="168" t="n"/>
      <c r="D682" s="168" t="n"/>
      <c r="E682" s="169" t="n"/>
      <c r="F682" s="168" t="n"/>
      <c r="G682" s="348" t="n"/>
      <c r="H682" s="348" t="n"/>
      <c r="I682" s="348" t="n"/>
      <c r="J682" s="171" t="n"/>
      <c r="K682" s="349" t="n"/>
    </row>
    <row r="683">
      <c r="A683" s="167" t="n"/>
      <c r="B683" s="167" t="n"/>
      <c r="C683" s="168" t="n"/>
      <c r="D683" s="168" t="n"/>
      <c r="E683" s="169" t="n"/>
      <c r="F683" s="168" t="n"/>
      <c r="G683" s="348" t="n"/>
      <c r="H683" s="348" t="n"/>
      <c r="I683" s="348" t="n"/>
      <c r="J683" s="171" t="n"/>
      <c r="K683" s="349" t="n"/>
    </row>
    <row r="684">
      <c r="A684" s="167" t="n"/>
      <c r="B684" s="167" t="n"/>
      <c r="C684" s="168" t="n"/>
      <c r="D684" s="168" t="n"/>
      <c r="E684" s="169" t="n"/>
      <c r="F684" s="168" t="n"/>
      <c r="G684" s="348" t="n"/>
      <c r="H684" s="348" t="n"/>
      <c r="I684" s="348" t="n"/>
      <c r="J684" s="171" t="n"/>
      <c r="K684" s="349" t="n"/>
    </row>
    <row r="685">
      <c r="A685" s="167" t="n"/>
      <c r="B685" s="167" t="n"/>
      <c r="C685" s="168" t="n"/>
      <c r="D685" s="168" t="n"/>
      <c r="E685" s="169" t="n"/>
      <c r="F685" s="168" t="n"/>
      <c r="G685" s="348" t="n"/>
      <c r="H685" s="348" t="n"/>
      <c r="I685" s="348" t="n"/>
      <c r="J685" s="171" t="n"/>
      <c r="K685" s="349" t="n"/>
    </row>
    <row r="686">
      <c r="A686" s="167" t="n"/>
      <c r="B686" s="167" t="n"/>
      <c r="C686" s="168" t="n"/>
      <c r="D686" s="168" t="n"/>
      <c r="E686" s="169" t="n"/>
      <c r="F686" s="168" t="n"/>
      <c r="G686" s="348" t="n"/>
      <c r="H686" s="348" t="n"/>
      <c r="I686" s="348" t="n"/>
      <c r="J686" s="171" t="n"/>
      <c r="K686" s="349" t="n"/>
    </row>
    <row r="687">
      <c r="A687" s="167" t="n"/>
      <c r="B687" s="167" t="n"/>
      <c r="C687" s="168" t="n"/>
      <c r="D687" s="168" t="n"/>
      <c r="E687" s="169" t="n"/>
      <c r="F687" s="168" t="n"/>
      <c r="G687" s="348" t="n"/>
      <c r="H687" s="348" t="n"/>
      <c r="I687" s="348" t="n"/>
      <c r="J687" s="171" t="n"/>
      <c r="K687" s="349" t="n"/>
    </row>
    <row r="688">
      <c r="A688" s="167" t="n"/>
      <c r="B688" s="167" t="n"/>
      <c r="C688" s="168" t="n"/>
      <c r="D688" s="168" t="n"/>
      <c r="E688" s="169" t="n"/>
      <c r="F688" s="168" t="n"/>
      <c r="G688" s="348" t="n"/>
      <c r="H688" s="348" t="n"/>
      <c r="I688" s="348" t="n"/>
      <c r="J688" s="171" t="n"/>
      <c r="K688" s="349" t="n"/>
    </row>
    <row r="689">
      <c r="A689" s="167" t="n"/>
      <c r="B689" s="167" t="n"/>
      <c r="C689" s="168" t="n"/>
      <c r="D689" s="168" t="n"/>
      <c r="E689" s="169" t="n"/>
      <c r="F689" s="168" t="n"/>
      <c r="G689" s="348" t="n"/>
      <c r="H689" s="348" t="n"/>
      <c r="I689" s="348" t="n"/>
      <c r="J689" s="171" t="n"/>
      <c r="K689" s="349" t="n"/>
    </row>
    <row r="690">
      <c r="A690" s="167" t="n"/>
      <c r="B690" s="167" t="n"/>
      <c r="C690" s="168" t="n"/>
      <c r="D690" s="168" t="n"/>
      <c r="E690" s="169" t="n"/>
      <c r="F690" s="168" t="n"/>
      <c r="G690" s="348" t="n"/>
      <c r="H690" s="348" t="n"/>
      <c r="I690" s="348" t="n"/>
      <c r="J690" s="171" t="n"/>
      <c r="K690" s="349" t="n"/>
    </row>
    <row r="691">
      <c r="A691" s="167" t="n"/>
      <c r="B691" s="167" t="n"/>
      <c r="C691" s="168" t="n"/>
      <c r="D691" s="168" t="n"/>
      <c r="E691" s="169" t="n"/>
      <c r="F691" s="168" t="n"/>
      <c r="G691" s="348" t="n"/>
      <c r="H691" s="348" t="n"/>
      <c r="I691" s="348" t="n"/>
      <c r="J691" s="171" t="n"/>
      <c r="K691" s="349" t="n"/>
    </row>
    <row r="692">
      <c r="A692" s="167" t="n"/>
      <c r="B692" s="167" t="n"/>
      <c r="C692" s="168" t="n"/>
      <c r="D692" s="168" t="n"/>
      <c r="E692" s="169" t="n"/>
      <c r="F692" s="168" t="n"/>
      <c r="G692" s="348" t="n"/>
      <c r="H692" s="348" t="n"/>
      <c r="I692" s="348" t="n"/>
      <c r="J692" s="171" t="n"/>
      <c r="K692" s="349" t="n"/>
    </row>
    <row r="693">
      <c r="A693" s="167" t="n"/>
      <c r="B693" s="167" t="n"/>
      <c r="C693" s="168" t="n"/>
      <c r="D693" s="168" t="n"/>
      <c r="E693" s="169" t="n"/>
      <c r="F693" s="168" t="n"/>
      <c r="G693" s="348" t="n"/>
      <c r="H693" s="348" t="n"/>
      <c r="I693" s="348" t="n"/>
      <c r="J693" s="171" t="n"/>
      <c r="K693" s="349" t="n"/>
    </row>
    <row r="694">
      <c r="A694" s="167" t="n"/>
      <c r="B694" s="167" t="n"/>
      <c r="C694" s="168" t="n"/>
      <c r="D694" s="168" t="n"/>
      <c r="E694" s="169" t="n"/>
      <c r="F694" s="168" t="n"/>
      <c r="G694" s="348" t="n"/>
      <c r="H694" s="348" t="n"/>
      <c r="I694" s="348" t="n"/>
      <c r="J694" s="171" t="n"/>
      <c r="K694" s="349" t="n"/>
    </row>
    <row r="695">
      <c r="A695" s="167" t="n"/>
      <c r="B695" s="167" t="n"/>
      <c r="C695" s="168" t="n"/>
      <c r="D695" s="168" t="n"/>
      <c r="E695" s="169" t="n"/>
      <c r="F695" s="168" t="n"/>
      <c r="G695" s="348" t="n"/>
      <c r="H695" s="348" t="n"/>
      <c r="I695" s="348" t="n"/>
      <c r="J695" s="171" t="n"/>
      <c r="K695" s="349" t="n"/>
    </row>
    <row r="696">
      <c r="A696" s="167" t="n"/>
      <c r="B696" s="167" t="n"/>
      <c r="C696" s="168" t="n"/>
      <c r="D696" s="168" t="n"/>
      <c r="E696" s="169" t="n"/>
      <c r="F696" s="168" t="n"/>
      <c r="G696" s="348" t="n"/>
      <c r="H696" s="348" t="n"/>
      <c r="I696" s="348" t="n"/>
      <c r="J696" s="171" t="n"/>
      <c r="K696" s="349" t="n"/>
    </row>
    <row r="697">
      <c r="A697" s="167" t="n"/>
      <c r="B697" s="167" t="n"/>
      <c r="C697" s="168" t="n"/>
      <c r="D697" s="168" t="n"/>
      <c r="E697" s="169" t="n"/>
      <c r="F697" s="168" t="n"/>
      <c r="G697" s="348" t="n"/>
      <c r="H697" s="348" t="n"/>
      <c r="I697" s="348" t="n"/>
      <c r="J697" s="171" t="n"/>
      <c r="K697" s="349" t="n"/>
    </row>
    <row r="698">
      <c r="A698" s="167" t="n"/>
      <c r="B698" s="167" t="n"/>
      <c r="C698" s="168" t="n"/>
      <c r="D698" s="168" t="n"/>
      <c r="E698" s="169" t="n"/>
      <c r="F698" s="168" t="n"/>
      <c r="G698" s="348" t="n"/>
      <c r="H698" s="348" t="n"/>
      <c r="I698" s="348" t="n"/>
      <c r="J698" s="171" t="n"/>
      <c r="K698" s="349" t="n"/>
    </row>
    <row r="699">
      <c r="A699" s="167" t="n"/>
      <c r="B699" s="167" t="n"/>
      <c r="C699" s="168" t="n"/>
      <c r="D699" s="168" t="n"/>
      <c r="E699" s="169" t="n"/>
      <c r="F699" s="168" t="n"/>
      <c r="G699" s="348" t="n"/>
      <c r="H699" s="348" t="n"/>
      <c r="I699" s="348" t="n"/>
      <c r="J699" s="171" t="n"/>
      <c r="K699" s="349" t="n"/>
    </row>
    <row r="700">
      <c r="A700" s="167" t="n"/>
      <c r="B700" s="167" t="n"/>
      <c r="C700" s="168" t="n"/>
      <c r="D700" s="168" t="n"/>
      <c r="E700" s="169" t="n"/>
      <c r="F700" s="168" t="n"/>
      <c r="G700" s="348" t="n"/>
      <c r="H700" s="348" t="n"/>
      <c r="I700" s="348" t="n"/>
      <c r="J700" s="171" t="n"/>
      <c r="K700" s="349" t="n"/>
    </row>
    <row r="701">
      <c r="A701" s="167" t="n"/>
      <c r="B701" s="167" t="n"/>
      <c r="C701" s="168" t="n"/>
      <c r="D701" s="168" t="n"/>
      <c r="E701" s="169" t="n"/>
      <c r="F701" s="168" t="n"/>
      <c r="G701" s="348" t="n"/>
      <c r="H701" s="348" t="n"/>
      <c r="I701" s="348" t="n"/>
      <c r="J701" s="171" t="n"/>
      <c r="K701" s="349" t="n"/>
    </row>
    <row r="702">
      <c r="A702" s="167" t="n"/>
      <c r="B702" s="167" t="n"/>
      <c r="C702" s="168" t="n"/>
      <c r="D702" s="168" t="n"/>
      <c r="E702" s="169" t="n"/>
      <c r="F702" s="168" t="n"/>
      <c r="G702" s="348" t="n"/>
      <c r="H702" s="348" t="n"/>
      <c r="I702" s="348" t="n"/>
      <c r="J702" s="171" t="n"/>
      <c r="K702" s="349" t="n"/>
    </row>
    <row r="703">
      <c r="A703" s="167" t="n"/>
      <c r="B703" s="167" t="n"/>
      <c r="C703" s="168" t="n"/>
      <c r="D703" s="168" t="n"/>
      <c r="E703" s="169" t="n"/>
      <c r="F703" s="168" t="n"/>
      <c r="G703" s="348" t="n"/>
      <c r="H703" s="348" t="n"/>
      <c r="I703" s="348" t="n"/>
      <c r="J703" s="171" t="n"/>
      <c r="K703" s="349" t="n"/>
    </row>
    <row r="704">
      <c r="A704" s="167" t="n"/>
      <c r="B704" s="167" t="n"/>
      <c r="C704" s="168" t="n"/>
      <c r="D704" s="168" t="n"/>
      <c r="E704" s="169" t="n"/>
      <c r="F704" s="168" t="n"/>
      <c r="G704" s="348" t="n"/>
      <c r="H704" s="348" t="n"/>
      <c r="I704" s="348" t="n"/>
      <c r="J704" s="171" t="n"/>
      <c r="K704" s="349" t="n"/>
    </row>
    <row r="705">
      <c r="A705" s="167" t="n"/>
      <c r="B705" s="167" t="n"/>
      <c r="C705" s="168" t="n"/>
      <c r="D705" s="168" t="n"/>
      <c r="E705" s="169" t="n"/>
      <c r="F705" s="168" t="n"/>
      <c r="G705" s="348" t="n"/>
      <c r="H705" s="348" t="n"/>
      <c r="I705" s="348" t="n"/>
      <c r="J705" s="171" t="n"/>
      <c r="K705" s="349" t="n"/>
    </row>
    <row r="706">
      <c r="A706" s="167" t="n"/>
      <c r="B706" s="167" t="n"/>
      <c r="C706" s="168" t="n"/>
      <c r="D706" s="168" t="n"/>
      <c r="E706" s="169" t="n"/>
      <c r="F706" s="168" t="n"/>
      <c r="G706" s="348" t="n"/>
      <c r="H706" s="348" t="n"/>
      <c r="I706" s="348" t="n"/>
      <c r="J706" s="171" t="n"/>
      <c r="K706" s="349" t="n"/>
    </row>
    <row r="707">
      <c r="A707" s="167" t="n"/>
      <c r="B707" s="167" t="n"/>
      <c r="C707" s="168" t="n"/>
      <c r="D707" s="168" t="n"/>
      <c r="E707" s="169" t="n"/>
      <c r="F707" s="168" t="n"/>
      <c r="G707" s="348" t="n"/>
      <c r="H707" s="348" t="n"/>
      <c r="I707" s="348" t="n"/>
      <c r="J707" s="171" t="n"/>
      <c r="K707" s="349" t="n"/>
    </row>
    <row r="708">
      <c r="A708" s="167" t="n"/>
      <c r="B708" s="167" t="n"/>
      <c r="C708" s="168" t="n"/>
      <c r="D708" s="168" t="n"/>
      <c r="E708" s="169" t="n"/>
      <c r="F708" s="168" t="n"/>
      <c r="G708" s="348" t="n"/>
      <c r="H708" s="348" t="n"/>
      <c r="I708" s="348" t="n"/>
      <c r="J708" s="171" t="n"/>
      <c r="K708" s="349" t="n"/>
    </row>
    <row r="709">
      <c r="A709" s="167" t="n"/>
      <c r="B709" s="167" t="n"/>
      <c r="C709" s="168" t="n"/>
      <c r="D709" s="168" t="n"/>
      <c r="E709" s="169" t="n"/>
      <c r="F709" s="168" t="n"/>
      <c r="G709" s="348" t="n"/>
      <c r="H709" s="348" t="n"/>
      <c r="I709" s="348" t="n"/>
      <c r="J709" s="171" t="n"/>
      <c r="K709" s="349" t="n"/>
    </row>
    <row r="710">
      <c r="A710" s="167" t="n"/>
      <c r="B710" s="167" t="n"/>
      <c r="C710" s="168" t="n"/>
      <c r="D710" s="168" t="n"/>
      <c r="E710" s="169" t="n"/>
      <c r="F710" s="168" t="n"/>
      <c r="G710" s="348" t="n"/>
      <c r="H710" s="348" t="n"/>
      <c r="I710" s="348" t="n"/>
      <c r="J710" s="171" t="n"/>
      <c r="K710" s="349" t="n"/>
    </row>
    <row r="711">
      <c r="A711" s="167" t="n"/>
      <c r="B711" s="167" t="n"/>
      <c r="C711" s="168" t="n"/>
      <c r="D711" s="168" t="n"/>
      <c r="E711" s="169" t="n"/>
      <c r="F711" s="168" t="n"/>
      <c r="G711" s="348" t="n"/>
      <c r="H711" s="348" t="n"/>
      <c r="I711" s="348" t="n"/>
      <c r="J711" s="171" t="n"/>
      <c r="K711" s="349" t="n"/>
    </row>
    <row r="712">
      <c r="A712" s="167" t="n"/>
      <c r="B712" s="167" t="n"/>
      <c r="C712" s="168" t="n"/>
      <c r="D712" s="168" t="n"/>
      <c r="E712" s="169" t="n"/>
      <c r="F712" s="168" t="n"/>
      <c r="G712" s="348" t="n"/>
      <c r="H712" s="348" t="n"/>
      <c r="I712" s="348" t="n"/>
      <c r="J712" s="171" t="n"/>
      <c r="K712" s="349" t="n"/>
    </row>
    <row r="713">
      <c r="A713" s="167" t="n"/>
      <c r="B713" s="167" t="n"/>
      <c r="C713" s="168" t="n"/>
      <c r="D713" s="168" t="n"/>
      <c r="E713" s="169" t="n"/>
      <c r="F713" s="168" t="n"/>
      <c r="G713" s="348" t="n"/>
      <c r="H713" s="348" t="n"/>
      <c r="I713" s="348" t="n"/>
      <c r="J713" s="171" t="n"/>
      <c r="K713" s="349" t="n"/>
    </row>
    <row r="714">
      <c r="A714" s="167" t="n"/>
      <c r="B714" s="167" t="n"/>
      <c r="C714" s="168" t="n"/>
      <c r="D714" s="168" t="n"/>
      <c r="E714" s="169" t="n"/>
      <c r="F714" s="168" t="n"/>
      <c r="G714" s="348" t="n"/>
      <c r="H714" s="348" t="n"/>
      <c r="I714" s="348" t="n"/>
      <c r="J714" s="171" t="n"/>
      <c r="K714" s="349" t="n"/>
    </row>
    <row r="715">
      <c r="A715" s="167" t="n"/>
      <c r="B715" s="167" t="n"/>
      <c r="C715" s="168" t="n"/>
      <c r="D715" s="168" t="n"/>
      <c r="E715" s="169" t="n"/>
      <c r="F715" s="168" t="n"/>
      <c r="G715" s="348" t="n"/>
      <c r="H715" s="348" t="n"/>
      <c r="I715" s="348" t="n"/>
      <c r="J715" s="171" t="n"/>
      <c r="K715" s="349" t="n"/>
    </row>
    <row r="716">
      <c r="A716" s="167" t="n"/>
      <c r="B716" s="167" t="n"/>
      <c r="C716" s="168" t="n"/>
      <c r="D716" s="168" t="n"/>
      <c r="E716" s="169" t="n"/>
      <c r="F716" s="168" t="n"/>
      <c r="G716" s="348" t="n"/>
      <c r="H716" s="348" t="n"/>
      <c r="I716" s="348" t="n"/>
      <c r="J716" s="171" t="n"/>
      <c r="K716" s="349" t="n"/>
    </row>
    <row r="717">
      <c r="A717" s="167" t="n"/>
      <c r="B717" s="167" t="n"/>
      <c r="C717" s="168" t="n"/>
      <c r="D717" s="168" t="n"/>
      <c r="E717" s="169" t="n"/>
      <c r="F717" s="168" t="n"/>
      <c r="G717" s="348" t="n"/>
      <c r="H717" s="348" t="n"/>
      <c r="I717" s="348" t="n"/>
      <c r="J717" s="171" t="n"/>
      <c r="K717" s="349" t="n"/>
    </row>
    <row r="718">
      <c r="A718" s="167" t="n"/>
      <c r="B718" s="167" t="n"/>
      <c r="C718" s="168" t="n"/>
      <c r="D718" s="168" t="n"/>
      <c r="E718" s="169" t="n"/>
      <c r="F718" s="168" t="n"/>
      <c r="G718" s="348" t="n"/>
      <c r="H718" s="348" t="n"/>
      <c r="I718" s="348" t="n"/>
      <c r="J718" s="171" t="n"/>
      <c r="K718" s="349" t="n"/>
    </row>
    <row r="719">
      <c r="A719" s="167" t="n"/>
      <c r="B719" s="167" t="n"/>
      <c r="C719" s="168" t="n"/>
      <c r="D719" s="168" t="n"/>
      <c r="E719" s="169" t="n"/>
      <c r="F719" s="168" t="n"/>
      <c r="G719" s="348" t="n"/>
      <c r="H719" s="348" t="n"/>
      <c r="I719" s="348" t="n"/>
      <c r="J719" s="171" t="n"/>
      <c r="K719" s="349" t="n"/>
    </row>
    <row r="720">
      <c r="A720" s="167" t="n"/>
      <c r="B720" s="167" t="n"/>
      <c r="C720" s="168" t="n"/>
      <c r="D720" s="168" t="n"/>
      <c r="E720" s="169" t="n"/>
      <c r="F720" s="168" t="n"/>
      <c r="G720" s="348" t="n"/>
      <c r="H720" s="348" t="n"/>
      <c r="I720" s="348" t="n"/>
      <c r="J720" s="171" t="n"/>
      <c r="K720" s="349" t="n"/>
    </row>
    <row r="721">
      <c r="A721" s="167" t="n"/>
      <c r="B721" s="167" t="n"/>
      <c r="C721" s="168" t="n"/>
      <c r="D721" s="168" t="n"/>
      <c r="E721" s="169" t="n"/>
      <c r="F721" s="168" t="n"/>
      <c r="G721" s="348" t="n"/>
      <c r="H721" s="348" t="n"/>
      <c r="I721" s="348" t="n"/>
      <c r="J721" s="171" t="n"/>
      <c r="K721" s="349" t="n"/>
    </row>
    <row r="722">
      <c r="A722" s="167" t="n"/>
      <c r="B722" s="167" t="n"/>
      <c r="C722" s="168" t="n"/>
      <c r="D722" s="168" t="n"/>
      <c r="E722" s="169" t="n"/>
      <c r="F722" s="168" t="n"/>
      <c r="G722" s="348" t="n"/>
      <c r="H722" s="348" t="n"/>
      <c r="I722" s="348" t="n"/>
      <c r="J722" s="171" t="n"/>
      <c r="K722" s="349" t="n"/>
    </row>
    <row r="723">
      <c r="A723" s="167" t="n"/>
      <c r="B723" s="167" t="n"/>
      <c r="C723" s="168" t="n"/>
      <c r="D723" s="168" t="n"/>
      <c r="E723" s="169" t="n"/>
      <c r="F723" s="168" t="n"/>
      <c r="G723" s="348" t="n"/>
      <c r="H723" s="348" t="n"/>
      <c r="I723" s="348" t="n"/>
      <c r="J723" s="171" t="n"/>
      <c r="K723" s="349" t="n"/>
    </row>
    <row r="724">
      <c r="A724" s="167" t="n"/>
      <c r="B724" s="167" t="n"/>
      <c r="C724" s="168" t="n"/>
      <c r="D724" s="168" t="n"/>
      <c r="E724" s="169" t="n"/>
      <c r="F724" s="168" t="n"/>
      <c r="G724" s="348" t="n"/>
      <c r="H724" s="348" t="n"/>
      <c r="I724" s="348" t="n"/>
      <c r="J724" s="171" t="n"/>
      <c r="K724" s="349" t="n"/>
    </row>
    <row r="725">
      <c r="A725" s="167" t="n"/>
      <c r="B725" s="167" t="n"/>
      <c r="C725" s="168" t="n"/>
      <c r="D725" s="168" t="n"/>
      <c r="E725" s="169" t="n"/>
      <c r="F725" s="168" t="n"/>
      <c r="G725" s="348" t="n"/>
      <c r="H725" s="348" t="n"/>
      <c r="I725" s="348" t="n"/>
      <c r="J725" s="171" t="n"/>
      <c r="K725" s="349" t="n"/>
    </row>
    <row r="726">
      <c r="A726" s="167" t="n"/>
      <c r="B726" s="167" t="n"/>
      <c r="C726" s="168" t="n"/>
      <c r="D726" s="168" t="n"/>
      <c r="E726" s="169" t="n"/>
      <c r="F726" s="168" t="n"/>
      <c r="G726" s="348" t="n"/>
      <c r="H726" s="348" t="n"/>
      <c r="I726" s="348" t="n"/>
      <c r="J726" s="171" t="n"/>
      <c r="K726" s="349" t="n"/>
    </row>
    <row r="727">
      <c r="A727" s="167" t="n"/>
      <c r="B727" s="167" t="n"/>
      <c r="C727" s="168" t="n"/>
      <c r="D727" s="168" t="n"/>
      <c r="E727" s="169" t="n"/>
      <c r="F727" s="168" t="n"/>
      <c r="G727" s="348" t="n"/>
      <c r="H727" s="348" t="n"/>
      <c r="I727" s="348" t="n"/>
      <c r="J727" s="171" t="n"/>
      <c r="K727" s="349" t="n"/>
    </row>
    <row r="728">
      <c r="A728" s="167" t="n"/>
      <c r="B728" s="167" t="n"/>
      <c r="C728" s="168" t="n"/>
      <c r="D728" s="168" t="n"/>
      <c r="E728" s="169" t="n"/>
      <c r="F728" s="168" t="n"/>
      <c r="G728" s="348" t="n"/>
      <c r="H728" s="348" t="n"/>
      <c r="I728" s="348" t="n"/>
      <c r="J728" s="171" t="n"/>
      <c r="K728" s="349" t="n"/>
    </row>
    <row r="729">
      <c r="A729" s="167" t="n"/>
      <c r="B729" s="167" t="n"/>
      <c r="C729" s="168" t="n"/>
      <c r="D729" s="168" t="n"/>
      <c r="E729" s="169" t="n"/>
      <c r="F729" s="168" t="n"/>
      <c r="G729" s="348" t="n"/>
      <c r="H729" s="348" t="n"/>
      <c r="I729" s="348" t="n"/>
      <c r="J729" s="171" t="n"/>
      <c r="K729" s="349" t="n"/>
    </row>
    <row r="730">
      <c r="A730" s="167" t="n"/>
      <c r="B730" s="167" t="n"/>
      <c r="C730" s="168" t="n"/>
      <c r="D730" s="168" t="n"/>
      <c r="E730" s="169" t="n"/>
      <c r="F730" s="168" t="n"/>
      <c r="G730" s="348" t="n"/>
      <c r="H730" s="348" t="n"/>
      <c r="I730" s="348" t="n"/>
      <c r="J730" s="171" t="n"/>
      <c r="K730" s="349" t="n"/>
    </row>
    <row r="731">
      <c r="A731" s="167" t="n"/>
      <c r="B731" s="167" t="n"/>
      <c r="C731" s="168" t="n"/>
      <c r="D731" s="168" t="n"/>
      <c r="E731" s="169" t="n"/>
      <c r="F731" s="168" t="n"/>
      <c r="G731" s="348" t="n"/>
      <c r="H731" s="348" t="n"/>
      <c r="I731" s="348" t="n"/>
      <c r="J731" s="171" t="n"/>
      <c r="K731" s="349" t="n"/>
    </row>
    <row r="732">
      <c r="A732" s="167" t="n"/>
      <c r="B732" s="167" t="n"/>
      <c r="C732" s="168" t="n"/>
      <c r="D732" s="168" t="n"/>
      <c r="E732" s="169" t="n"/>
      <c r="F732" s="168" t="n"/>
      <c r="G732" s="348" t="n"/>
      <c r="H732" s="348" t="n"/>
      <c r="I732" s="348" t="n"/>
      <c r="J732" s="171" t="n"/>
      <c r="K732" s="349" t="n"/>
    </row>
    <row r="733">
      <c r="A733" s="167" t="n"/>
      <c r="B733" s="167" t="n"/>
      <c r="C733" s="168" t="n"/>
      <c r="D733" s="168" t="n"/>
      <c r="E733" s="169" t="n"/>
      <c r="F733" s="168" t="n"/>
      <c r="G733" s="348" t="n"/>
      <c r="H733" s="348" t="n"/>
      <c r="I733" s="348" t="n"/>
      <c r="J733" s="171" t="n"/>
      <c r="K733" s="349" t="n"/>
    </row>
    <row r="734">
      <c r="A734" s="167" t="n"/>
      <c r="B734" s="167" t="n"/>
      <c r="C734" s="168" t="n"/>
      <c r="D734" s="168" t="n"/>
      <c r="E734" s="169" t="n"/>
      <c r="F734" s="168" t="n"/>
      <c r="G734" s="348" t="n"/>
      <c r="H734" s="348" t="n"/>
      <c r="I734" s="348" t="n"/>
      <c r="J734" s="171" t="n"/>
      <c r="K734" s="349" t="n"/>
    </row>
    <row r="735">
      <c r="A735" s="167" t="n"/>
      <c r="B735" s="167" t="n"/>
      <c r="C735" s="168" t="n"/>
      <c r="D735" s="168" t="n"/>
      <c r="E735" s="169" t="n"/>
      <c r="F735" s="168" t="n"/>
      <c r="G735" s="348" t="n"/>
      <c r="H735" s="348" t="n"/>
      <c r="I735" s="348" t="n"/>
      <c r="J735" s="171" t="n"/>
      <c r="K735" s="349" t="n"/>
    </row>
    <row r="736">
      <c r="A736" s="167" t="n"/>
      <c r="B736" s="167" t="n"/>
      <c r="C736" s="168" t="n"/>
      <c r="D736" s="168" t="n"/>
      <c r="E736" s="169" t="n"/>
      <c r="F736" s="168" t="n"/>
      <c r="G736" s="348" t="n"/>
      <c r="H736" s="348" t="n"/>
      <c r="I736" s="348" t="n"/>
      <c r="J736" s="171" t="n"/>
      <c r="K736" s="349" t="n"/>
    </row>
    <row r="737">
      <c r="A737" s="167" t="n"/>
      <c r="B737" s="167" t="n"/>
      <c r="C737" s="168" t="n"/>
      <c r="D737" s="168" t="n"/>
      <c r="E737" s="169" t="n"/>
      <c r="F737" s="168" t="n"/>
      <c r="G737" s="348" t="n"/>
      <c r="H737" s="348" t="n"/>
      <c r="I737" s="348" t="n"/>
      <c r="J737" s="171" t="n"/>
      <c r="K737" s="349" t="n"/>
    </row>
    <row r="738">
      <c r="A738" s="167" t="n"/>
      <c r="B738" s="167" t="n"/>
      <c r="C738" s="168" t="n"/>
      <c r="D738" s="168" t="n"/>
      <c r="E738" s="169" t="n"/>
      <c r="F738" s="168" t="n"/>
      <c r="G738" s="348" t="n"/>
      <c r="H738" s="348" t="n"/>
      <c r="I738" s="348" t="n"/>
      <c r="J738" s="171" t="n"/>
      <c r="K738" s="349" t="n"/>
    </row>
    <row r="739">
      <c r="A739" s="167" t="n"/>
      <c r="B739" s="167" t="n"/>
      <c r="C739" s="168" t="n"/>
      <c r="D739" s="168" t="n"/>
      <c r="E739" s="169" t="n"/>
      <c r="F739" s="168" t="n"/>
      <c r="G739" s="348" t="n"/>
      <c r="H739" s="348" t="n"/>
      <c r="I739" s="348" t="n"/>
      <c r="J739" s="171" t="n"/>
      <c r="K739" s="349" t="n"/>
    </row>
    <row r="740">
      <c r="A740" s="167" t="n"/>
      <c r="B740" s="167" t="n"/>
      <c r="C740" s="168" t="n"/>
      <c r="D740" s="168" t="n"/>
      <c r="E740" s="169" t="n"/>
      <c r="F740" s="168" t="n"/>
      <c r="G740" s="348" t="n"/>
      <c r="H740" s="348" t="n"/>
      <c r="I740" s="348" t="n"/>
      <c r="J740" s="171" t="n"/>
      <c r="K740" s="349" t="n"/>
    </row>
    <row r="741">
      <c r="A741" s="167" t="n"/>
      <c r="B741" s="167" t="n"/>
      <c r="C741" s="168" t="n"/>
      <c r="D741" s="168" t="n"/>
      <c r="E741" s="169" t="n"/>
      <c r="F741" s="168" t="n"/>
      <c r="G741" s="348" t="n"/>
      <c r="H741" s="348" t="n"/>
      <c r="I741" s="348" t="n"/>
      <c r="J741" s="171" t="n"/>
      <c r="K741" s="349" t="n"/>
    </row>
    <row r="742">
      <c r="A742" s="167" t="n"/>
      <c r="B742" s="167" t="n"/>
      <c r="C742" s="168" t="n"/>
      <c r="D742" s="168" t="n"/>
      <c r="E742" s="169" t="n"/>
      <c r="F742" s="168" t="n"/>
      <c r="G742" s="348" t="n"/>
      <c r="H742" s="348" t="n"/>
      <c r="I742" s="348" t="n"/>
      <c r="J742" s="171" t="n"/>
      <c r="K742" s="349" t="n"/>
    </row>
    <row r="743">
      <c r="A743" s="167" t="n"/>
      <c r="B743" s="167" t="n"/>
      <c r="C743" s="168" t="n"/>
      <c r="D743" s="168" t="n"/>
      <c r="E743" s="169" t="n"/>
      <c r="F743" s="168" t="n"/>
      <c r="G743" s="348" t="n"/>
      <c r="H743" s="348" t="n"/>
      <c r="I743" s="348" t="n"/>
      <c r="J743" s="171" t="n"/>
      <c r="K743" s="349" t="n"/>
    </row>
    <row r="744">
      <c r="A744" s="167" t="n"/>
      <c r="B744" s="167" t="n"/>
      <c r="C744" s="168" t="n"/>
      <c r="D744" s="168" t="n"/>
      <c r="E744" s="169" t="n"/>
      <c r="F744" s="168" t="n"/>
      <c r="G744" s="348" t="n"/>
      <c r="H744" s="348" t="n"/>
      <c r="I744" s="348" t="n"/>
      <c r="J744" s="171" t="n"/>
      <c r="K744" s="349" t="n"/>
    </row>
    <row r="745">
      <c r="A745" s="167" t="n"/>
      <c r="B745" s="167" t="n"/>
      <c r="C745" s="168" t="n"/>
      <c r="D745" s="168" t="n"/>
      <c r="E745" s="169" t="n"/>
      <c r="F745" s="168" t="n"/>
      <c r="G745" s="348" t="n"/>
      <c r="H745" s="348" t="n"/>
      <c r="I745" s="348" t="n"/>
      <c r="J745" s="171" t="n"/>
      <c r="K745" s="349" t="n"/>
    </row>
    <row r="746">
      <c r="A746" s="167" t="n"/>
      <c r="B746" s="167" t="n"/>
      <c r="C746" s="168" t="n"/>
      <c r="D746" s="168" t="n"/>
      <c r="E746" s="169" t="n"/>
      <c r="F746" s="168" t="n"/>
      <c r="G746" s="348" t="n"/>
      <c r="H746" s="348" t="n"/>
      <c r="I746" s="348" t="n"/>
      <c r="J746" s="171" t="n"/>
      <c r="K746" s="349" t="n"/>
    </row>
    <row r="747">
      <c r="A747" s="167" t="n"/>
      <c r="B747" s="167" t="n"/>
      <c r="C747" s="168" t="n"/>
      <c r="D747" s="168" t="n"/>
      <c r="E747" s="169" t="n"/>
      <c r="F747" s="168" t="n"/>
      <c r="G747" s="348" t="n"/>
      <c r="H747" s="348" t="n"/>
      <c r="I747" s="348" t="n"/>
      <c r="J747" s="171" t="n"/>
      <c r="K747" s="349" t="n"/>
    </row>
    <row r="748">
      <c r="A748" s="167" t="n"/>
      <c r="B748" s="167" t="n"/>
      <c r="C748" s="168" t="n"/>
      <c r="D748" s="168" t="n"/>
      <c r="E748" s="169" t="n"/>
      <c r="F748" s="168" t="n"/>
      <c r="G748" s="348" t="n"/>
      <c r="H748" s="348" t="n"/>
      <c r="I748" s="348" t="n"/>
      <c r="J748" s="171" t="n"/>
      <c r="K748" s="349" t="n"/>
    </row>
    <row r="749">
      <c r="A749" s="167" t="n"/>
      <c r="B749" s="167" t="n"/>
      <c r="C749" s="168" t="n"/>
      <c r="D749" s="168" t="n"/>
      <c r="E749" s="169" t="n"/>
      <c r="F749" s="168" t="n"/>
      <c r="G749" s="348" t="n"/>
      <c r="H749" s="348" t="n"/>
      <c r="I749" s="348" t="n"/>
      <c r="J749" s="171" t="n"/>
      <c r="K749" s="349" t="n"/>
    </row>
    <row r="750">
      <c r="A750" s="167" t="n"/>
      <c r="B750" s="167" t="n"/>
      <c r="C750" s="168" t="n"/>
      <c r="D750" s="168" t="n"/>
      <c r="E750" s="169" t="n"/>
      <c r="F750" s="168" t="n"/>
      <c r="G750" s="348" t="n"/>
      <c r="H750" s="348" t="n"/>
      <c r="I750" s="348" t="n"/>
      <c r="J750" s="171" t="n"/>
      <c r="K750" s="349" t="n"/>
    </row>
    <row r="751">
      <c r="A751" s="167" t="n"/>
      <c r="B751" s="167" t="n"/>
      <c r="C751" s="168" t="n"/>
      <c r="D751" s="168" t="n"/>
      <c r="E751" s="169" t="n"/>
      <c r="F751" s="168" t="n"/>
      <c r="G751" s="348" t="n"/>
      <c r="H751" s="348" t="n"/>
      <c r="I751" s="348" t="n"/>
      <c r="J751" s="171" t="n"/>
      <c r="K751" s="349" t="n"/>
    </row>
    <row r="752">
      <c r="A752" s="167" t="n"/>
      <c r="B752" s="167" t="n"/>
      <c r="C752" s="168" t="n"/>
      <c r="D752" s="168" t="n"/>
      <c r="E752" s="169" t="n"/>
      <c r="F752" s="168" t="n"/>
      <c r="G752" s="348" t="n"/>
      <c r="H752" s="348" t="n"/>
      <c r="I752" s="348" t="n"/>
      <c r="J752" s="171" t="n"/>
      <c r="K752" s="349" t="n"/>
    </row>
    <row r="753">
      <c r="A753" s="167" t="n"/>
      <c r="B753" s="167" t="n"/>
      <c r="C753" s="168" t="n"/>
      <c r="D753" s="168" t="n"/>
      <c r="E753" s="169" t="n"/>
      <c r="F753" s="168" t="n"/>
      <c r="G753" s="348" t="n"/>
      <c r="H753" s="348" t="n"/>
      <c r="I753" s="348" t="n"/>
      <c r="J753" s="171" t="n"/>
      <c r="K753" s="349" t="n"/>
    </row>
    <row r="754">
      <c r="A754" s="167" t="n"/>
      <c r="B754" s="167" t="n"/>
      <c r="C754" s="168" t="n"/>
      <c r="D754" s="168" t="n"/>
      <c r="E754" s="169" t="n"/>
      <c r="F754" s="168" t="n"/>
      <c r="G754" s="348" t="n"/>
      <c r="H754" s="348" t="n"/>
      <c r="I754" s="348" t="n"/>
      <c r="J754" s="171" t="n"/>
      <c r="K754" s="349" t="n"/>
    </row>
    <row r="755">
      <c r="A755" s="167" t="n"/>
      <c r="B755" s="167" t="n"/>
      <c r="C755" s="168" t="n"/>
      <c r="D755" s="168" t="n"/>
      <c r="E755" s="169" t="n"/>
      <c r="F755" s="168" t="n"/>
      <c r="G755" s="348" t="n"/>
      <c r="H755" s="348" t="n"/>
      <c r="I755" s="348" t="n"/>
      <c r="J755" s="171" t="n"/>
      <c r="K755" s="349" t="n"/>
    </row>
    <row r="756">
      <c r="A756" s="167" t="n"/>
      <c r="B756" s="167" t="n"/>
      <c r="C756" s="168" t="n"/>
      <c r="D756" s="168" t="n"/>
      <c r="E756" s="169" t="n"/>
      <c r="F756" s="168" t="n"/>
      <c r="G756" s="348" t="n"/>
      <c r="H756" s="348" t="n"/>
      <c r="I756" s="348" t="n"/>
      <c r="J756" s="171" t="n"/>
      <c r="K756" s="349" t="n"/>
    </row>
    <row r="757">
      <c r="A757" s="167" t="n"/>
      <c r="B757" s="167" t="n"/>
      <c r="C757" s="168" t="n"/>
      <c r="D757" s="168" t="n"/>
      <c r="E757" s="169" t="n"/>
      <c r="F757" s="168" t="n"/>
      <c r="G757" s="348" t="n"/>
      <c r="H757" s="348" t="n"/>
      <c r="I757" s="348" t="n"/>
      <c r="J757" s="171" t="n"/>
      <c r="K757" s="349" t="n"/>
    </row>
    <row r="758">
      <c r="A758" s="167" t="n"/>
      <c r="B758" s="167" t="n"/>
      <c r="C758" s="168" t="n"/>
      <c r="D758" s="168" t="n"/>
      <c r="E758" s="169" t="n"/>
      <c r="F758" s="168" t="n"/>
      <c r="G758" s="348" t="n"/>
      <c r="H758" s="348" t="n"/>
      <c r="I758" s="348" t="n"/>
      <c r="J758" s="171" t="n"/>
      <c r="K758" s="349" t="n"/>
    </row>
    <row r="759">
      <c r="A759" s="167" t="n"/>
      <c r="B759" s="167" t="n"/>
      <c r="C759" s="168" t="n"/>
      <c r="D759" s="168" t="n"/>
      <c r="E759" s="169" t="n"/>
      <c r="F759" s="168" t="n"/>
      <c r="G759" s="348" t="n"/>
      <c r="H759" s="348" t="n"/>
      <c r="I759" s="348" t="n"/>
      <c r="J759" s="171" t="n"/>
      <c r="K759" s="349" t="n"/>
    </row>
    <row r="760">
      <c r="A760" s="167" t="n"/>
      <c r="B760" s="167" t="n"/>
      <c r="C760" s="168" t="n"/>
      <c r="D760" s="168" t="n"/>
      <c r="E760" s="169" t="n"/>
      <c r="F760" s="168" t="n"/>
      <c r="G760" s="348" t="n"/>
      <c r="H760" s="348" t="n"/>
      <c r="I760" s="348" t="n"/>
      <c r="J760" s="171" t="n"/>
      <c r="K760" s="349" t="n"/>
    </row>
    <row r="761">
      <c r="A761" s="167" t="n"/>
      <c r="B761" s="167" t="n"/>
      <c r="C761" s="168" t="n"/>
      <c r="D761" s="168" t="n"/>
      <c r="E761" s="169" t="n"/>
      <c r="F761" s="168" t="n"/>
      <c r="G761" s="348" t="n"/>
      <c r="H761" s="348" t="n"/>
      <c r="I761" s="348" t="n"/>
      <c r="J761" s="171" t="n"/>
      <c r="K761" s="349" t="n"/>
    </row>
    <row r="762">
      <c r="A762" s="167" t="n"/>
      <c r="B762" s="167" t="n"/>
      <c r="C762" s="168" t="n"/>
      <c r="D762" s="168" t="n"/>
      <c r="E762" s="169" t="n"/>
      <c r="F762" s="168" t="n"/>
      <c r="G762" s="348" t="n"/>
      <c r="H762" s="348" t="n"/>
      <c r="I762" s="348" t="n"/>
      <c r="J762" s="171" t="n"/>
      <c r="K762" s="349" t="n"/>
    </row>
    <row r="763">
      <c r="A763" s="167" t="n"/>
      <c r="B763" s="167" t="n"/>
      <c r="C763" s="168" t="n"/>
      <c r="D763" s="168" t="n"/>
      <c r="E763" s="169" t="n"/>
      <c r="F763" s="168" t="n"/>
      <c r="G763" s="348" t="n"/>
      <c r="H763" s="348" t="n"/>
      <c r="I763" s="348" t="n"/>
      <c r="J763" s="171" t="n"/>
      <c r="K763" s="349" t="n"/>
    </row>
    <row r="764">
      <c r="A764" s="167" t="n"/>
      <c r="B764" s="167" t="n"/>
      <c r="C764" s="168" t="n"/>
      <c r="D764" s="168" t="n"/>
      <c r="E764" s="169" t="n"/>
      <c r="F764" s="168" t="n"/>
      <c r="G764" s="348" t="n"/>
      <c r="H764" s="348" t="n"/>
      <c r="I764" s="348" t="n"/>
      <c r="J764" s="171" t="n"/>
      <c r="K764" s="349" t="n"/>
    </row>
    <row r="765">
      <c r="A765" s="167" t="n"/>
      <c r="B765" s="167" t="n"/>
      <c r="C765" s="168" t="n"/>
      <c r="D765" s="168" t="n"/>
      <c r="E765" s="169" t="n"/>
      <c r="F765" s="168" t="n"/>
      <c r="G765" s="348" t="n"/>
      <c r="H765" s="348" t="n"/>
      <c r="I765" s="348" t="n"/>
      <c r="J765" s="171" t="n"/>
      <c r="K765" s="349" t="n"/>
    </row>
    <row r="766">
      <c r="A766" s="167" t="n"/>
      <c r="B766" s="167" t="n"/>
      <c r="C766" s="168" t="n"/>
      <c r="D766" s="168" t="n"/>
      <c r="E766" s="169" t="n"/>
      <c r="F766" s="168" t="n"/>
      <c r="G766" s="348" t="n"/>
      <c r="H766" s="348" t="n"/>
      <c r="I766" s="348" t="n"/>
      <c r="J766" s="171" t="n"/>
      <c r="K766" s="349" t="n"/>
    </row>
    <row r="767">
      <c r="A767" s="167" t="n"/>
      <c r="B767" s="167" t="n"/>
      <c r="C767" s="168" t="n"/>
      <c r="D767" s="168" t="n"/>
      <c r="E767" s="169" t="n"/>
      <c r="F767" s="168" t="n"/>
      <c r="G767" s="348" t="n"/>
      <c r="H767" s="348" t="n"/>
      <c r="I767" s="348" t="n"/>
      <c r="J767" s="171" t="n"/>
      <c r="K767" s="349" t="n"/>
    </row>
    <row r="768">
      <c r="A768" s="167" t="n"/>
      <c r="B768" s="167" t="n"/>
      <c r="C768" s="168" t="n"/>
      <c r="D768" s="168" t="n"/>
      <c r="E768" s="169" t="n"/>
      <c r="F768" s="168" t="n"/>
      <c r="G768" s="348" t="n"/>
      <c r="H768" s="348" t="n"/>
      <c r="I768" s="348" t="n"/>
      <c r="J768" s="171" t="n"/>
      <c r="K768" s="349" t="n"/>
    </row>
    <row r="769">
      <c r="A769" s="167" t="n"/>
      <c r="B769" s="167" t="n"/>
      <c r="C769" s="168" t="n"/>
      <c r="D769" s="168" t="n"/>
      <c r="E769" s="169" t="n"/>
      <c r="F769" s="168" t="n"/>
      <c r="G769" s="348" t="n"/>
      <c r="H769" s="348" t="n"/>
      <c r="I769" s="348" t="n"/>
      <c r="J769" s="171" t="n"/>
      <c r="K769" s="349" t="n"/>
    </row>
    <row r="770">
      <c r="A770" s="167" t="n"/>
      <c r="B770" s="167" t="n"/>
      <c r="C770" s="168" t="n"/>
      <c r="D770" s="168" t="n"/>
      <c r="E770" s="169" t="n"/>
      <c r="F770" s="168" t="n"/>
      <c r="G770" s="348" t="n"/>
      <c r="H770" s="348" t="n"/>
      <c r="I770" s="348" t="n"/>
      <c r="J770" s="171" t="n"/>
      <c r="K770" s="349" t="n"/>
    </row>
    <row r="771">
      <c r="A771" s="167" t="n"/>
      <c r="B771" s="167" t="n"/>
      <c r="C771" s="168" t="n"/>
      <c r="D771" s="168" t="n"/>
      <c r="E771" s="169" t="n"/>
      <c r="F771" s="168" t="n"/>
      <c r="G771" s="348" t="n"/>
      <c r="H771" s="348" t="n"/>
      <c r="I771" s="348" t="n"/>
      <c r="J771" s="171" t="n"/>
      <c r="K771" s="349" t="n"/>
    </row>
    <row r="772">
      <c r="A772" s="167" t="n"/>
      <c r="B772" s="167" t="n"/>
      <c r="C772" s="168" t="n"/>
      <c r="D772" s="168" t="n"/>
      <c r="E772" s="169" t="n"/>
      <c r="F772" s="168" t="n"/>
      <c r="G772" s="348" t="n"/>
      <c r="H772" s="348" t="n"/>
      <c r="I772" s="348" t="n"/>
      <c r="J772" s="171" t="n"/>
      <c r="K772" s="349" t="n"/>
    </row>
    <row r="773">
      <c r="A773" s="167" t="n"/>
      <c r="B773" s="167" t="n"/>
      <c r="C773" s="168" t="n"/>
      <c r="D773" s="168" t="n"/>
      <c r="E773" s="169" t="n"/>
      <c r="F773" s="168" t="n"/>
      <c r="G773" s="348" t="n"/>
      <c r="H773" s="348" t="n"/>
      <c r="I773" s="348" t="n"/>
      <c r="J773" s="171" t="n"/>
      <c r="K773" s="349" t="n"/>
    </row>
    <row r="774">
      <c r="A774" s="167" t="n"/>
      <c r="B774" s="167" t="n"/>
      <c r="C774" s="168" t="n"/>
      <c r="D774" s="168" t="n"/>
      <c r="E774" s="169" t="n"/>
      <c r="F774" s="168" t="n"/>
      <c r="G774" s="348" t="n"/>
      <c r="H774" s="348" t="n"/>
      <c r="I774" s="348" t="n"/>
      <c r="J774" s="171" t="n"/>
      <c r="K774" s="349" t="n"/>
    </row>
    <row r="775">
      <c r="A775" s="167" t="n"/>
      <c r="B775" s="167" t="n"/>
      <c r="C775" s="168" t="n"/>
      <c r="D775" s="168" t="n"/>
      <c r="E775" s="169" t="n"/>
      <c r="F775" s="168" t="n"/>
      <c r="G775" s="348" t="n"/>
      <c r="H775" s="348" t="n"/>
      <c r="I775" s="348" t="n"/>
      <c r="J775" s="171" t="n"/>
      <c r="K775" s="349" t="n"/>
    </row>
    <row r="776">
      <c r="A776" s="167" t="n"/>
      <c r="B776" s="167" t="n"/>
      <c r="C776" s="168" t="n"/>
      <c r="D776" s="168" t="n"/>
      <c r="E776" s="169" t="n"/>
      <c r="F776" s="168" t="n"/>
      <c r="G776" s="348" t="n"/>
      <c r="H776" s="348" t="n"/>
      <c r="I776" s="348" t="n"/>
      <c r="J776" s="171" t="n"/>
      <c r="K776" s="349" t="n"/>
    </row>
    <row r="777">
      <c r="A777" s="167" t="n"/>
      <c r="B777" s="167" t="n"/>
      <c r="C777" s="168" t="n"/>
      <c r="D777" s="168" t="n"/>
      <c r="E777" s="169" t="n"/>
      <c r="F777" s="168" t="n"/>
      <c r="G777" s="348" t="n"/>
      <c r="H777" s="348" t="n"/>
      <c r="I777" s="348" t="n"/>
      <c r="J777" s="171" t="n"/>
      <c r="K777" s="349" t="n"/>
    </row>
    <row r="778">
      <c r="A778" s="167" t="n"/>
      <c r="B778" s="167" t="n"/>
      <c r="C778" s="168" t="n"/>
      <c r="D778" s="168" t="n"/>
      <c r="E778" s="169" t="n"/>
      <c r="F778" s="168" t="n"/>
      <c r="G778" s="348" t="n"/>
      <c r="H778" s="348" t="n"/>
      <c r="I778" s="348" t="n"/>
      <c r="J778" s="171" t="n"/>
      <c r="K778" s="349" t="n"/>
    </row>
    <row r="779">
      <c r="A779" s="167" t="n"/>
      <c r="B779" s="167" t="n"/>
      <c r="C779" s="168" t="n"/>
      <c r="D779" s="168" t="n"/>
      <c r="E779" s="169" t="n"/>
      <c r="F779" s="168" t="n"/>
      <c r="G779" s="348" t="n"/>
      <c r="H779" s="348" t="n"/>
      <c r="I779" s="348" t="n"/>
      <c r="J779" s="171" t="n"/>
      <c r="K779" s="349" t="n"/>
    </row>
    <row r="780">
      <c r="A780" s="167" t="n"/>
      <c r="B780" s="167" t="n"/>
      <c r="C780" s="168" t="n"/>
      <c r="D780" s="168" t="n"/>
      <c r="E780" s="169" t="n"/>
      <c r="F780" s="168" t="n"/>
      <c r="G780" s="348" t="n"/>
      <c r="H780" s="348" t="n"/>
      <c r="I780" s="348" t="n"/>
      <c r="J780" s="171" t="n"/>
      <c r="K780" s="349" t="n"/>
    </row>
    <row r="781">
      <c r="A781" s="167" t="n"/>
      <c r="B781" s="167" t="n"/>
      <c r="C781" s="168" t="n"/>
      <c r="D781" s="168" t="n"/>
      <c r="E781" s="169" t="n"/>
      <c r="F781" s="168" t="n"/>
      <c r="G781" s="348" t="n"/>
      <c r="H781" s="348" t="n"/>
      <c r="I781" s="348" t="n"/>
      <c r="J781" s="171" t="n"/>
      <c r="K781" s="349" t="n"/>
    </row>
    <row r="782">
      <c r="A782" s="167" t="n"/>
      <c r="B782" s="167" t="n"/>
      <c r="C782" s="168" t="n"/>
      <c r="D782" s="168" t="n"/>
      <c r="E782" s="169" t="n"/>
      <c r="F782" s="168" t="n"/>
      <c r="G782" s="348" t="n"/>
      <c r="H782" s="348" t="n"/>
      <c r="I782" s="348" t="n"/>
      <c r="J782" s="171" t="n"/>
      <c r="K782" s="349" t="n"/>
    </row>
    <row r="783">
      <c r="A783" s="167" t="n"/>
      <c r="B783" s="167" t="n"/>
      <c r="C783" s="168" t="n"/>
      <c r="D783" s="168" t="n"/>
      <c r="E783" s="169" t="n"/>
      <c r="F783" s="168" t="n"/>
      <c r="G783" s="348" t="n"/>
      <c r="H783" s="348" t="n"/>
      <c r="I783" s="348" t="n"/>
      <c r="J783" s="171" t="n"/>
      <c r="K783" s="349" t="n"/>
    </row>
    <row r="784">
      <c r="A784" s="167" t="n"/>
      <c r="B784" s="167" t="n"/>
      <c r="C784" s="168" t="n"/>
      <c r="D784" s="168" t="n"/>
      <c r="E784" s="169" t="n"/>
      <c r="F784" s="168" t="n"/>
      <c r="G784" s="348" t="n"/>
      <c r="H784" s="348" t="n"/>
      <c r="I784" s="348" t="n"/>
      <c r="J784" s="171" t="n"/>
      <c r="K784" s="349" t="n"/>
    </row>
    <row r="785">
      <c r="A785" s="167" t="n"/>
      <c r="B785" s="167" t="n"/>
      <c r="C785" s="168" t="n"/>
      <c r="D785" s="168" t="n"/>
      <c r="E785" s="169" t="n"/>
      <c r="F785" s="168" t="n"/>
      <c r="G785" s="348" t="n"/>
      <c r="H785" s="348" t="n"/>
      <c r="I785" s="348" t="n"/>
      <c r="J785" s="171" t="n"/>
      <c r="K785" s="349" t="n"/>
    </row>
    <row r="786">
      <c r="A786" s="167" t="n"/>
      <c r="B786" s="167" t="n"/>
      <c r="C786" s="168" t="n"/>
      <c r="D786" s="168" t="n"/>
      <c r="E786" s="169" t="n"/>
      <c r="F786" s="168" t="n"/>
      <c r="G786" s="348" t="n"/>
      <c r="H786" s="348" t="n"/>
      <c r="I786" s="348" t="n"/>
      <c r="J786" s="171" t="n"/>
      <c r="K786" s="349" t="n"/>
    </row>
    <row r="787">
      <c r="A787" s="167" t="n"/>
      <c r="B787" s="167" t="n"/>
      <c r="C787" s="168" t="n"/>
      <c r="D787" s="168" t="n"/>
      <c r="E787" s="169" t="n"/>
      <c r="F787" s="168" t="n"/>
      <c r="G787" s="348" t="n"/>
      <c r="H787" s="348" t="n"/>
      <c r="I787" s="348" t="n"/>
      <c r="J787" s="171" t="n"/>
      <c r="K787" s="349" t="n"/>
    </row>
    <row r="788">
      <c r="A788" s="167" t="n"/>
      <c r="B788" s="167" t="n"/>
      <c r="C788" s="168" t="n"/>
      <c r="D788" s="168" t="n"/>
      <c r="E788" s="169" t="n"/>
      <c r="F788" s="168" t="n"/>
      <c r="G788" s="348" t="n"/>
      <c r="H788" s="348" t="n"/>
      <c r="I788" s="348" t="n"/>
      <c r="J788" s="171" t="n"/>
      <c r="K788" s="349" t="n"/>
    </row>
    <row r="789">
      <c r="A789" s="167" t="n"/>
      <c r="B789" s="167" t="n"/>
      <c r="C789" s="168" t="n"/>
      <c r="D789" s="168" t="n"/>
      <c r="E789" s="169" t="n"/>
      <c r="F789" s="168" t="n"/>
      <c r="G789" s="348" t="n"/>
      <c r="H789" s="348" t="n"/>
      <c r="I789" s="348" t="n"/>
      <c r="J789" s="171" t="n"/>
      <c r="K789" s="349" t="n"/>
    </row>
    <row r="790">
      <c r="A790" s="167" t="n"/>
      <c r="B790" s="167" t="n"/>
      <c r="C790" s="168" t="n"/>
      <c r="D790" s="168" t="n"/>
      <c r="E790" s="169" t="n"/>
      <c r="F790" s="168" t="n"/>
      <c r="G790" s="348" t="n"/>
      <c r="H790" s="348" t="n"/>
      <c r="I790" s="348" t="n"/>
      <c r="J790" s="171" t="n"/>
      <c r="K790" s="349" t="n"/>
    </row>
    <row r="791">
      <c r="A791" s="167" t="n"/>
      <c r="B791" s="167" t="n"/>
      <c r="C791" s="168" t="n"/>
      <c r="D791" s="168" t="n"/>
      <c r="E791" s="169" t="n"/>
      <c r="F791" s="168" t="n"/>
      <c r="G791" s="348" t="n"/>
      <c r="H791" s="348" t="n"/>
      <c r="I791" s="348" t="n"/>
      <c r="J791" s="171" t="n"/>
      <c r="K791" s="349" t="n"/>
    </row>
    <row r="792">
      <c r="A792" s="167" t="n"/>
      <c r="B792" s="167" t="n"/>
      <c r="C792" s="168" t="n"/>
      <c r="D792" s="168" t="n"/>
      <c r="E792" s="169" t="n"/>
      <c r="F792" s="168" t="n"/>
      <c r="G792" s="348" t="n"/>
      <c r="H792" s="348" t="n"/>
      <c r="I792" s="348" t="n"/>
      <c r="J792" s="171" t="n"/>
      <c r="K792" s="349" t="n"/>
    </row>
    <row r="793">
      <c r="A793" s="167" t="n"/>
      <c r="B793" s="167" t="n"/>
      <c r="C793" s="168" t="n"/>
      <c r="D793" s="168" t="n"/>
      <c r="E793" s="169" t="n"/>
      <c r="F793" s="168" t="n"/>
      <c r="G793" s="348" t="n"/>
      <c r="H793" s="348" t="n"/>
      <c r="I793" s="348" t="n"/>
      <c r="J793" s="171" t="n"/>
      <c r="K793" s="349" t="n"/>
    </row>
    <row r="794">
      <c r="A794" s="167" t="n"/>
      <c r="B794" s="167" t="n"/>
      <c r="C794" s="168" t="n"/>
      <c r="D794" s="168" t="n"/>
      <c r="E794" s="169" t="n"/>
      <c r="F794" s="168" t="n"/>
      <c r="G794" s="348" t="n"/>
      <c r="H794" s="348" t="n"/>
      <c r="I794" s="348" t="n"/>
      <c r="J794" s="171" t="n"/>
      <c r="K794" s="349" t="n"/>
    </row>
    <row r="795">
      <c r="A795" s="167" t="n"/>
      <c r="B795" s="167" t="n"/>
      <c r="C795" s="168" t="n"/>
      <c r="D795" s="168" t="n"/>
      <c r="E795" s="169" t="n"/>
      <c r="F795" s="168" t="n"/>
      <c r="G795" s="348" t="n"/>
      <c r="H795" s="348" t="n"/>
      <c r="I795" s="348" t="n"/>
      <c r="J795" s="171" t="n"/>
      <c r="K795" s="349" t="n"/>
    </row>
    <row r="796">
      <c r="A796" s="167" t="n"/>
      <c r="B796" s="167" t="n"/>
      <c r="C796" s="168" t="n"/>
      <c r="D796" s="168" t="n"/>
      <c r="E796" s="169" t="n"/>
      <c r="F796" s="168" t="n"/>
      <c r="G796" s="348" t="n"/>
      <c r="H796" s="348" t="n"/>
      <c r="I796" s="348" t="n"/>
      <c r="J796" s="171" t="n"/>
      <c r="K796" s="349" t="n"/>
    </row>
    <row r="797">
      <c r="A797" s="167" t="n"/>
      <c r="B797" s="167" t="n"/>
      <c r="C797" s="168" t="n"/>
      <c r="D797" s="168" t="n"/>
      <c r="E797" s="169" t="n"/>
      <c r="F797" s="168" t="n"/>
      <c r="G797" s="348" t="n"/>
      <c r="H797" s="348" t="n"/>
      <c r="I797" s="348" t="n"/>
      <c r="J797" s="171" t="n"/>
      <c r="K797" s="349" t="n"/>
    </row>
    <row r="798">
      <c r="A798" s="167" t="n"/>
      <c r="B798" s="167" t="n"/>
      <c r="C798" s="168" t="n"/>
      <c r="D798" s="168" t="n"/>
      <c r="E798" s="169" t="n"/>
      <c r="F798" s="168" t="n"/>
      <c r="G798" s="348" t="n"/>
      <c r="H798" s="348" t="n"/>
      <c r="I798" s="348" t="n"/>
      <c r="J798" s="171" t="n"/>
      <c r="K798" s="349" t="n"/>
    </row>
    <row r="799">
      <c r="A799" s="167" t="n"/>
      <c r="B799" s="167" t="n"/>
      <c r="C799" s="168" t="n"/>
      <c r="D799" s="168" t="n"/>
      <c r="E799" s="169" t="n"/>
      <c r="F799" s="168" t="n"/>
      <c r="G799" s="348" t="n"/>
      <c r="H799" s="348" t="n"/>
      <c r="I799" s="348" t="n"/>
      <c r="J799" s="171" t="n"/>
      <c r="K799" s="349" t="n"/>
    </row>
    <row r="800">
      <c r="A800" s="167" t="n"/>
      <c r="B800" s="167" t="n"/>
      <c r="C800" s="168" t="n"/>
      <c r="D800" s="168" t="n"/>
      <c r="E800" s="169" t="n"/>
      <c r="F800" s="168" t="n"/>
      <c r="G800" s="348" t="n"/>
      <c r="H800" s="348" t="n"/>
      <c r="I800" s="348" t="n"/>
      <c r="J800" s="171" t="n"/>
      <c r="K800" s="349" t="n"/>
    </row>
    <row r="801">
      <c r="A801" s="167" t="n"/>
      <c r="B801" s="167" t="n"/>
      <c r="C801" s="168" t="n"/>
      <c r="D801" s="168" t="n"/>
      <c r="E801" s="169" t="n"/>
      <c r="F801" s="168" t="n"/>
      <c r="G801" s="348" t="n"/>
      <c r="H801" s="348" t="n"/>
      <c r="I801" s="348" t="n"/>
      <c r="J801" s="171" t="n"/>
      <c r="K801" s="349" t="n"/>
    </row>
    <row r="802">
      <c r="A802" s="167" t="n"/>
      <c r="B802" s="167" t="n"/>
      <c r="C802" s="168" t="n"/>
      <c r="D802" s="168" t="n"/>
      <c r="E802" s="169" t="n"/>
      <c r="F802" s="168" t="n"/>
      <c r="G802" s="348" t="n"/>
      <c r="H802" s="348" t="n"/>
      <c r="I802" s="348" t="n"/>
      <c r="J802" s="171" t="n"/>
      <c r="K802" s="349" t="n"/>
    </row>
    <row r="803">
      <c r="A803" s="167" t="n"/>
      <c r="B803" s="167" t="n"/>
      <c r="C803" s="168" t="n"/>
      <c r="D803" s="168" t="n"/>
      <c r="E803" s="169" t="n"/>
      <c r="F803" s="168" t="n"/>
      <c r="G803" s="348" t="n"/>
      <c r="H803" s="348" t="n"/>
      <c r="I803" s="348" t="n"/>
      <c r="J803" s="171" t="n"/>
      <c r="K803" s="349" t="n"/>
    </row>
    <row r="804">
      <c r="A804" s="167" t="n"/>
      <c r="B804" s="167" t="n"/>
      <c r="C804" s="168" t="n"/>
      <c r="D804" s="168" t="n"/>
      <c r="E804" s="169" t="n"/>
      <c r="F804" s="168" t="n"/>
      <c r="G804" s="348" t="n"/>
      <c r="H804" s="348" t="n"/>
      <c r="I804" s="348" t="n"/>
      <c r="J804" s="171" t="n"/>
      <c r="K804" s="349" t="n"/>
    </row>
    <row r="805">
      <c r="A805" s="167" t="n"/>
      <c r="B805" s="167" t="n"/>
      <c r="C805" s="168" t="n"/>
      <c r="D805" s="168" t="n"/>
      <c r="E805" s="169" t="n"/>
      <c r="F805" s="168" t="n"/>
      <c r="G805" s="348" t="n"/>
      <c r="H805" s="348" t="n"/>
      <c r="I805" s="348" t="n"/>
      <c r="J805" s="171" t="n"/>
      <c r="K805" s="349" t="n"/>
    </row>
    <row r="806">
      <c r="A806" s="167" t="n"/>
      <c r="B806" s="167" t="n"/>
      <c r="C806" s="168" t="n"/>
      <c r="D806" s="168" t="n"/>
      <c r="E806" s="169" t="n"/>
      <c r="F806" s="168" t="n"/>
      <c r="G806" s="348" t="n"/>
      <c r="H806" s="348" t="n"/>
      <c r="I806" s="348" t="n"/>
      <c r="J806" s="171" t="n"/>
      <c r="K806" s="349" t="n"/>
    </row>
    <row r="807">
      <c r="A807" s="167" t="n"/>
      <c r="B807" s="167" t="n"/>
      <c r="C807" s="168" t="n"/>
      <c r="D807" s="168" t="n"/>
      <c r="E807" s="169" t="n"/>
      <c r="F807" s="168" t="n"/>
      <c r="G807" s="348" t="n"/>
      <c r="H807" s="348" t="n"/>
      <c r="I807" s="348" t="n"/>
      <c r="J807" s="171" t="n"/>
      <c r="K807" s="349" t="n"/>
    </row>
    <row r="808">
      <c r="A808" s="167" t="n"/>
      <c r="B808" s="167" t="n"/>
      <c r="C808" s="168" t="n"/>
      <c r="D808" s="168" t="n"/>
      <c r="E808" s="169" t="n"/>
      <c r="F808" s="168" t="n"/>
      <c r="G808" s="348" t="n"/>
      <c r="H808" s="348" t="n"/>
      <c r="I808" s="348" t="n"/>
      <c r="J808" s="171" t="n"/>
      <c r="K808" s="349" t="n"/>
    </row>
    <row r="809">
      <c r="A809" s="167" t="n"/>
      <c r="B809" s="167" t="n"/>
      <c r="C809" s="168" t="n"/>
      <c r="D809" s="168" t="n"/>
      <c r="E809" s="169" t="n"/>
      <c r="F809" s="168" t="n"/>
      <c r="G809" s="348" t="n"/>
      <c r="H809" s="348" t="n"/>
      <c r="I809" s="348" t="n"/>
      <c r="J809" s="171" t="n"/>
      <c r="K809" s="349" t="n"/>
    </row>
    <row r="810">
      <c r="A810" s="167" t="n"/>
      <c r="B810" s="167" t="n"/>
      <c r="C810" s="168" t="n"/>
      <c r="D810" s="168" t="n"/>
      <c r="E810" s="169" t="n"/>
      <c r="F810" s="168" t="n"/>
      <c r="G810" s="348" t="n"/>
      <c r="H810" s="348" t="n"/>
      <c r="I810" s="348" t="n"/>
      <c r="J810" s="171" t="n"/>
      <c r="K810" s="349" t="n"/>
    </row>
    <row r="811">
      <c r="A811" s="167" t="n"/>
      <c r="B811" s="167" t="n"/>
      <c r="C811" s="168" t="n"/>
      <c r="D811" s="168" t="n"/>
      <c r="E811" s="169" t="n"/>
      <c r="F811" s="168" t="n"/>
      <c r="G811" s="348" t="n"/>
      <c r="H811" s="348" t="n"/>
      <c r="I811" s="348" t="n"/>
      <c r="J811" s="171" t="n"/>
      <c r="K811" s="349" t="n"/>
    </row>
    <row r="812">
      <c r="A812" s="167" t="n"/>
      <c r="B812" s="167" t="n"/>
      <c r="C812" s="168" t="n"/>
      <c r="D812" s="168" t="n"/>
      <c r="E812" s="169" t="n"/>
      <c r="F812" s="168" t="n"/>
      <c r="G812" s="348" t="n"/>
      <c r="H812" s="348" t="n"/>
      <c r="I812" s="348" t="n"/>
      <c r="J812" s="171" t="n"/>
      <c r="K812" s="349" t="n"/>
    </row>
    <row r="813">
      <c r="A813" s="167" t="n"/>
      <c r="B813" s="167" t="n"/>
      <c r="C813" s="168" t="n"/>
      <c r="D813" s="168" t="n"/>
      <c r="E813" s="169" t="n"/>
      <c r="F813" s="168" t="n"/>
      <c r="G813" s="348" t="n"/>
      <c r="H813" s="348" t="n"/>
      <c r="I813" s="348" t="n"/>
      <c r="J813" s="171" t="n"/>
      <c r="K813" s="349" t="n"/>
    </row>
    <row r="814">
      <c r="A814" s="167" t="n"/>
      <c r="B814" s="167" t="n"/>
      <c r="C814" s="168" t="n"/>
      <c r="D814" s="168" t="n"/>
      <c r="E814" s="169" t="n"/>
      <c r="F814" s="168" t="n"/>
      <c r="G814" s="348" t="n"/>
      <c r="H814" s="348" t="n"/>
      <c r="I814" s="348" t="n"/>
      <c r="J814" s="171" t="n"/>
      <c r="K814" s="349" t="n"/>
    </row>
    <row r="815">
      <c r="A815" s="167" t="n"/>
      <c r="B815" s="167" t="n"/>
      <c r="C815" s="168" t="n"/>
      <c r="D815" s="168" t="n"/>
      <c r="E815" s="169" t="n"/>
      <c r="F815" s="168" t="n"/>
      <c r="G815" s="348" t="n"/>
      <c r="H815" s="348" t="n"/>
      <c r="I815" s="348" t="n"/>
      <c r="J815" s="171" t="n"/>
      <c r="K815" s="349" t="n"/>
    </row>
    <row r="816">
      <c r="A816" s="167" t="n"/>
      <c r="B816" s="167" t="n"/>
      <c r="C816" s="168" t="n"/>
      <c r="D816" s="168" t="n"/>
      <c r="E816" s="169" t="n"/>
      <c r="F816" s="168" t="n"/>
      <c r="G816" s="348" t="n"/>
      <c r="H816" s="348" t="n"/>
      <c r="I816" s="348" t="n"/>
      <c r="J816" s="171" t="n"/>
      <c r="K816" s="349" t="n"/>
    </row>
    <row r="817">
      <c r="A817" s="167" t="n"/>
      <c r="B817" s="167" t="n"/>
      <c r="C817" s="168" t="n"/>
      <c r="D817" s="168" t="n"/>
      <c r="E817" s="169" t="n"/>
      <c r="F817" s="168" t="n"/>
      <c r="G817" s="348" t="n"/>
      <c r="H817" s="348" t="n"/>
      <c r="I817" s="348" t="n"/>
      <c r="J817" s="171" t="n"/>
      <c r="K817" s="349" t="n"/>
    </row>
    <row r="818">
      <c r="A818" s="167" t="n"/>
      <c r="B818" s="167" t="n"/>
      <c r="C818" s="168" t="n"/>
      <c r="D818" s="168" t="n"/>
      <c r="E818" s="169" t="n"/>
      <c r="F818" s="168" t="n"/>
      <c r="G818" s="348" t="n"/>
      <c r="H818" s="348" t="n"/>
      <c r="I818" s="348" t="n"/>
      <c r="J818" s="171" t="n"/>
      <c r="K818" s="349" t="n"/>
    </row>
    <row r="819">
      <c r="A819" s="167" t="n"/>
      <c r="B819" s="167" t="n"/>
      <c r="C819" s="168" t="n"/>
      <c r="D819" s="168" t="n"/>
      <c r="E819" s="169" t="n"/>
      <c r="F819" s="168" t="n"/>
      <c r="G819" s="348" t="n"/>
      <c r="H819" s="348" t="n"/>
      <c r="I819" s="348" t="n"/>
      <c r="J819" s="171" t="n"/>
      <c r="K819" s="349" t="n"/>
    </row>
    <row r="820">
      <c r="A820" s="167" t="n"/>
      <c r="B820" s="167" t="n"/>
      <c r="C820" s="168" t="n"/>
      <c r="D820" s="168" t="n"/>
      <c r="E820" s="169" t="n"/>
      <c r="F820" s="168" t="n"/>
      <c r="G820" s="348" t="n"/>
      <c r="H820" s="348" t="n"/>
      <c r="I820" s="348" t="n"/>
      <c r="J820" s="171" t="n"/>
      <c r="K820" s="349" t="n"/>
    </row>
    <row r="821">
      <c r="A821" s="167" t="n"/>
      <c r="B821" s="167" t="n"/>
      <c r="C821" s="168" t="n"/>
      <c r="D821" s="168" t="n"/>
      <c r="E821" s="169" t="n"/>
      <c r="F821" s="168" t="n"/>
      <c r="G821" s="348" t="n"/>
      <c r="H821" s="348" t="n"/>
      <c r="I821" s="348" t="n"/>
      <c r="J821" s="171" t="n"/>
      <c r="K821" s="349" t="n"/>
    </row>
    <row r="822">
      <c r="A822" s="167" t="n"/>
      <c r="B822" s="167" t="n"/>
      <c r="C822" s="168" t="n"/>
      <c r="D822" s="168" t="n"/>
      <c r="E822" s="169" t="n"/>
      <c r="F822" s="168" t="n"/>
      <c r="G822" s="348" t="n"/>
      <c r="H822" s="348" t="n"/>
      <c r="I822" s="348" t="n"/>
      <c r="J822" s="171" t="n"/>
      <c r="K822" s="349" t="n"/>
    </row>
    <row r="823">
      <c r="A823" s="167" t="n"/>
      <c r="B823" s="167" t="n"/>
      <c r="C823" s="168" t="n"/>
      <c r="D823" s="168" t="n"/>
      <c r="E823" s="169" t="n"/>
      <c r="F823" s="168" t="n"/>
      <c r="G823" s="348" t="n"/>
      <c r="H823" s="348" t="n"/>
      <c r="I823" s="348" t="n"/>
      <c r="J823" s="171" t="n"/>
      <c r="K823" s="349" t="n"/>
    </row>
    <row r="824">
      <c r="A824" s="167" t="n"/>
      <c r="B824" s="167" t="n"/>
      <c r="C824" s="168" t="n"/>
      <c r="D824" s="168" t="n"/>
      <c r="E824" s="169" t="n"/>
      <c r="F824" s="168" t="n"/>
      <c r="G824" s="348" t="n"/>
      <c r="H824" s="348" t="n"/>
      <c r="I824" s="348" t="n"/>
      <c r="J824" s="171" t="n"/>
      <c r="K824" s="349" t="n"/>
    </row>
    <row r="825">
      <c r="A825" s="167" t="n"/>
      <c r="B825" s="167" t="n"/>
      <c r="C825" s="168" t="n"/>
      <c r="D825" s="168" t="n"/>
      <c r="E825" s="169" t="n"/>
      <c r="F825" s="168" t="n"/>
      <c r="G825" s="348" t="n"/>
      <c r="H825" s="348" t="n"/>
      <c r="I825" s="348" t="n"/>
      <c r="J825" s="171" t="n"/>
      <c r="K825" s="349" t="n"/>
    </row>
    <row r="826">
      <c r="A826" s="167" t="n"/>
      <c r="B826" s="167" t="n"/>
      <c r="C826" s="168" t="n"/>
      <c r="D826" s="168" t="n"/>
      <c r="E826" s="169" t="n"/>
      <c r="F826" s="168" t="n"/>
      <c r="G826" s="348" t="n"/>
      <c r="H826" s="348" t="n"/>
      <c r="I826" s="348" t="n"/>
      <c r="J826" s="171" t="n"/>
      <c r="K826" s="349" t="n"/>
    </row>
    <row r="827">
      <c r="A827" s="167" t="n"/>
      <c r="B827" s="167" t="n"/>
      <c r="C827" s="168" t="n"/>
      <c r="D827" s="168" t="n"/>
      <c r="E827" s="169" t="n"/>
      <c r="F827" s="168" t="n"/>
      <c r="G827" s="348" t="n"/>
      <c r="H827" s="348" t="n"/>
      <c r="I827" s="348" t="n"/>
      <c r="J827" s="171" t="n"/>
      <c r="K827" s="349" t="n"/>
    </row>
    <row r="828">
      <c r="A828" s="167" t="n"/>
      <c r="B828" s="167" t="n"/>
      <c r="C828" s="168" t="n"/>
      <c r="D828" s="168" t="n"/>
      <c r="E828" s="169" t="n"/>
      <c r="F828" s="168" t="n"/>
      <c r="G828" s="348" t="n"/>
      <c r="H828" s="348" t="n"/>
      <c r="I828" s="348" t="n"/>
      <c r="J828" s="171" t="n"/>
      <c r="K828" s="349" t="n"/>
    </row>
    <row r="829">
      <c r="A829" s="167" t="n"/>
      <c r="B829" s="167" t="n"/>
      <c r="C829" s="168" t="n"/>
      <c r="D829" s="168" t="n"/>
      <c r="E829" s="169" t="n"/>
      <c r="F829" s="168" t="n"/>
      <c r="G829" s="348" t="n"/>
      <c r="H829" s="348" t="n"/>
      <c r="I829" s="348" t="n"/>
      <c r="J829" s="171" t="n"/>
      <c r="K829" s="349" t="n"/>
    </row>
    <row r="830">
      <c r="A830" s="167" t="n"/>
      <c r="B830" s="167" t="n"/>
      <c r="C830" s="168" t="n"/>
      <c r="D830" s="168" t="n"/>
      <c r="E830" s="169" t="n"/>
      <c r="F830" s="168" t="n"/>
      <c r="G830" s="348" t="n"/>
      <c r="H830" s="348" t="n"/>
      <c r="I830" s="348" t="n"/>
      <c r="J830" s="171" t="n"/>
      <c r="K830" s="349" t="n"/>
    </row>
    <row r="831">
      <c r="A831" s="167" t="n"/>
      <c r="B831" s="167" t="n"/>
      <c r="C831" s="168" t="n"/>
      <c r="D831" s="168" t="n"/>
      <c r="E831" s="169" t="n"/>
      <c r="F831" s="168" t="n"/>
      <c r="G831" s="348" t="n"/>
      <c r="H831" s="348" t="n"/>
      <c r="I831" s="348" t="n"/>
      <c r="J831" s="171" t="n"/>
      <c r="K831" s="349" t="n"/>
    </row>
    <row r="832">
      <c r="A832" s="167" t="n"/>
      <c r="B832" s="167" t="n"/>
      <c r="C832" s="168" t="n"/>
      <c r="D832" s="168" t="n"/>
      <c r="E832" s="169" t="n"/>
      <c r="F832" s="168" t="n"/>
      <c r="G832" s="348" t="n"/>
      <c r="H832" s="348" t="n"/>
      <c r="I832" s="348" t="n"/>
      <c r="J832" s="171" t="n"/>
      <c r="K832" s="349" t="n"/>
    </row>
    <row r="833">
      <c r="A833" s="167" t="n"/>
      <c r="B833" s="167" t="n"/>
      <c r="C833" s="168" t="n"/>
      <c r="D833" s="168" t="n"/>
      <c r="E833" s="169" t="n"/>
      <c r="F833" s="168" t="n"/>
      <c r="G833" s="348" t="n"/>
      <c r="H833" s="348" t="n"/>
      <c r="I833" s="348" t="n"/>
      <c r="J833" s="171" t="n"/>
      <c r="K833" s="349" t="n"/>
    </row>
    <row r="834">
      <c r="A834" s="167" t="n"/>
      <c r="B834" s="167" t="n"/>
      <c r="C834" s="168" t="n"/>
      <c r="D834" s="168" t="n"/>
      <c r="E834" s="169" t="n"/>
      <c r="F834" s="168" t="n"/>
      <c r="G834" s="348" t="n"/>
      <c r="H834" s="348" t="n"/>
      <c r="I834" s="348" t="n"/>
      <c r="J834" s="171" t="n"/>
      <c r="K834" s="349" t="n"/>
    </row>
    <row r="835">
      <c r="A835" s="167" t="n"/>
      <c r="B835" s="167" t="n"/>
      <c r="C835" s="168" t="n"/>
      <c r="D835" s="168" t="n"/>
      <c r="E835" s="169" t="n"/>
      <c r="F835" s="168" t="n"/>
      <c r="G835" s="348" t="n"/>
      <c r="H835" s="348" t="n"/>
      <c r="I835" s="348" t="n"/>
      <c r="J835" s="171" t="n"/>
      <c r="K835" s="349" t="n"/>
    </row>
    <row r="836">
      <c r="A836" s="167" t="n"/>
      <c r="B836" s="167" t="n"/>
      <c r="C836" s="168" t="n"/>
      <c r="D836" s="168" t="n"/>
      <c r="E836" s="169" t="n"/>
      <c r="F836" s="168" t="n"/>
      <c r="G836" s="348" t="n"/>
      <c r="H836" s="348" t="n"/>
      <c r="I836" s="348" t="n"/>
      <c r="J836" s="171" t="n"/>
      <c r="K836" s="349" t="n"/>
    </row>
    <row r="837">
      <c r="A837" s="167" t="n"/>
      <c r="B837" s="167" t="n"/>
      <c r="C837" s="168" t="n"/>
      <c r="D837" s="168" t="n"/>
      <c r="E837" s="169" t="n"/>
      <c r="F837" s="168" t="n"/>
      <c r="G837" s="348" t="n"/>
      <c r="H837" s="348" t="n"/>
      <c r="I837" s="348" t="n"/>
      <c r="J837" s="171" t="n"/>
      <c r="K837" s="349" t="n"/>
    </row>
    <row r="838">
      <c r="A838" s="167" t="n"/>
      <c r="B838" s="167" t="n"/>
      <c r="C838" s="168" t="n"/>
      <c r="D838" s="168" t="n"/>
      <c r="E838" s="169" t="n"/>
      <c r="F838" s="168" t="n"/>
      <c r="G838" s="348" t="n"/>
      <c r="H838" s="348" t="n"/>
      <c r="I838" s="348" t="n"/>
      <c r="J838" s="171" t="n"/>
      <c r="K838" s="349" t="n"/>
    </row>
    <row r="839">
      <c r="A839" s="167" t="n"/>
      <c r="B839" s="167" t="n"/>
      <c r="C839" s="168" t="n"/>
      <c r="D839" s="168" t="n"/>
      <c r="E839" s="169" t="n"/>
      <c r="F839" s="168" t="n"/>
      <c r="G839" s="348" t="n"/>
      <c r="H839" s="348" t="n"/>
      <c r="I839" s="348" t="n"/>
      <c r="J839" s="171" t="n"/>
      <c r="K839" s="349" t="n"/>
    </row>
    <row r="840">
      <c r="A840" s="167" t="n"/>
      <c r="B840" s="167" t="n"/>
      <c r="C840" s="168" t="n"/>
      <c r="D840" s="168" t="n"/>
      <c r="E840" s="169" t="n"/>
      <c r="F840" s="168" t="n"/>
      <c r="G840" s="348" t="n"/>
      <c r="H840" s="348" t="n"/>
      <c r="I840" s="348" t="n"/>
      <c r="J840" s="171" t="n"/>
      <c r="K840" s="349" t="n"/>
    </row>
    <row r="841">
      <c r="A841" s="167" t="n"/>
      <c r="B841" s="167" t="n"/>
      <c r="C841" s="168" t="n"/>
      <c r="D841" s="168" t="n"/>
      <c r="E841" s="169" t="n"/>
      <c r="F841" s="168" t="n"/>
      <c r="G841" s="348" t="n"/>
      <c r="H841" s="348" t="n"/>
      <c r="I841" s="348" t="n"/>
      <c r="J841" s="171" t="n"/>
      <c r="K841" s="349" t="n"/>
    </row>
    <row r="842">
      <c r="A842" s="167" t="n"/>
      <c r="B842" s="167" t="n"/>
      <c r="C842" s="168" t="n"/>
      <c r="D842" s="168" t="n"/>
      <c r="E842" s="169" t="n"/>
      <c r="F842" s="168" t="n"/>
      <c r="G842" s="348" t="n"/>
      <c r="H842" s="348" t="n"/>
      <c r="I842" s="348" t="n"/>
      <c r="J842" s="171" t="n"/>
      <c r="K842" s="349" t="n"/>
    </row>
    <row r="843">
      <c r="A843" s="167" t="n"/>
      <c r="B843" s="167" t="n"/>
      <c r="C843" s="168" t="n"/>
      <c r="D843" s="168" t="n"/>
      <c r="E843" s="169" t="n"/>
      <c r="F843" s="168" t="n"/>
      <c r="G843" s="348" t="n"/>
      <c r="H843" s="348" t="n"/>
      <c r="I843" s="348" t="n"/>
      <c r="J843" s="171" t="n"/>
      <c r="K843" s="349" t="n"/>
    </row>
    <row r="844">
      <c r="A844" s="167" t="n"/>
      <c r="B844" s="167" t="n"/>
      <c r="C844" s="168" t="n"/>
      <c r="D844" s="168" t="n"/>
      <c r="E844" s="169" t="n"/>
      <c r="F844" s="168" t="n"/>
      <c r="G844" s="348" t="n"/>
      <c r="H844" s="348" t="n"/>
      <c r="I844" s="348" t="n"/>
      <c r="J844" s="171" t="n"/>
      <c r="K844" s="349" t="n"/>
    </row>
    <row r="845">
      <c r="A845" s="167" t="n"/>
      <c r="B845" s="167" t="n"/>
      <c r="C845" s="168" t="n"/>
      <c r="D845" s="168" t="n"/>
      <c r="E845" s="169" t="n"/>
      <c r="F845" s="168" t="n"/>
      <c r="G845" s="348" t="n"/>
      <c r="H845" s="348" t="n"/>
      <c r="I845" s="348" t="n"/>
      <c r="J845" s="171" t="n"/>
      <c r="K845" s="349" t="n"/>
    </row>
    <row r="846">
      <c r="A846" s="167" t="n"/>
      <c r="B846" s="167" t="n"/>
      <c r="C846" s="168" t="n"/>
      <c r="D846" s="168" t="n"/>
      <c r="E846" s="169" t="n"/>
      <c r="F846" s="168" t="n"/>
      <c r="G846" s="348" t="n"/>
      <c r="H846" s="348" t="n"/>
      <c r="I846" s="348" t="n"/>
      <c r="J846" s="171" t="n"/>
      <c r="K846" s="349" t="n"/>
    </row>
    <row r="847">
      <c r="A847" s="167" t="n"/>
      <c r="B847" s="167" t="n"/>
      <c r="C847" s="168" t="n"/>
      <c r="D847" s="168" t="n"/>
      <c r="E847" s="169" t="n"/>
      <c r="F847" s="168" t="n"/>
      <c r="G847" s="348" t="n"/>
      <c r="H847" s="348" t="n"/>
      <c r="I847" s="348" t="n"/>
      <c r="J847" s="171" t="n"/>
      <c r="K847" s="349" t="n"/>
    </row>
    <row r="848">
      <c r="A848" s="167" t="n"/>
      <c r="B848" s="167" t="n"/>
      <c r="C848" s="168" t="n"/>
      <c r="D848" s="168" t="n"/>
      <c r="E848" s="169" t="n"/>
      <c r="F848" s="168" t="n"/>
      <c r="G848" s="348" t="n"/>
      <c r="H848" s="348" t="n"/>
      <c r="I848" s="348" t="n"/>
      <c r="J848" s="171" t="n"/>
      <c r="K848" s="349" t="n"/>
    </row>
    <row r="849">
      <c r="A849" s="167" t="n"/>
      <c r="B849" s="167" t="n"/>
      <c r="C849" s="168" t="n"/>
      <c r="D849" s="168" t="n"/>
      <c r="E849" s="169" t="n"/>
      <c r="F849" s="168" t="n"/>
      <c r="G849" s="348" t="n"/>
      <c r="H849" s="348" t="n"/>
      <c r="I849" s="348" t="n"/>
      <c r="J849" s="171" t="n"/>
      <c r="K849" s="349" t="n"/>
    </row>
    <row r="850">
      <c r="A850" s="167" t="n"/>
      <c r="B850" s="167" t="n"/>
      <c r="C850" s="168" t="n"/>
      <c r="D850" s="168" t="n"/>
      <c r="E850" s="169" t="n"/>
      <c r="F850" s="168" t="n"/>
      <c r="G850" s="348" t="n"/>
      <c r="H850" s="348" t="n"/>
      <c r="I850" s="348" t="n"/>
      <c r="J850" s="171" t="n"/>
      <c r="K850" s="349" t="n"/>
    </row>
    <row r="851">
      <c r="A851" s="167" t="n"/>
      <c r="B851" s="167" t="n"/>
      <c r="C851" s="168" t="n"/>
      <c r="D851" s="168" t="n"/>
      <c r="E851" s="169" t="n"/>
      <c r="F851" s="168" t="n"/>
      <c r="G851" s="348" t="n"/>
      <c r="H851" s="348" t="n"/>
      <c r="I851" s="348" t="n"/>
      <c r="J851" s="171" t="n"/>
      <c r="K851" s="349" t="n"/>
    </row>
    <row r="852">
      <c r="A852" s="167" t="n"/>
      <c r="B852" s="167" t="n"/>
      <c r="C852" s="168" t="n"/>
      <c r="D852" s="168" t="n"/>
      <c r="E852" s="169" t="n"/>
      <c r="F852" s="168" t="n"/>
      <c r="G852" s="348" t="n"/>
      <c r="H852" s="348" t="n"/>
      <c r="I852" s="348" t="n"/>
      <c r="J852" s="171" t="n"/>
      <c r="K852" s="349" t="n"/>
    </row>
    <row r="853">
      <c r="A853" s="167" t="n"/>
      <c r="B853" s="167" t="n"/>
      <c r="C853" s="168" t="n"/>
      <c r="D853" s="168" t="n"/>
      <c r="E853" s="169" t="n"/>
      <c r="F853" s="168" t="n"/>
      <c r="G853" s="348" t="n"/>
      <c r="H853" s="348" t="n"/>
      <c r="I853" s="348" t="n"/>
      <c r="J853" s="171" t="n"/>
      <c r="K853" s="349" t="n"/>
    </row>
    <row r="854">
      <c r="A854" s="167" t="n"/>
      <c r="B854" s="167" t="n"/>
      <c r="C854" s="168" t="n"/>
      <c r="D854" s="168" t="n"/>
      <c r="E854" s="169" t="n"/>
      <c r="F854" s="168" t="n"/>
      <c r="G854" s="348" t="n"/>
      <c r="H854" s="348" t="n"/>
      <c r="I854" s="348" t="n"/>
      <c r="J854" s="171" t="n"/>
      <c r="K854" s="349" t="n"/>
    </row>
    <row r="855">
      <c r="A855" s="167" t="n"/>
      <c r="B855" s="167" t="n"/>
      <c r="C855" s="168" t="n"/>
      <c r="D855" s="168" t="n"/>
      <c r="E855" s="169" t="n"/>
      <c r="F855" s="168" t="n"/>
      <c r="G855" s="348" t="n"/>
      <c r="H855" s="348" t="n"/>
      <c r="I855" s="348" t="n"/>
      <c r="J855" s="171" t="n"/>
      <c r="K855" s="349" t="n"/>
    </row>
    <row r="856">
      <c r="A856" s="167" t="n"/>
      <c r="B856" s="167" t="n"/>
      <c r="C856" s="168" t="n"/>
      <c r="D856" s="168" t="n"/>
      <c r="E856" s="169" t="n"/>
      <c r="F856" s="168" t="n"/>
      <c r="G856" s="348" t="n"/>
      <c r="H856" s="348" t="n"/>
      <c r="I856" s="348" t="n"/>
      <c r="J856" s="171" t="n"/>
      <c r="K856" s="349" t="n"/>
    </row>
    <row r="857">
      <c r="A857" s="167" t="n"/>
      <c r="B857" s="167" t="n"/>
      <c r="C857" s="168" t="n"/>
      <c r="D857" s="168" t="n"/>
      <c r="E857" s="169" t="n"/>
      <c r="F857" s="168" t="n"/>
      <c r="G857" s="348" t="n"/>
      <c r="H857" s="348" t="n"/>
      <c r="I857" s="348" t="n"/>
      <c r="J857" s="171" t="n"/>
      <c r="K857" s="349" t="n"/>
    </row>
    <row r="858">
      <c r="A858" s="167" t="n"/>
      <c r="B858" s="167" t="n"/>
      <c r="C858" s="168" t="n"/>
      <c r="D858" s="168" t="n"/>
      <c r="E858" s="169" t="n"/>
      <c r="F858" s="168" t="n"/>
      <c r="G858" s="348" t="n"/>
      <c r="H858" s="348" t="n"/>
      <c r="I858" s="348" t="n"/>
      <c r="J858" s="171" t="n"/>
      <c r="K858" s="349" t="n"/>
    </row>
    <row r="859">
      <c r="A859" s="167" t="n"/>
      <c r="B859" s="167" t="n"/>
      <c r="C859" s="168" t="n"/>
      <c r="D859" s="168" t="n"/>
      <c r="E859" s="169" t="n"/>
      <c r="F859" s="168" t="n"/>
      <c r="G859" s="348" t="n"/>
      <c r="H859" s="348" t="n"/>
      <c r="I859" s="348" t="n"/>
      <c r="J859" s="171" t="n"/>
      <c r="K859" s="349" t="n"/>
    </row>
    <row r="860">
      <c r="A860" s="167" t="n"/>
      <c r="B860" s="167" t="n"/>
      <c r="C860" s="168" t="n"/>
      <c r="D860" s="168" t="n"/>
      <c r="E860" s="169" t="n"/>
      <c r="F860" s="168" t="n"/>
      <c r="G860" s="348" t="n"/>
      <c r="H860" s="348" t="n"/>
      <c r="I860" s="348" t="n"/>
      <c r="J860" s="171" t="n"/>
      <c r="K860" s="349" t="n"/>
    </row>
    <row r="861">
      <c r="A861" s="167" t="n"/>
      <c r="B861" s="167" t="n"/>
      <c r="C861" s="168" t="n"/>
      <c r="D861" s="168" t="n"/>
      <c r="E861" s="169" t="n"/>
      <c r="F861" s="168" t="n"/>
      <c r="G861" s="348" t="n"/>
      <c r="H861" s="348" t="n"/>
      <c r="I861" s="348" t="n"/>
      <c r="J861" s="171" t="n"/>
      <c r="K861" s="349" t="n"/>
    </row>
    <row r="862">
      <c r="A862" s="167" t="n"/>
      <c r="B862" s="167" t="n"/>
      <c r="C862" s="168" t="n"/>
      <c r="D862" s="168" t="n"/>
      <c r="E862" s="169" t="n"/>
      <c r="F862" s="168" t="n"/>
      <c r="G862" s="348" t="n"/>
      <c r="H862" s="348" t="n"/>
      <c r="I862" s="348" t="n"/>
      <c r="J862" s="171" t="n"/>
      <c r="K862" s="349" t="n"/>
    </row>
    <row r="863">
      <c r="A863" s="167" t="n"/>
      <c r="B863" s="167" t="n"/>
      <c r="C863" s="168" t="n"/>
      <c r="D863" s="168" t="n"/>
      <c r="E863" s="169" t="n"/>
      <c r="F863" s="168" t="n"/>
      <c r="G863" s="348" t="n"/>
      <c r="H863" s="348" t="n"/>
      <c r="I863" s="348" t="n"/>
      <c r="J863" s="171" t="n"/>
      <c r="K863" s="349" t="n"/>
    </row>
    <row r="864">
      <c r="A864" s="167" t="n"/>
      <c r="B864" s="167" t="n"/>
      <c r="C864" s="168" t="n"/>
      <c r="D864" s="168" t="n"/>
      <c r="E864" s="169" t="n"/>
      <c r="F864" s="168" t="n"/>
      <c r="G864" s="348" t="n"/>
      <c r="H864" s="348" t="n"/>
      <c r="I864" s="348" t="n"/>
      <c r="J864" s="171" t="n"/>
      <c r="K864" s="349" t="n"/>
    </row>
    <row r="865">
      <c r="A865" s="167" t="n"/>
      <c r="B865" s="167" t="n"/>
      <c r="C865" s="168" t="n"/>
      <c r="D865" s="168" t="n"/>
      <c r="E865" s="169" t="n"/>
      <c r="F865" s="168" t="n"/>
      <c r="G865" s="348" t="n"/>
      <c r="H865" s="348" t="n"/>
      <c r="I865" s="348" t="n"/>
      <c r="J865" s="171" t="n"/>
      <c r="K865" s="349" t="n"/>
    </row>
    <row r="866">
      <c r="A866" s="167" t="n"/>
      <c r="B866" s="167" t="n"/>
      <c r="C866" s="168" t="n"/>
      <c r="D866" s="168" t="n"/>
      <c r="E866" s="169" t="n"/>
      <c r="F866" s="168" t="n"/>
      <c r="G866" s="348" t="n"/>
      <c r="H866" s="348" t="n"/>
      <c r="I866" s="348" t="n"/>
      <c r="J866" s="171" t="n"/>
      <c r="K866" s="349" t="n"/>
    </row>
    <row r="867">
      <c r="A867" s="167" t="n"/>
      <c r="B867" s="167" t="n"/>
      <c r="C867" s="168" t="n"/>
      <c r="D867" s="168" t="n"/>
      <c r="E867" s="169" t="n"/>
      <c r="F867" s="168" t="n"/>
      <c r="G867" s="348" t="n"/>
      <c r="H867" s="348" t="n"/>
      <c r="I867" s="348" t="n"/>
      <c r="J867" s="171" t="n"/>
      <c r="K867" s="349" t="n"/>
    </row>
    <row r="868">
      <c r="A868" s="167" t="n"/>
      <c r="B868" s="167" t="n"/>
      <c r="C868" s="168" t="n"/>
      <c r="D868" s="168" t="n"/>
      <c r="E868" s="169" t="n"/>
      <c r="F868" s="168" t="n"/>
      <c r="G868" s="348" t="n"/>
      <c r="H868" s="348" t="n"/>
      <c r="I868" s="348" t="n"/>
      <c r="J868" s="171" t="n"/>
      <c r="K868" s="349" t="n"/>
    </row>
    <row r="869">
      <c r="A869" s="167" t="n"/>
      <c r="B869" s="167" t="n"/>
      <c r="C869" s="168" t="n"/>
      <c r="D869" s="168" t="n"/>
      <c r="E869" s="169" t="n"/>
      <c r="F869" s="168" t="n"/>
      <c r="G869" s="348" t="n"/>
      <c r="H869" s="348" t="n"/>
      <c r="I869" s="348" t="n"/>
      <c r="J869" s="171" t="n"/>
      <c r="K869" s="349" t="n"/>
    </row>
    <row r="870">
      <c r="A870" s="167" t="n"/>
      <c r="B870" s="167" t="n"/>
      <c r="C870" s="168" t="n"/>
      <c r="D870" s="168" t="n"/>
      <c r="E870" s="169" t="n"/>
      <c r="F870" s="168" t="n"/>
      <c r="G870" s="348" t="n"/>
      <c r="H870" s="348" t="n"/>
      <c r="I870" s="348" t="n"/>
      <c r="J870" s="171" t="n"/>
      <c r="K870" s="349" t="n"/>
    </row>
    <row r="871">
      <c r="A871" s="167" t="n"/>
      <c r="B871" s="167" t="n"/>
      <c r="C871" s="168" t="n"/>
      <c r="D871" s="168" t="n"/>
      <c r="E871" s="169" t="n"/>
      <c r="F871" s="168" t="n"/>
      <c r="G871" s="348" t="n"/>
      <c r="H871" s="348" t="n"/>
      <c r="I871" s="348" t="n"/>
      <c r="J871" s="171" t="n"/>
      <c r="K871" s="349" t="n"/>
    </row>
    <row r="872">
      <c r="A872" s="167" t="n"/>
      <c r="B872" s="167" t="n"/>
      <c r="C872" s="168" t="n"/>
      <c r="D872" s="168" t="n"/>
      <c r="E872" s="169" t="n"/>
      <c r="F872" s="168" t="n"/>
      <c r="G872" s="348" t="n"/>
      <c r="H872" s="348" t="n"/>
      <c r="I872" s="348" t="n"/>
      <c r="J872" s="171" t="n"/>
      <c r="K872" s="349" t="n"/>
    </row>
    <row r="873">
      <c r="A873" s="167" t="n"/>
      <c r="B873" s="167" t="n"/>
      <c r="C873" s="168" t="n"/>
      <c r="D873" s="168" t="n"/>
      <c r="E873" s="169" t="n"/>
      <c r="F873" s="168" t="n"/>
      <c r="G873" s="348" t="n"/>
      <c r="H873" s="348" t="n"/>
      <c r="I873" s="348" t="n"/>
      <c r="J873" s="171" t="n"/>
      <c r="K873" s="349" t="n"/>
    </row>
    <row r="874">
      <c r="A874" s="167" t="n"/>
      <c r="B874" s="167" t="n"/>
      <c r="C874" s="168" t="n"/>
      <c r="D874" s="168" t="n"/>
      <c r="E874" s="169" t="n"/>
      <c r="F874" s="168" t="n"/>
      <c r="G874" s="348" t="n"/>
      <c r="H874" s="348" t="n"/>
      <c r="I874" s="348" t="n"/>
      <c r="J874" s="171" t="n"/>
      <c r="K874" s="349" t="n"/>
    </row>
    <row r="875">
      <c r="A875" s="167" t="n"/>
      <c r="B875" s="167" t="n"/>
      <c r="C875" s="168" t="n"/>
      <c r="D875" s="168" t="n"/>
      <c r="E875" s="169" t="n"/>
      <c r="F875" s="168" t="n"/>
      <c r="G875" s="348" t="n"/>
      <c r="H875" s="348" t="n"/>
      <c r="I875" s="348" t="n"/>
      <c r="J875" s="171" t="n"/>
      <c r="K875" s="349" t="n"/>
    </row>
    <row r="876">
      <c r="A876" s="167" t="n"/>
      <c r="B876" s="167" t="n"/>
      <c r="C876" s="168" t="n"/>
      <c r="D876" s="168" t="n"/>
      <c r="E876" s="169" t="n"/>
      <c r="F876" s="168" t="n"/>
      <c r="G876" s="348" t="n"/>
      <c r="H876" s="348" t="n"/>
      <c r="I876" s="348" t="n"/>
      <c r="J876" s="171" t="n"/>
      <c r="K876" s="349" t="n"/>
    </row>
    <row r="877">
      <c r="A877" s="167" t="n"/>
      <c r="B877" s="167" t="n"/>
      <c r="C877" s="168" t="n"/>
      <c r="D877" s="168" t="n"/>
      <c r="E877" s="169" t="n"/>
      <c r="F877" s="168" t="n"/>
      <c r="G877" s="348" t="n"/>
      <c r="H877" s="348" t="n"/>
      <c r="I877" s="348" t="n"/>
      <c r="J877" s="171" t="n"/>
      <c r="K877" s="349" t="n"/>
    </row>
    <row r="878">
      <c r="A878" s="167" t="n"/>
      <c r="B878" s="167" t="n"/>
      <c r="C878" s="168" t="n"/>
      <c r="D878" s="168" t="n"/>
      <c r="E878" s="169" t="n"/>
      <c r="F878" s="168" t="n"/>
      <c r="G878" s="348" t="n"/>
      <c r="H878" s="348" t="n"/>
      <c r="I878" s="348" t="n"/>
      <c r="J878" s="171" t="n"/>
      <c r="K878" s="349" t="n"/>
    </row>
    <row r="879">
      <c r="A879" s="167" t="n"/>
      <c r="B879" s="167" t="n"/>
      <c r="C879" s="168" t="n"/>
      <c r="D879" s="168" t="n"/>
      <c r="E879" s="169" t="n"/>
      <c r="F879" s="168" t="n"/>
      <c r="G879" s="348" t="n"/>
      <c r="H879" s="348" t="n"/>
      <c r="I879" s="348" t="n"/>
      <c r="J879" s="171" t="n"/>
      <c r="K879" s="349" t="n"/>
    </row>
    <row r="880">
      <c r="A880" s="167" t="n"/>
      <c r="B880" s="167" t="n"/>
      <c r="C880" s="168" t="n"/>
      <c r="D880" s="168" t="n"/>
      <c r="E880" s="169" t="n"/>
      <c r="F880" s="168" t="n"/>
      <c r="G880" s="348" t="n"/>
      <c r="H880" s="348" t="n"/>
      <c r="I880" s="348" t="n"/>
      <c r="J880" s="171" t="n"/>
      <c r="K880" s="349" t="n"/>
    </row>
    <row r="881">
      <c r="A881" s="167" t="n"/>
      <c r="B881" s="167" t="n"/>
      <c r="C881" s="168" t="n"/>
      <c r="D881" s="168" t="n"/>
      <c r="E881" s="169" t="n"/>
      <c r="F881" s="168" t="n"/>
      <c r="G881" s="348" t="n"/>
      <c r="H881" s="348" t="n"/>
      <c r="I881" s="348" t="n"/>
      <c r="J881" s="171" t="n"/>
      <c r="K881" s="349" t="n"/>
    </row>
    <row r="882">
      <c r="A882" s="167" t="n"/>
      <c r="B882" s="167" t="n"/>
      <c r="C882" s="168" t="n"/>
      <c r="D882" s="168" t="n"/>
      <c r="E882" s="169" t="n"/>
      <c r="F882" s="168" t="n"/>
      <c r="G882" s="348" t="n"/>
      <c r="H882" s="348" t="n"/>
      <c r="I882" s="348" t="n"/>
      <c r="J882" s="171" t="n"/>
      <c r="K882" s="349" t="n"/>
    </row>
    <row r="883">
      <c r="A883" s="167" t="n"/>
      <c r="B883" s="167" t="n"/>
      <c r="C883" s="168" t="n"/>
      <c r="D883" s="168" t="n"/>
      <c r="E883" s="169" t="n"/>
      <c r="F883" s="168" t="n"/>
      <c r="G883" s="348" t="n"/>
      <c r="H883" s="348" t="n"/>
      <c r="I883" s="348" t="n"/>
      <c r="J883" s="171" t="n"/>
      <c r="K883" s="349" t="n"/>
    </row>
    <row r="884">
      <c r="A884" s="167" t="n"/>
      <c r="B884" s="167" t="n"/>
      <c r="C884" s="168" t="n"/>
      <c r="D884" s="168" t="n"/>
      <c r="E884" s="169" t="n"/>
      <c r="F884" s="168" t="n"/>
      <c r="G884" s="348" t="n"/>
      <c r="H884" s="348" t="n"/>
      <c r="I884" s="348" t="n"/>
      <c r="J884" s="171" t="n"/>
      <c r="K884" s="349" t="n"/>
    </row>
    <row r="885">
      <c r="A885" s="167" t="n"/>
      <c r="B885" s="167" t="n"/>
      <c r="C885" s="168" t="n"/>
      <c r="D885" s="168" t="n"/>
      <c r="E885" s="169" t="n"/>
      <c r="F885" s="168" t="n"/>
      <c r="G885" s="348" t="n"/>
      <c r="H885" s="348" t="n"/>
      <c r="I885" s="348" t="n"/>
      <c r="J885" s="171" t="n"/>
      <c r="K885" s="349" t="n"/>
    </row>
    <row r="886">
      <c r="A886" s="167" t="n"/>
      <c r="B886" s="167" t="n"/>
      <c r="C886" s="168" t="n"/>
      <c r="D886" s="168" t="n"/>
      <c r="E886" s="169" t="n"/>
      <c r="F886" s="168" t="n"/>
      <c r="G886" s="348" t="n"/>
      <c r="H886" s="348" t="n"/>
      <c r="I886" s="348" t="n"/>
      <c r="J886" s="171" t="n"/>
      <c r="K886" s="349" t="n"/>
    </row>
    <row r="887">
      <c r="A887" s="167" t="n"/>
      <c r="B887" s="167" t="n"/>
      <c r="C887" s="168" t="n"/>
      <c r="D887" s="168" t="n"/>
      <c r="E887" s="169" t="n"/>
      <c r="F887" s="168" t="n"/>
      <c r="G887" s="348" t="n"/>
      <c r="H887" s="348" t="n"/>
      <c r="I887" s="348" t="n"/>
      <c r="J887" s="171" t="n"/>
      <c r="K887" s="349" t="n"/>
    </row>
    <row r="888">
      <c r="A888" s="167" t="n"/>
      <c r="B888" s="167" t="n"/>
      <c r="C888" s="168" t="n"/>
      <c r="D888" s="168" t="n"/>
      <c r="E888" s="169" t="n"/>
      <c r="F888" s="168" t="n"/>
      <c r="G888" s="348" t="n"/>
      <c r="H888" s="348" t="n"/>
      <c r="I888" s="348" t="n"/>
      <c r="J888" s="171" t="n"/>
      <c r="K888" s="349" t="n"/>
    </row>
    <row r="889">
      <c r="A889" s="167" t="n"/>
      <c r="B889" s="167" t="n"/>
      <c r="C889" s="168" t="n"/>
      <c r="D889" s="168" t="n"/>
      <c r="E889" s="169" t="n"/>
      <c r="F889" s="168" t="n"/>
      <c r="G889" s="348" t="n"/>
      <c r="H889" s="348" t="n"/>
      <c r="I889" s="348" t="n"/>
      <c r="J889" s="171" t="n"/>
      <c r="K889" s="349" t="n"/>
    </row>
    <row r="890">
      <c r="A890" s="167" t="n"/>
      <c r="B890" s="167" t="n"/>
      <c r="C890" s="168" t="n"/>
      <c r="D890" s="168" t="n"/>
      <c r="E890" s="169" t="n"/>
      <c r="F890" s="168" t="n"/>
      <c r="G890" s="348" t="n"/>
      <c r="H890" s="348" t="n"/>
      <c r="I890" s="348" t="n"/>
      <c r="J890" s="171" t="n"/>
      <c r="K890" s="349" t="n"/>
    </row>
    <row r="891">
      <c r="A891" s="167" t="n"/>
      <c r="B891" s="167" t="n"/>
      <c r="C891" s="168" t="n"/>
      <c r="D891" s="168" t="n"/>
      <c r="E891" s="169" t="n"/>
      <c r="F891" s="168" t="n"/>
      <c r="G891" s="348" t="n"/>
      <c r="H891" s="348" t="n"/>
      <c r="I891" s="348" t="n"/>
      <c r="J891" s="171" t="n"/>
      <c r="K891" s="349" t="n"/>
    </row>
    <row r="892">
      <c r="A892" s="167" t="n"/>
      <c r="B892" s="167" t="n"/>
      <c r="C892" s="168" t="n"/>
      <c r="D892" s="168" t="n"/>
      <c r="E892" s="169" t="n"/>
      <c r="F892" s="168" t="n"/>
      <c r="G892" s="348" t="n"/>
      <c r="H892" s="348" t="n"/>
      <c r="I892" s="348" t="n"/>
      <c r="J892" s="171" t="n"/>
      <c r="K892" s="349" t="n"/>
    </row>
    <row r="893">
      <c r="A893" s="167" t="n"/>
      <c r="B893" s="167" t="n"/>
      <c r="C893" s="168" t="n"/>
      <c r="D893" s="168" t="n"/>
      <c r="E893" s="169" t="n"/>
      <c r="F893" s="168" t="n"/>
      <c r="G893" s="348" t="n"/>
      <c r="H893" s="348" t="n"/>
      <c r="I893" s="348" t="n"/>
      <c r="J893" s="171" t="n"/>
      <c r="K893" s="349" t="n"/>
    </row>
    <row r="894">
      <c r="A894" s="167" t="n"/>
      <c r="B894" s="167" t="n"/>
      <c r="C894" s="168" t="n"/>
      <c r="D894" s="168" t="n"/>
      <c r="E894" s="169" t="n"/>
      <c r="F894" s="168" t="n"/>
      <c r="G894" s="348" t="n"/>
      <c r="H894" s="348" t="n"/>
      <c r="I894" s="348" t="n"/>
      <c r="J894" s="171" t="n"/>
      <c r="K894" s="349" t="n"/>
    </row>
    <row r="895">
      <c r="A895" s="167" t="n"/>
      <c r="B895" s="167" t="n"/>
      <c r="C895" s="168" t="n"/>
      <c r="D895" s="168" t="n"/>
      <c r="E895" s="169" t="n"/>
      <c r="F895" s="168" t="n"/>
      <c r="G895" s="348" t="n"/>
      <c r="H895" s="348" t="n"/>
      <c r="I895" s="348" t="n"/>
      <c r="J895" s="171" t="n"/>
      <c r="K895" s="349" t="n"/>
    </row>
    <row r="896">
      <c r="A896" s="167" t="n"/>
      <c r="B896" s="167" t="n"/>
      <c r="C896" s="168" t="n"/>
      <c r="D896" s="168" t="n"/>
      <c r="E896" s="169" t="n"/>
      <c r="F896" s="168" t="n"/>
      <c r="G896" s="348" t="n"/>
      <c r="H896" s="348" t="n"/>
      <c r="I896" s="348" t="n"/>
      <c r="J896" s="171" t="n"/>
      <c r="K896" s="349" t="n"/>
    </row>
    <row r="897">
      <c r="A897" s="167" t="n"/>
      <c r="B897" s="167" t="n"/>
      <c r="C897" s="168" t="n"/>
      <c r="D897" s="168" t="n"/>
      <c r="E897" s="169" t="n"/>
      <c r="F897" s="168" t="n"/>
      <c r="G897" s="348" t="n"/>
      <c r="H897" s="348" t="n"/>
      <c r="I897" s="348" t="n"/>
      <c r="J897" s="171" t="n"/>
      <c r="K897" s="349" t="n"/>
    </row>
    <row r="898">
      <c r="A898" s="167" t="n"/>
      <c r="B898" s="167" t="n"/>
      <c r="C898" s="168" t="n"/>
      <c r="D898" s="168" t="n"/>
      <c r="E898" s="169" t="n"/>
      <c r="F898" s="168" t="n"/>
      <c r="G898" s="348" t="n"/>
      <c r="H898" s="348" t="n"/>
      <c r="I898" s="348" t="n"/>
      <c r="J898" s="171" t="n"/>
      <c r="K898" s="349" t="n"/>
    </row>
    <row r="899">
      <c r="A899" s="167" t="n"/>
      <c r="B899" s="167" t="n"/>
      <c r="C899" s="168" t="n"/>
      <c r="D899" s="168" t="n"/>
      <c r="E899" s="169" t="n"/>
      <c r="F899" s="168" t="n"/>
      <c r="G899" s="348" t="n"/>
      <c r="H899" s="348" t="n"/>
      <c r="I899" s="348" t="n"/>
      <c r="J899" s="171" t="n"/>
      <c r="K899" s="349" t="n"/>
    </row>
    <row r="900">
      <c r="A900" s="167" t="n"/>
      <c r="B900" s="167" t="n"/>
      <c r="C900" s="168" t="n"/>
      <c r="D900" s="168" t="n"/>
      <c r="E900" s="169" t="n"/>
      <c r="F900" s="168" t="n"/>
      <c r="G900" s="348" t="n"/>
      <c r="H900" s="348" t="n"/>
      <c r="I900" s="348" t="n"/>
      <c r="J900" s="171" t="n"/>
      <c r="K900" s="349" t="n"/>
    </row>
    <row r="901">
      <c r="A901" s="167" t="n"/>
      <c r="B901" s="167" t="n"/>
      <c r="C901" s="168" t="n"/>
      <c r="D901" s="168" t="n"/>
      <c r="E901" s="169" t="n"/>
      <c r="F901" s="168" t="n"/>
      <c r="G901" s="348" t="n"/>
      <c r="H901" s="348" t="n"/>
      <c r="I901" s="348" t="n"/>
      <c r="J901" s="171" t="n"/>
      <c r="K901" s="349" t="n"/>
    </row>
    <row r="902">
      <c r="A902" s="167" t="n"/>
      <c r="B902" s="167" t="n"/>
      <c r="C902" s="168" t="n"/>
      <c r="D902" s="168" t="n"/>
      <c r="E902" s="169" t="n"/>
      <c r="F902" s="168" t="n"/>
      <c r="G902" s="348" t="n"/>
      <c r="H902" s="348" t="n"/>
      <c r="I902" s="348" t="n"/>
      <c r="J902" s="171" t="n"/>
      <c r="K902" s="349" t="n"/>
    </row>
    <row r="903">
      <c r="A903" s="167" t="n"/>
      <c r="B903" s="167" t="n"/>
      <c r="C903" s="168" t="n"/>
      <c r="D903" s="168" t="n"/>
      <c r="E903" s="169" t="n"/>
      <c r="F903" s="168" t="n"/>
      <c r="G903" s="348" t="n"/>
      <c r="H903" s="348" t="n"/>
      <c r="I903" s="348" t="n"/>
      <c r="J903" s="171" t="n"/>
      <c r="K903" s="349" t="n"/>
    </row>
    <row r="904">
      <c r="A904" s="167" t="n"/>
      <c r="B904" s="167" t="n"/>
      <c r="C904" s="168" t="n"/>
      <c r="D904" s="168" t="n"/>
      <c r="E904" s="169" t="n"/>
      <c r="F904" s="168" t="n"/>
      <c r="G904" s="348" t="n"/>
      <c r="H904" s="348" t="n"/>
      <c r="I904" s="348" t="n"/>
      <c r="J904" s="171" t="n"/>
      <c r="K904" s="349" t="n"/>
    </row>
    <row r="905">
      <c r="A905" s="167" t="n"/>
      <c r="B905" s="167" t="n"/>
      <c r="C905" s="168" t="n"/>
      <c r="D905" s="168" t="n"/>
      <c r="E905" s="169" t="n"/>
      <c r="F905" s="168" t="n"/>
      <c r="G905" s="348" t="n"/>
      <c r="H905" s="348" t="n"/>
      <c r="I905" s="348" t="n"/>
      <c r="J905" s="171" t="n"/>
      <c r="K905" s="349" t="n"/>
    </row>
    <row r="906">
      <c r="A906" s="167" t="n"/>
      <c r="B906" s="167" t="n"/>
      <c r="C906" s="168" t="n"/>
      <c r="D906" s="168" t="n"/>
      <c r="E906" s="169" t="n"/>
      <c r="F906" s="168" t="n"/>
      <c r="G906" s="348" t="n"/>
      <c r="H906" s="348" t="n"/>
      <c r="I906" s="348" t="n"/>
      <c r="J906" s="171" t="n"/>
      <c r="K906" s="349" t="n"/>
    </row>
    <row r="907">
      <c r="A907" s="167" t="n"/>
      <c r="B907" s="167" t="n"/>
      <c r="C907" s="168" t="n"/>
      <c r="D907" s="168" t="n"/>
      <c r="E907" s="169" t="n"/>
      <c r="F907" s="168" t="n"/>
      <c r="G907" s="348" t="n"/>
      <c r="H907" s="348" t="n"/>
      <c r="I907" s="348" t="n"/>
      <c r="J907" s="171" t="n"/>
      <c r="K907" s="349" t="n"/>
    </row>
    <row r="908">
      <c r="A908" s="167" t="n"/>
      <c r="B908" s="167" t="n"/>
      <c r="C908" s="168" t="n"/>
      <c r="D908" s="168" t="n"/>
      <c r="E908" s="169" t="n"/>
      <c r="F908" s="168" t="n"/>
      <c r="G908" s="348" t="n"/>
      <c r="H908" s="348" t="n"/>
      <c r="I908" s="348" t="n"/>
      <c r="J908" s="171" t="n"/>
      <c r="K908" s="349" t="n"/>
    </row>
    <row r="909">
      <c r="A909" s="167" t="n"/>
      <c r="B909" s="167" t="n"/>
      <c r="C909" s="168" t="n"/>
      <c r="D909" s="168" t="n"/>
      <c r="E909" s="169" t="n"/>
      <c r="F909" s="168" t="n"/>
      <c r="G909" s="348" t="n"/>
      <c r="H909" s="348" t="n"/>
      <c r="I909" s="348" t="n"/>
      <c r="J909" s="171" t="n"/>
      <c r="K909" s="349" t="n"/>
    </row>
    <row r="910">
      <c r="A910" s="167" t="n"/>
      <c r="B910" s="167" t="n"/>
      <c r="C910" s="168" t="n"/>
      <c r="D910" s="168" t="n"/>
      <c r="E910" s="169" t="n"/>
      <c r="F910" s="168" t="n"/>
      <c r="G910" s="348" t="n"/>
      <c r="H910" s="348" t="n"/>
      <c r="I910" s="348" t="n"/>
      <c r="J910" s="171" t="n"/>
      <c r="K910" s="349" t="n"/>
    </row>
    <row r="911">
      <c r="A911" s="167" t="n"/>
      <c r="B911" s="167" t="n"/>
      <c r="C911" s="168" t="n"/>
      <c r="D911" s="168" t="n"/>
      <c r="E911" s="169" t="n"/>
      <c r="F911" s="168" t="n"/>
      <c r="G911" s="348" t="n"/>
      <c r="H911" s="348" t="n"/>
      <c r="I911" s="348" t="n"/>
      <c r="J911" s="171" t="n"/>
      <c r="K911" s="349" t="n"/>
    </row>
    <row r="912">
      <c r="A912" s="167" t="n"/>
      <c r="B912" s="167" t="n"/>
      <c r="C912" s="168" t="n"/>
      <c r="D912" s="168" t="n"/>
      <c r="E912" s="169" t="n"/>
      <c r="F912" s="168" t="n"/>
      <c r="G912" s="348" t="n"/>
      <c r="H912" s="348" t="n"/>
      <c r="I912" s="348" t="n"/>
      <c r="J912" s="171" t="n"/>
      <c r="K912" s="349" t="n"/>
    </row>
    <row r="913">
      <c r="A913" s="167" t="n"/>
      <c r="B913" s="167" t="n"/>
      <c r="C913" s="168" t="n"/>
      <c r="D913" s="168" t="n"/>
      <c r="E913" s="169" t="n"/>
      <c r="F913" s="168" t="n"/>
      <c r="G913" s="348" t="n"/>
      <c r="H913" s="348" t="n"/>
      <c r="I913" s="348" t="n"/>
      <c r="J913" s="171" t="n"/>
      <c r="K913" s="349" t="n"/>
    </row>
    <row r="914">
      <c r="A914" s="167" t="n"/>
      <c r="B914" s="167" t="n"/>
      <c r="C914" s="168" t="n"/>
      <c r="D914" s="168" t="n"/>
      <c r="E914" s="169" t="n"/>
      <c r="F914" s="168" t="n"/>
      <c r="G914" s="348" t="n"/>
      <c r="H914" s="348" t="n"/>
      <c r="I914" s="348" t="n"/>
      <c r="J914" s="171" t="n"/>
      <c r="K914" s="349" t="n"/>
    </row>
    <row r="915">
      <c r="A915" s="167" t="n"/>
      <c r="B915" s="167" t="n"/>
      <c r="C915" s="168" t="n"/>
      <c r="D915" s="168" t="n"/>
      <c r="E915" s="169" t="n"/>
      <c r="F915" s="168" t="n"/>
      <c r="G915" s="348" t="n"/>
      <c r="H915" s="348" t="n"/>
      <c r="I915" s="348" t="n"/>
      <c r="J915" s="171" t="n"/>
      <c r="K915" s="349" t="n"/>
    </row>
    <row r="916">
      <c r="A916" s="167" t="n"/>
      <c r="B916" s="167" t="n"/>
      <c r="C916" s="168" t="n"/>
      <c r="D916" s="168" t="n"/>
      <c r="E916" s="169" t="n"/>
      <c r="F916" s="168" t="n"/>
      <c r="G916" s="348" t="n"/>
      <c r="H916" s="348" t="n"/>
      <c r="I916" s="348" t="n"/>
      <c r="J916" s="171" t="n"/>
      <c r="K916" s="349" t="n"/>
    </row>
    <row r="917">
      <c r="A917" s="167" t="n"/>
      <c r="B917" s="167" t="n"/>
      <c r="C917" s="168" t="n"/>
      <c r="D917" s="168" t="n"/>
      <c r="E917" s="169" t="n"/>
      <c r="F917" s="168" t="n"/>
      <c r="G917" s="348" t="n"/>
      <c r="H917" s="348" t="n"/>
      <c r="I917" s="348" t="n"/>
      <c r="J917" s="171" t="n"/>
      <c r="K917" s="349" t="n"/>
    </row>
    <row r="918">
      <c r="A918" s="167" t="n"/>
      <c r="B918" s="167" t="n"/>
      <c r="C918" s="168" t="n"/>
      <c r="D918" s="168" t="n"/>
      <c r="E918" s="169" t="n"/>
      <c r="F918" s="168" t="n"/>
      <c r="G918" s="348" t="n"/>
      <c r="H918" s="348" t="n"/>
      <c r="I918" s="348" t="n"/>
      <c r="J918" s="171" t="n"/>
      <c r="K918" s="349" t="n"/>
    </row>
    <row r="919">
      <c r="A919" s="167" t="n"/>
      <c r="B919" s="167" t="n"/>
      <c r="C919" s="168" t="n"/>
      <c r="D919" s="168" t="n"/>
      <c r="E919" s="169" t="n"/>
      <c r="F919" s="168" t="n"/>
      <c r="G919" s="348" t="n"/>
      <c r="H919" s="348" t="n"/>
      <c r="I919" s="348" t="n"/>
      <c r="J919" s="171" t="n"/>
      <c r="K919" s="349" t="n"/>
    </row>
    <row r="920">
      <c r="A920" s="167" t="n"/>
      <c r="B920" s="167" t="n"/>
      <c r="C920" s="168" t="n"/>
      <c r="D920" s="168" t="n"/>
      <c r="E920" s="169" t="n"/>
      <c r="F920" s="168" t="n"/>
      <c r="G920" s="348" t="n"/>
      <c r="H920" s="348" t="n"/>
      <c r="I920" s="348" t="n"/>
      <c r="J920" s="171" t="n"/>
      <c r="K920" s="349" t="n"/>
    </row>
    <row r="921">
      <c r="A921" s="167" t="n"/>
      <c r="B921" s="167" t="n"/>
      <c r="C921" s="168" t="n"/>
      <c r="D921" s="168" t="n"/>
      <c r="E921" s="169" t="n"/>
      <c r="F921" s="168" t="n"/>
      <c r="G921" s="348" t="n"/>
      <c r="H921" s="348" t="n"/>
      <c r="I921" s="348" t="n"/>
      <c r="J921" s="171" t="n"/>
      <c r="K921" s="349" t="n"/>
    </row>
    <row r="922">
      <c r="A922" s="167" t="n"/>
      <c r="B922" s="167" t="n"/>
      <c r="C922" s="168" t="n"/>
      <c r="D922" s="168" t="n"/>
      <c r="E922" s="169" t="n"/>
      <c r="F922" s="168" t="n"/>
      <c r="G922" s="348" t="n"/>
      <c r="H922" s="348" t="n"/>
      <c r="I922" s="348" t="n"/>
      <c r="J922" s="171" t="n"/>
      <c r="K922" s="349" t="n"/>
    </row>
    <row r="923">
      <c r="A923" s="167" t="n"/>
      <c r="B923" s="167" t="n"/>
      <c r="C923" s="168" t="n"/>
      <c r="D923" s="168" t="n"/>
      <c r="E923" s="169" t="n"/>
      <c r="F923" s="168" t="n"/>
      <c r="G923" s="348" t="n"/>
      <c r="H923" s="348" t="n"/>
      <c r="I923" s="348" t="n"/>
      <c r="J923" s="171" t="n"/>
      <c r="K923" s="349" t="n"/>
    </row>
    <row r="924">
      <c r="A924" s="167" t="n"/>
      <c r="B924" s="167" t="n"/>
      <c r="C924" s="168" t="n"/>
      <c r="D924" s="168" t="n"/>
      <c r="E924" s="169" t="n"/>
      <c r="F924" s="168" t="n"/>
      <c r="G924" s="348" t="n"/>
      <c r="H924" s="348" t="n"/>
      <c r="I924" s="348" t="n"/>
      <c r="J924" s="171" t="n"/>
      <c r="K924" s="349" t="n"/>
    </row>
    <row r="925">
      <c r="A925" s="167" t="n"/>
      <c r="B925" s="167" t="n"/>
      <c r="C925" s="168" t="n"/>
      <c r="D925" s="168" t="n"/>
      <c r="E925" s="169" t="n"/>
      <c r="F925" s="168" t="n"/>
      <c r="G925" s="348" t="n"/>
      <c r="H925" s="348" t="n"/>
      <c r="I925" s="348" t="n"/>
      <c r="J925" s="171" t="n"/>
      <c r="K925" s="349" t="n"/>
    </row>
    <row r="926">
      <c r="A926" s="167" t="n"/>
      <c r="B926" s="167" t="n"/>
      <c r="C926" s="168" t="n"/>
      <c r="D926" s="168" t="n"/>
      <c r="E926" s="169" t="n"/>
      <c r="F926" s="168" t="n"/>
      <c r="G926" s="348" t="n"/>
      <c r="H926" s="348" t="n"/>
      <c r="I926" s="348" t="n"/>
      <c r="J926" s="171" t="n"/>
      <c r="K926" s="349" t="n"/>
    </row>
    <row r="927">
      <c r="A927" s="167" t="n"/>
      <c r="B927" s="167" t="n"/>
      <c r="C927" s="168" t="n"/>
      <c r="D927" s="168" t="n"/>
      <c r="E927" s="169" t="n"/>
      <c r="F927" s="168" t="n"/>
      <c r="G927" s="348" t="n"/>
      <c r="H927" s="348" t="n"/>
      <c r="I927" s="348" t="n"/>
      <c r="J927" s="171" t="n"/>
      <c r="K927" s="349" t="n"/>
    </row>
    <row r="928">
      <c r="A928" s="167" t="n"/>
      <c r="B928" s="167" t="n"/>
      <c r="C928" s="168" t="n"/>
      <c r="D928" s="168" t="n"/>
      <c r="E928" s="169" t="n"/>
      <c r="F928" s="168" t="n"/>
      <c r="G928" s="348" t="n"/>
      <c r="H928" s="348" t="n"/>
      <c r="I928" s="348" t="n"/>
      <c r="J928" s="171" t="n"/>
      <c r="K928" s="349" t="n"/>
    </row>
    <row r="929">
      <c r="A929" s="167" t="n"/>
      <c r="B929" s="167" t="n"/>
      <c r="C929" s="168" t="n"/>
      <c r="D929" s="168" t="n"/>
      <c r="E929" s="169" t="n"/>
      <c r="F929" s="168" t="n"/>
      <c r="G929" s="348" t="n"/>
      <c r="H929" s="348" t="n"/>
      <c r="I929" s="348" t="n"/>
      <c r="J929" s="171" t="n"/>
      <c r="K929" s="349" t="n"/>
    </row>
    <row r="930">
      <c r="A930" s="167" t="n"/>
      <c r="B930" s="167" t="n"/>
      <c r="C930" s="168" t="n"/>
      <c r="D930" s="168" t="n"/>
      <c r="E930" s="169" t="n"/>
      <c r="F930" s="168" t="n"/>
      <c r="G930" s="348" t="n"/>
      <c r="H930" s="348" t="n"/>
      <c r="I930" s="348" t="n"/>
      <c r="J930" s="171" t="n"/>
      <c r="K930" s="349" t="n"/>
    </row>
    <row r="931">
      <c r="A931" s="167" t="n"/>
      <c r="B931" s="167" t="n"/>
      <c r="C931" s="168" t="n"/>
      <c r="D931" s="168" t="n"/>
      <c r="E931" s="169" t="n"/>
      <c r="F931" s="168" t="n"/>
      <c r="G931" s="348" t="n"/>
      <c r="H931" s="348" t="n"/>
      <c r="I931" s="348" t="n"/>
      <c r="J931" s="171" t="n"/>
      <c r="K931" s="349" t="n"/>
    </row>
    <row r="932">
      <c r="A932" s="167" t="n"/>
      <c r="B932" s="167" t="n"/>
      <c r="C932" s="168" t="n"/>
      <c r="D932" s="168" t="n"/>
      <c r="E932" s="169" t="n"/>
      <c r="F932" s="168" t="n"/>
      <c r="G932" s="348" t="n"/>
      <c r="H932" s="348" t="n"/>
      <c r="I932" s="348" t="n"/>
      <c r="J932" s="171" t="n"/>
      <c r="K932" s="349" t="n"/>
    </row>
    <row r="933">
      <c r="A933" s="167" t="n"/>
      <c r="B933" s="167" t="n"/>
      <c r="C933" s="168" t="n"/>
      <c r="D933" s="168" t="n"/>
      <c r="E933" s="169" t="n"/>
      <c r="F933" s="168" t="n"/>
      <c r="G933" s="348" t="n"/>
      <c r="H933" s="348" t="n"/>
      <c r="I933" s="348" t="n"/>
      <c r="J933" s="171" t="n"/>
      <c r="K933" s="349" t="n"/>
    </row>
    <row r="934">
      <c r="A934" s="167" t="n"/>
      <c r="B934" s="167" t="n"/>
      <c r="C934" s="168" t="n"/>
      <c r="D934" s="168" t="n"/>
      <c r="E934" s="169" t="n"/>
      <c r="F934" s="168" t="n"/>
      <c r="G934" s="348" t="n"/>
      <c r="H934" s="348" t="n"/>
      <c r="I934" s="348" t="n"/>
      <c r="J934" s="171" t="n"/>
      <c r="K934" s="349" t="n"/>
    </row>
    <row r="935">
      <c r="A935" s="167" t="n"/>
      <c r="B935" s="167" t="n"/>
      <c r="C935" s="168" t="n"/>
      <c r="D935" s="168" t="n"/>
      <c r="E935" s="169" t="n"/>
      <c r="F935" s="168" t="n"/>
      <c r="G935" s="348" t="n"/>
      <c r="H935" s="348" t="n"/>
      <c r="I935" s="348" t="n"/>
      <c r="J935" s="171" t="n"/>
      <c r="K935" s="349" t="n"/>
    </row>
    <row r="936">
      <c r="A936" s="167" t="n"/>
      <c r="B936" s="167" t="n"/>
      <c r="C936" s="168" t="n"/>
      <c r="D936" s="168" t="n"/>
      <c r="E936" s="169" t="n"/>
      <c r="F936" s="168" t="n"/>
      <c r="G936" s="348" t="n"/>
      <c r="H936" s="348" t="n"/>
      <c r="I936" s="348" t="n"/>
      <c r="J936" s="171" t="n"/>
      <c r="K936" s="349" t="n"/>
    </row>
    <row r="937">
      <c r="A937" s="167" t="n"/>
      <c r="B937" s="167" t="n"/>
      <c r="C937" s="168" t="n"/>
      <c r="D937" s="168" t="n"/>
      <c r="E937" s="169" t="n"/>
      <c r="F937" s="168" t="n"/>
      <c r="G937" s="348" t="n"/>
      <c r="H937" s="348" t="n"/>
      <c r="I937" s="348" t="n"/>
      <c r="J937" s="171" t="n"/>
      <c r="K937" s="349" t="n"/>
    </row>
    <row r="938">
      <c r="A938" s="167" t="n"/>
      <c r="B938" s="167" t="n"/>
      <c r="C938" s="168" t="n"/>
      <c r="D938" s="168" t="n"/>
      <c r="E938" s="169" t="n"/>
      <c r="F938" s="168" t="n"/>
      <c r="G938" s="348" t="n"/>
      <c r="H938" s="348" t="n"/>
      <c r="I938" s="348" t="n"/>
      <c r="J938" s="171" t="n"/>
      <c r="K938" s="349" t="n"/>
    </row>
    <row r="939">
      <c r="A939" s="167" t="n"/>
      <c r="B939" s="167" t="n"/>
      <c r="C939" s="168" t="n"/>
      <c r="D939" s="168" t="n"/>
      <c r="E939" s="169" t="n"/>
      <c r="F939" s="168" t="n"/>
      <c r="G939" s="348" t="n"/>
      <c r="H939" s="348" t="n"/>
      <c r="I939" s="348" t="n"/>
      <c r="J939" s="171" t="n"/>
      <c r="K939" s="349" t="n"/>
    </row>
    <row r="940">
      <c r="A940" s="167" t="n"/>
      <c r="B940" s="167" t="n"/>
      <c r="C940" s="168" t="n"/>
      <c r="D940" s="168" t="n"/>
      <c r="E940" s="169" t="n"/>
      <c r="F940" s="168" t="n"/>
      <c r="G940" s="348" t="n"/>
      <c r="H940" s="348" t="n"/>
      <c r="I940" s="348" t="n"/>
      <c r="J940" s="171" t="n"/>
      <c r="K940" s="349" t="n"/>
    </row>
    <row r="941">
      <c r="A941" s="167" t="n"/>
      <c r="B941" s="167" t="n"/>
      <c r="C941" s="168" t="n"/>
      <c r="D941" s="168" t="n"/>
      <c r="E941" s="169" t="n"/>
      <c r="F941" s="168" t="n"/>
      <c r="G941" s="348" t="n"/>
      <c r="H941" s="348" t="n"/>
      <c r="I941" s="348" t="n"/>
      <c r="J941" s="171" t="n"/>
      <c r="K941" s="349" t="n"/>
    </row>
    <row r="942">
      <c r="A942" s="167" t="n"/>
      <c r="B942" s="167" t="n"/>
      <c r="C942" s="168" t="n"/>
      <c r="D942" s="168" t="n"/>
      <c r="E942" s="169" t="n"/>
      <c r="F942" s="168" t="n"/>
      <c r="G942" s="348" t="n"/>
      <c r="H942" s="348" t="n"/>
      <c r="I942" s="348" t="n"/>
      <c r="J942" s="171" t="n"/>
      <c r="K942" s="349" t="n"/>
    </row>
    <row r="943">
      <c r="A943" s="167" t="n"/>
      <c r="B943" s="167" t="n"/>
      <c r="C943" s="168" t="n"/>
      <c r="D943" s="168" t="n"/>
      <c r="E943" s="169" t="n"/>
      <c r="F943" s="168" t="n"/>
      <c r="G943" s="348" t="n"/>
      <c r="H943" s="348" t="n"/>
      <c r="I943" s="348" t="n"/>
      <c r="J943" s="171" t="n"/>
      <c r="K943" s="349" t="n"/>
    </row>
    <row r="944">
      <c r="A944" s="167" t="n"/>
      <c r="B944" s="167" t="n"/>
      <c r="C944" s="168" t="n"/>
      <c r="D944" s="168" t="n"/>
      <c r="E944" s="169" t="n"/>
      <c r="F944" s="168" t="n"/>
      <c r="G944" s="348" t="n"/>
      <c r="H944" s="348" t="n"/>
      <c r="I944" s="348" t="n"/>
      <c r="J944" s="171" t="n"/>
      <c r="K944" s="349" t="n"/>
    </row>
    <row r="945">
      <c r="A945" s="167" t="n"/>
      <c r="B945" s="167" t="n"/>
      <c r="C945" s="168" t="n"/>
      <c r="D945" s="168" t="n"/>
      <c r="E945" s="169" t="n"/>
      <c r="F945" s="168" t="n"/>
      <c r="G945" s="348" t="n"/>
      <c r="H945" s="348" t="n"/>
      <c r="I945" s="348" t="n"/>
      <c r="J945" s="171" t="n"/>
      <c r="K945" s="349" t="n"/>
    </row>
    <row r="946">
      <c r="A946" s="167" t="n"/>
      <c r="B946" s="167" t="n"/>
      <c r="C946" s="168" t="n"/>
      <c r="D946" s="168" t="n"/>
      <c r="E946" s="169" t="n"/>
      <c r="F946" s="168" t="n"/>
      <c r="G946" s="348" t="n"/>
      <c r="H946" s="348" t="n"/>
      <c r="I946" s="348" t="n"/>
      <c r="J946" s="171" t="n"/>
      <c r="K946" s="349" t="n"/>
    </row>
    <row r="947">
      <c r="A947" s="167" t="n"/>
      <c r="B947" s="167" t="n"/>
      <c r="C947" s="168" t="n"/>
      <c r="D947" s="168" t="n"/>
      <c r="E947" s="169" t="n"/>
      <c r="F947" s="168" t="n"/>
      <c r="G947" s="348" t="n"/>
      <c r="H947" s="348" t="n"/>
      <c r="I947" s="348" t="n"/>
      <c r="J947" s="171" t="n"/>
      <c r="K947" s="349" t="n"/>
    </row>
    <row r="948">
      <c r="A948" s="167" t="n"/>
      <c r="B948" s="167" t="n"/>
      <c r="C948" s="168" t="n"/>
      <c r="D948" s="168" t="n"/>
      <c r="E948" s="169" t="n"/>
      <c r="F948" s="168" t="n"/>
      <c r="G948" s="348" t="n"/>
      <c r="H948" s="348" t="n"/>
      <c r="I948" s="348" t="n"/>
      <c r="J948" s="171" t="n"/>
      <c r="K948" s="349" t="n"/>
    </row>
    <row r="949">
      <c r="A949" s="167" t="n"/>
      <c r="B949" s="167" t="n"/>
      <c r="C949" s="168" t="n"/>
      <c r="D949" s="168" t="n"/>
      <c r="E949" s="169" t="n"/>
      <c r="F949" s="168" t="n"/>
      <c r="G949" s="348" t="n"/>
      <c r="H949" s="348" t="n"/>
      <c r="I949" s="348" t="n"/>
      <c r="J949" s="171" t="n"/>
      <c r="K949" s="349" t="n"/>
    </row>
    <row r="950">
      <c r="A950" s="167" t="n"/>
      <c r="B950" s="167" t="n"/>
      <c r="C950" s="168" t="n"/>
      <c r="D950" s="168" t="n"/>
      <c r="E950" s="169" t="n"/>
      <c r="F950" s="168" t="n"/>
      <c r="G950" s="348" t="n"/>
      <c r="H950" s="348" t="n"/>
      <c r="I950" s="348" t="n"/>
      <c r="J950" s="171" t="n"/>
      <c r="K950" s="349" t="n"/>
    </row>
    <row r="951">
      <c r="A951" s="167" t="n"/>
      <c r="B951" s="167" t="n"/>
      <c r="C951" s="168" t="n"/>
      <c r="D951" s="168" t="n"/>
      <c r="E951" s="169" t="n"/>
      <c r="F951" s="168" t="n"/>
      <c r="G951" s="348" t="n"/>
      <c r="H951" s="348" t="n"/>
      <c r="I951" s="348" t="n"/>
      <c r="J951" s="171" t="n"/>
      <c r="K951" s="349" t="n"/>
    </row>
    <row r="952">
      <c r="A952" s="167" t="n"/>
      <c r="B952" s="167" t="n"/>
      <c r="C952" s="168" t="n"/>
      <c r="D952" s="168" t="n"/>
      <c r="E952" s="169" t="n"/>
      <c r="F952" s="168" t="n"/>
      <c r="G952" s="348" t="n"/>
      <c r="H952" s="348" t="n"/>
      <c r="I952" s="348" t="n"/>
      <c r="J952" s="171" t="n"/>
      <c r="K952" s="349" t="n"/>
    </row>
    <row r="953">
      <c r="A953" s="167" t="n"/>
      <c r="B953" s="167" t="n"/>
      <c r="C953" s="168" t="n"/>
      <c r="D953" s="168" t="n"/>
      <c r="E953" s="169" t="n"/>
      <c r="F953" s="168" t="n"/>
      <c r="G953" s="348" t="n"/>
      <c r="H953" s="348" t="n"/>
      <c r="I953" s="348" t="n"/>
      <c r="J953" s="171" t="n"/>
      <c r="K953" s="349" t="n"/>
    </row>
    <row r="954">
      <c r="A954" s="167" t="n"/>
      <c r="B954" s="167" t="n"/>
      <c r="C954" s="168" t="n"/>
      <c r="D954" s="168" t="n"/>
      <c r="E954" s="169" t="n"/>
      <c r="F954" s="168" t="n"/>
      <c r="G954" s="348" t="n"/>
      <c r="H954" s="348" t="n"/>
      <c r="I954" s="348" t="n"/>
      <c r="J954" s="171" t="n"/>
      <c r="K954" s="349" t="n"/>
    </row>
    <row r="955">
      <c r="A955" s="167" t="n"/>
      <c r="B955" s="167" t="n"/>
      <c r="C955" s="168" t="n"/>
      <c r="D955" s="168" t="n"/>
      <c r="E955" s="169" t="n"/>
      <c r="F955" s="168" t="n"/>
      <c r="G955" s="348" t="n"/>
      <c r="H955" s="348" t="n"/>
      <c r="I955" s="348" t="n"/>
      <c r="J955" s="171" t="n"/>
      <c r="K955" s="349" t="n"/>
    </row>
    <row r="956">
      <c r="A956" s="167" t="n"/>
      <c r="B956" s="167" t="n"/>
      <c r="C956" s="168" t="n"/>
      <c r="D956" s="168" t="n"/>
      <c r="E956" s="169" t="n"/>
      <c r="F956" s="168" t="n"/>
      <c r="G956" s="348" t="n"/>
      <c r="H956" s="348" t="n"/>
      <c r="I956" s="348" t="n"/>
      <c r="J956" s="171" t="n"/>
      <c r="K956" s="349" t="n"/>
    </row>
    <row r="957">
      <c r="A957" s="167" t="n"/>
      <c r="B957" s="167" t="n"/>
      <c r="C957" s="168" t="n"/>
      <c r="D957" s="168" t="n"/>
      <c r="E957" s="169" t="n"/>
      <c r="F957" s="168" t="n"/>
      <c r="G957" s="348" t="n"/>
      <c r="H957" s="348" t="n"/>
      <c r="I957" s="348" t="n"/>
      <c r="J957" s="171" t="n"/>
      <c r="K957" s="349" t="n"/>
    </row>
    <row r="958">
      <c r="A958" s="167" t="n"/>
      <c r="B958" s="167" t="n"/>
      <c r="C958" s="168" t="n"/>
      <c r="D958" s="168" t="n"/>
      <c r="E958" s="169" t="n"/>
      <c r="F958" s="168" t="n"/>
      <c r="G958" s="348" t="n"/>
      <c r="H958" s="348" t="n"/>
      <c r="I958" s="348" t="n"/>
      <c r="J958" s="171" t="n"/>
      <c r="K958" s="349" t="n"/>
    </row>
    <row r="959">
      <c r="A959" s="167" t="n"/>
      <c r="B959" s="167" t="n"/>
      <c r="C959" s="168" t="n"/>
      <c r="D959" s="168" t="n"/>
      <c r="E959" s="169" t="n"/>
      <c r="F959" s="168" t="n"/>
      <c r="G959" s="348" t="n"/>
      <c r="H959" s="348" t="n"/>
      <c r="I959" s="348" t="n"/>
      <c r="J959" s="171" t="n"/>
      <c r="K959" s="349" t="n"/>
    </row>
  </sheetData>
  <autoFilter ref="A1:M1"/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YURI INOKUTI</dc:creator>
  <dcterms:created xsi:type="dcterms:W3CDTF">2023-09-27T14:10:29Z</dcterms:created>
  <dcterms:modified xsi:type="dcterms:W3CDTF">2023-10-19T17:40:04Z</dcterms:modified>
  <cp:lastModifiedBy>Lucas prado</cp:lastModifiedBy>
</cp:coreProperties>
</file>